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전기전자\"/>
    </mc:Choice>
  </mc:AlternateContent>
  <xr:revisionPtr revIDLastSave="0" documentId="13_ncr:1_{814BDBB7-9AC8-4C7D-8723-C94AA5566FD5}" xr6:coauthVersionLast="47" xr6:coauthVersionMax="47" xr10:uidLastSave="{00000000-0000-0000-0000-000000000000}"/>
  <bookViews>
    <workbookView xWindow="-108" yWindow="-108" windowWidth="23256" windowHeight="1245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집계!$A$2:$AH$219</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21" i="2" l="1"/>
  <c r="AE121" i="2"/>
  <c r="AF121" i="2"/>
  <c r="AD154" i="2"/>
  <c r="AE154" i="2"/>
  <c r="AF154" i="2"/>
  <c r="AD71" i="2"/>
  <c r="AE71" i="2"/>
  <c r="AF71" i="2"/>
  <c r="AD21" i="2"/>
  <c r="AE21" i="2"/>
  <c r="AF21" i="2"/>
  <c r="AD111" i="2"/>
  <c r="AE111" i="2"/>
  <c r="AF111" i="2"/>
  <c r="AD146" i="2"/>
  <c r="AE146" i="2"/>
  <c r="AF146" i="2"/>
  <c r="AD27" i="2"/>
  <c r="AE27" i="2"/>
  <c r="AF27" i="2"/>
  <c r="AD82" i="2"/>
  <c r="AE82" i="2"/>
  <c r="AF82" i="2"/>
  <c r="AD39" i="2"/>
  <c r="AE39" i="2"/>
  <c r="AF39" i="2"/>
  <c r="AD117" i="2"/>
  <c r="AE117" i="2"/>
  <c r="AF117" i="2"/>
  <c r="AD79" i="2"/>
  <c r="AE79" i="2"/>
  <c r="AF79" i="2"/>
  <c r="AD131" i="2"/>
  <c r="AE131" i="2"/>
  <c r="AF131" i="2"/>
  <c r="AD65" i="2"/>
  <c r="AE65" i="2"/>
  <c r="AF65" i="2"/>
  <c r="AD153" i="2"/>
  <c r="AE153" i="2"/>
  <c r="AF153" i="2"/>
  <c r="AD101" i="2"/>
  <c r="AE101" i="2"/>
  <c r="AF101" i="2"/>
  <c r="AD142" i="2"/>
  <c r="AE142" i="2"/>
  <c r="AF142" i="2"/>
  <c r="AD147" i="2"/>
  <c r="AE147" i="2"/>
  <c r="AF147" i="2"/>
  <c r="AD155" i="2"/>
  <c r="AE155" i="2"/>
  <c r="AF155" i="2"/>
  <c r="AD80" i="2"/>
  <c r="AE80" i="2"/>
  <c r="AF80" i="2"/>
  <c r="AD84" i="2"/>
  <c r="AE84" i="2"/>
  <c r="AF84" i="2"/>
  <c r="AD85" i="2"/>
  <c r="AE85" i="2"/>
  <c r="AF85" i="2"/>
  <c r="AD92" i="2"/>
  <c r="AE92" i="2"/>
  <c r="AF92" i="2"/>
  <c r="AD125" i="2"/>
  <c r="AE125" i="2"/>
  <c r="AF125" i="2"/>
  <c r="AD106" i="2"/>
  <c r="AE106" i="2"/>
  <c r="AF106" i="2"/>
  <c r="AD156" i="2"/>
  <c r="AE156" i="2"/>
  <c r="AF156" i="2"/>
  <c r="AD157" i="2"/>
  <c r="AE157" i="2"/>
  <c r="AF157" i="2"/>
  <c r="AD93" i="2"/>
  <c r="AE93" i="2"/>
  <c r="AF93" i="2"/>
  <c r="AD102" i="2"/>
  <c r="AE102" i="2"/>
  <c r="AF102" i="2"/>
  <c r="AD94" i="2"/>
  <c r="AE94" i="2"/>
  <c r="AF94" i="2"/>
  <c r="AD158" i="2"/>
  <c r="AE158" i="2"/>
  <c r="AF158" i="2"/>
  <c r="AD126" i="2"/>
  <c r="AE126" i="2"/>
  <c r="AF126" i="2"/>
  <c r="AD152" i="2"/>
  <c r="AE152" i="2"/>
  <c r="AF152" i="2"/>
  <c r="AD132" i="2"/>
  <c r="AE132" i="2"/>
  <c r="AF132" i="2"/>
  <c r="AD50" i="2"/>
  <c r="AE50" i="2"/>
  <c r="AF50" i="2"/>
  <c r="AD95" i="2"/>
  <c r="AE95" i="2"/>
  <c r="AF95" i="2"/>
  <c r="AD135" i="2"/>
  <c r="AE135" i="2"/>
  <c r="AF135" i="2"/>
  <c r="AD148" i="2"/>
  <c r="AE148" i="2"/>
  <c r="AF148" i="2"/>
  <c r="AD31" i="2"/>
  <c r="AE31" i="2"/>
  <c r="AF31" i="2"/>
  <c r="AD45" i="2"/>
  <c r="AE45" i="2"/>
  <c r="AF45" i="2"/>
  <c r="AD72" i="2"/>
  <c r="AE72" i="2"/>
  <c r="AF72" i="2"/>
  <c r="AD86" i="2"/>
  <c r="AE86" i="2"/>
  <c r="AF86" i="2"/>
  <c r="AD103" i="2"/>
  <c r="AE103" i="2"/>
  <c r="AF103" i="2"/>
  <c r="AD20" i="2"/>
  <c r="AE20" i="2"/>
  <c r="AF20" i="2"/>
  <c r="AD136" i="2"/>
  <c r="AE136" i="2"/>
  <c r="AF136" i="2"/>
  <c r="AD160" i="2"/>
  <c r="AE160" i="2"/>
  <c r="AF160" i="2"/>
  <c r="AD159" i="2"/>
  <c r="AE159" i="2"/>
  <c r="AF159" i="2"/>
  <c r="AD22" i="2"/>
  <c r="AE22" i="2"/>
  <c r="AF22" i="2"/>
  <c r="AD73" i="2"/>
  <c r="AE73" i="2"/>
  <c r="AF73" i="2"/>
  <c r="AD149" i="2"/>
  <c r="AE149" i="2"/>
  <c r="AF149" i="2"/>
  <c r="AD161" i="2"/>
  <c r="AE161" i="2"/>
  <c r="AF161" i="2"/>
  <c r="AD133" i="2"/>
  <c r="AE133" i="2"/>
  <c r="AF133" i="2"/>
  <c r="AD162" i="2"/>
  <c r="AE162" i="2"/>
  <c r="AF162" i="2"/>
  <c r="AD118" i="2"/>
  <c r="AE118" i="2"/>
  <c r="AF118" i="2"/>
  <c r="AD11" i="2"/>
  <c r="AE11" i="2"/>
  <c r="AF11" i="2"/>
  <c r="AD150" i="2"/>
  <c r="AE150" i="2"/>
  <c r="AF150" i="2"/>
  <c r="AD127" i="2"/>
  <c r="AE127" i="2"/>
  <c r="AF127" i="2"/>
  <c r="AD12" i="2"/>
  <c r="AE12" i="2"/>
  <c r="AF12" i="2"/>
  <c r="AD143" i="2"/>
  <c r="AE143" i="2"/>
  <c r="AF143" i="2"/>
  <c r="AD87" i="2"/>
  <c r="AE87" i="2"/>
  <c r="AF87" i="2"/>
  <c r="AD137" i="2"/>
  <c r="AE137" i="2"/>
  <c r="AF137" i="2"/>
  <c r="AD138" i="2"/>
  <c r="AE138" i="2"/>
  <c r="AF138" i="2"/>
  <c r="AD151" i="2"/>
  <c r="AE151" i="2"/>
  <c r="AF151" i="2"/>
  <c r="AD122" i="2"/>
  <c r="AE122" i="2"/>
  <c r="AF122" i="2"/>
  <c r="AD107" i="2"/>
  <c r="AE107" i="2"/>
  <c r="AF107" i="2"/>
  <c r="AD3" i="2"/>
  <c r="AE3" i="2"/>
  <c r="AF3" i="2"/>
  <c r="AD139" i="2"/>
  <c r="AE139" i="2"/>
  <c r="AF139" i="2"/>
  <c r="AD108" i="2"/>
  <c r="AE108" i="2"/>
  <c r="AF108" i="2"/>
  <c r="AD59" i="2"/>
  <c r="AE59" i="2"/>
  <c r="AF59" i="2"/>
  <c r="AD128" i="2"/>
  <c r="AE128" i="2"/>
  <c r="AF128" i="2"/>
  <c r="AD55" i="2"/>
  <c r="AE55" i="2"/>
  <c r="AF55" i="2"/>
  <c r="AD83" i="2"/>
  <c r="AE83" i="2"/>
  <c r="AF83" i="2"/>
  <c r="AD123" i="2"/>
  <c r="AE123" i="2"/>
  <c r="AF123" i="2"/>
  <c r="AD23" i="2"/>
  <c r="AE23" i="2"/>
  <c r="AF23" i="2"/>
  <c r="AD66" i="2"/>
  <c r="AE66" i="2"/>
  <c r="AF66" i="2"/>
  <c r="AD43" i="2"/>
  <c r="AE43" i="2"/>
  <c r="AF43" i="2"/>
  <c r="AD46" i="2"/>
  <c r="AE46" i="2"/>
  <c r="AF46" i="2"/>
  <c r="AD28" i="2"/>
  <c r="AE28" i="2"/>
  <c r="AF28" i="2"/>
  <c r="AD60" i="2"/>
  <c r="AE60" i="2"/>
  <c r="AF60" i="2"/>
  <c r="AD112" i="2"/>
  <c r="AE112" i="2"/>
  <c r="AF112" i="2"/>
  <c r="AD81" i="2"/>
  <c r="AE81" i="2"/>
  <c r="AF81" i="2"/>
  <c r="AD129" i="2"/>
  <c r="AE129" i="2"/>
  <c r="AF129" i="2"/>
  <c r="AD74" i="2"/>
  <c r="AE74" i="2"/>
  <c r="AF74" i="2"/>
  <c r="AD37" i="2"/>
  <c r="AE37" i="2"/>
  <c r="AF37" i="2"/>
  <c r="AD51" i="2"/>
  <c r="AE51" i="2"/>
  <c r="AF51" i="2"/>
  <c r="AD52" i="2"/>
  <c r="AE52" i="2"/>
  <c r="AF52" i="2"/>
  <c r="AD104" i="2"/>
  <c r="AE104" i="2"/>
  <c r="AF104" i="2"/>
  <c r="AD140" i="2"/>
  <c r="AE140" i="2"/>
  <c r="AF140" i="2"/>
  <c r="AD113" i="2"/>
  <c r="AE113" i="2"/>
  <c r="AF113" i="2"/>
  <c r="AD47" i="2"/>
  <c r="AE47" i="2"/>
  <c r="AF47" i="2"/>
  <c r="AD114" i="2"/>
  <c r="AE114" i="2"/>
  <c r="AF114" i="2"/>
  <c r="AD53" i="2"/>
  <c r="AE53" i="2"/>
  <c r="AF53" i="2"/>
  <c r="AD134" i="2"/>
  <c r="AE134" i="2"/>
  <c r="AF134" i="2"/>
  <c r="AD109" i="2"/>
  <c r="AE109" i="2"/>
  <c r="AF109" i="2"/>
  <c r="AD67" i="2"/>
  <c r="AE67" i="2"/>
  <c r="AF67" i="2"/>
  <c r="AD75" i="2"/>
  <c r="AE75" i="2"/>
  <c r="AF75" i="2"/>
  <c r="AD4" i="2"/>
  <c r="AE4" i="2"/>
  <c r="AF4" i="2"/>
  <c r="AD29" i="2"/>
  <c r="AE29" i="2"/>
  <c r="AF29" i="2"/>
  <c r="AD56" i="2"/>
  <c r="AE56" i="2"/>
  <c r="AF56" i="2"/>
  <c r="AD30" i="2"/>
  <c r="AE30" i="2"/>
  <c r="AF30" i="2"/>
  <c r="AD32" i="2"/>
  <c r="AE32" i="2"/>
  <c r="AF32" i="2"/>
  <c r="AD76" i="2"/>
  <c r="AE76" i="2"/>
  <c r="AF76" i="2"/>
  <c r="AD36" i="2"/>
  <c r="AE36" i="2"/>
  <c r="AF36" i="2"/>
  <c r="AD57" i="2"/>
  <c r="AE57" i="2"/>
  <c r="AF57" i="2"/>
  <c r="AD88" i="2"/>
  <c r="AE88" i="2"/>
  <c r="AF88" i="2"/>
  <c r="AD17" i="2"/>
  <c r="AE17" i="2"/>
  <c r="AF17" i="2"/>
  <c r="AD77" i="2"/>
  <c r="AE77" i="2"/>
  <c r="AF77" i="2"/>
  <c r="AD48" i="2"/>
  <c r="AE48" i="2"/>
  <c r="AF48" i="2"/>
  <c r="AD5" i="2"/>
  <c r="AE5" i="2"/>
  <c r="AF5" i="2"/>
  <c r="AD124" i="2"/>
  <c r="AE124" i="2"/>
  <c r="AF124" i="2"/>
  <c r="AD38" i="2"/>
  <c r="AE38" i="2"/>
  <c r="AF38" i="2"/>
  <c r="AD110" i="2"/>
  <c r="AE110" i="2"/>
  <c r="AF110" i="2"/>
  <c r="AD89" i="2"/>
  <c r="AE89" i="2"/>
  <c r="AF89" i="2"/>
  <c r="AD6" i="2"/>
  <c r="AE6" i="2"/>
  <c r="AF6" i="2"/>
  <c r="AD144" i="2"/>
  <c r="AE144" i="2"/>
  <c r="AF144" i="2"/>
  <c r="AD96" i="2"/>
  <c r="AE96" i="2"/>
  <c r="AF96" i="2"/>
  <c r="AD40" i="2"/>
  <c r="AE40" i="2"/>
  <c r="AF40" i="2"/>
  <c r="AD68" i="2"/>
  <c r="AE68" i="2"/>
  <c r="AF68" i="2"/>
  <c r="AD119" i="2"/>
  <c r="AE119" i="2"/>
  <c r="AF119" i="2"/>
  <c r="AD16" i="2"/>
  <c r="AE16" i="2"/>
  <c r="AF16" i="2"/>
  <c r="AD61" i="2"/>
  <c r="AE61" i="2"/>
  <c r="AF61" i="2"/>
  <c r="AD25" i="2"/>
  <c r="AE25" i="2"/>
  <c r="AF25" i="2"/>
  <c r="AD120" i="2"/>
  <c r="AE120" i="2"/>
  <c r="AF120" i="2"/>
  <c r="AD49" i="2"/>
  <c r="AE49" i="2"/>
  <c r="AF49" i="2"/>
  <c r="AD35" i="2"/>
  <c r="AE35" i="2"/>
  <c r="AF35" i="2"/>
  <c r="AD14" i="2"/>
  <c r="AE14" i="2"/>
  <c r="AF14" i="2"/>
  <c r="AD19" i="2"/>
  <c r="AE19" i="2"/>
  <c r="AF19" i="2"/>
  <c r="AD115" i="2"/>
  <c r="AE115" i="2"/>
  <c r="AF115" i="2"/>
  <c r="AD97" i="2"/>
  <c r="AE97" i="2"/>
  <c r="AF97" i="2"/>
  <c r="AD18" i="2"/>
  <c r="AE18" i="2"/>
  <c r="AF18" i="2"/>
  <c r="AD145" i="2"/>
  <c r="AE145" i="2"/>
  <c r="AF145" i="2"/>
  <c r="AD13" i="2"/>
  <c r="AE13" i="2"/>
  <c r="AF13" i="2"/>
  <c r="AD15" i="2"/>
  <c r="AE15" i="2"/>
  <c r="AF15" i="2"/>
  <c r="AD62" i="2"/>
  <c r="AE62" i="2"/>
  <c r="AF62" i="2"/>
  <c r="AD44" i="2"/>
  <c r="AE44" i="2"/>
  <c r="AF44" i="2"/>
  <c r="AD90" i="2"/>
  <c r="AE90" i="2"/>
  <c r="AF90" i="2"/>
  <c r="AD33" i="2"/>
  <c r="AE33" i="2"/>
  <c r="AF33" i="2"/>
  <c r="AD41" i="2"/>
  <c r="AE41" i="2"/>
  <c r="AF41" i="2"/>
  <c r="AD69" i="2"/>
  <c r="AE69" i="2"/>
  <c r="AF69" i="2"/>
  <c r="AD63" i="2"/>
  <c r="AE63" i="2"/>
  <c r="AF63" i="2"/>
  <c r="AD42" i="2"/>
  <c r="AE42" i="2"/>
  <c r="AF42" i="2"/>
  <c r="AD34" i="2"/>
  <c r="AE34" i="2"/>
  <c r="AF34" i="2"/>
  <c r="AD98" i="2"/>
  <c r="AE98" i="2"/>
  <c r="AF98" i="2"/>
  <c r="AD26" i="2"/>
  <c r="AE26" i="2"/>
  <c r="AF26" i="2"/>
  <c r="AD7" i="2"/>
  <c r="AE7" i="2"/>
  <c r="AF7" i="2"/>
  <c r="AD24" i="2"/>
  <c r="AE24" i="2"/>
  <c r="AF24" i="2"/>
  <c r="AD99" i="2"/>
  <c r="AE99" i="2"/>
  <c r="AF99" i="2"/>
  <c r="AD105" i="2"/>
  <c r="AE105" i="2"/>
  <c r="AF105" i="2"/>
  <c r="AD58" i="2"/>
  <c r="AE58" i="2"/>
  <c r="AF58" i="2"/>
  <c r="AD130" i="2"/>
  <c r="AE130" i="2"/>
  <c r="AF130" i="2"/>
  <c r="AD8" i="2"/>
  <c r="AE8" i="2"/>
  <c r="AF8" i="2"/>
  <c r="AD10" i="2"/>
  <c r="AE10" i="2"/>
  <c r="AF10" i="2"/>
  <c r="AD100" i="2"/>
  <c r="AE100" i="2"/>
  <c r="AF100" i="2"/>
  <c r="AD141" i="2"/>
  <c r="AE141" i="2"/>
  <c r="AF141" i="2"/>
  <c r="AD78" i="2"/>
  <c r="AE78" i="2"/>
  <c r="AF78" i="2"/>
  <c r="AD91" i="2"/>
  <c r="AE91" i="2"/>
  <c r="AF91" i="2"/>
  <c r="AD70" i="2"/>
  <c r="AE70" i="2"/>
  <c r="AF70" i="2"/>
  <c r="AD9" i="2"/>
  <c r="AE9" i="2"/>
  <c r="AF9" i="2"/>
  <c r="AD64" i="2"/>
  <c r="AE64" i="2"/>
  <c r="AF64" i="2"/>
  <c r="AD54" i="2"/>
  <c r="AE54" i="2"/>
  <c r="AF54" i="2"/>
  <c r="AD163" i="2"/>
  <c r="AE163" i="2"/>
  <c r="AF163" i="2"/>
  <c r="AD164" i="2"/>
  <c r="AE164" i="2"/>
  <c r="AF164" i="2"/>
  <c r="AD165" i="2"/>
  <c r="AE165" i="2"/>
  <c r="AF165" i="2"/>
  <c r="AD166" i="2"/>
  <c r="AE166" i="2"/>
  <c r="AF166" i="2"/>
  <c r="AD167" i="2"/>
  <c r="AE167" i="2"/>
  <c r="AF167" i="2"/>
  <c r="AD168" i="2"/>
  <c r="AE168" i="2"/>
  <c r="AF168" i="2"/>
  <c r="AD169" i="2"/>
  <c r="AE169" i="2"/>
  <c r="AF169" i="2"/>
  <c r="AD170" i="2"/>
  <c r="AE170" i="2"/>
  <c r="AF170" i="2"/>
  <c r="AD171" i="2"/>
  <c r="AE171" i="2"/>
  <c r="AF171" i="2"/>
  <c r="AD172" i="2"/>
  <c r="AE172" i="2"/>
  <c r="AF172" i="2"/>
  <c r="AD173" i="2"/>
  <c r="AE173" i="2"/>
  <c r="AF173" i="2"/>
  <c r="AD174" i="2"/>
  <c r="AE174" i="2"/>
  <c r="AF174" i="2"/>
  <c r="AD175" i="2"/>
  <c r="AE175" i="2"/>
  <c r="AF175" i="2"/>
  <c r="AD176" i="2"/>
  <c r="AE176" i="2"/>
  <c r="AF176" i="2"/>
  <c r="AD177" i="2"/>
  <c r="AE177" i="2"/>
  <c r="AF177" i="2"/>
  <c r="AD178" i="2"/>
  <c r="AE178" i="2"/>
  <c r="AF178" i="2"/>
  <c r="AD179" i="2"/>
  <c r="AE179" i="2"/>
  <c r="AF179" i="2"/>
  <c r="AD180" i="2"/>
  <c r="AE180" i="2"/>
  <c r="AF180" i="2"/>
  <c r="AD181" i="2"/>
  <c r="AE181" i="2"/>
  <c r="AF181" i="2"/>
  <c r="AD182" i="2"/>
  <c r="AE182" i="2"/>
  <c r="AF182" i="2"/>
  <c r="AD183" i="2"/>
  <c r="AE183" i="2"/>
  <c r="AF183" i="2"/>
  <c r="AD184" i="2"/>
  <c r="AE184" i="2"/>
  <c r="AF184" i="2"/>
  <c r="AD185" i="2"/>
  <c r="AE185" i="2"/>
  <c r="AF185" i="2"/>
  <c r="AD186" i="2"/>
  <c r="AE186" i="2"/>
  <c r="AF186" i="2"/>
  <c r="AD187" i="2"/>
  <c r="AE187" i="2"/>
  <c r="AF187" i="2"/>
  <c r="AD188" i="2"/>
  <c r="AE188" i="2"/>
  <c r="AF188" i="2"/>
  <c r="AD189" i="2"/>
  <c r="AE189" i="2"/>
  <c r="AF189" i="2"/>
  <c r="AD190" i="2"/>
  <c r="AE190" i="2"/>
  <c r="AF190" i="2"/>
  <c r="AD191" i="2"/>
  <c r="AE191" i="2"/>
  <c r="AF191" i="2"/>
  <c r="AD192" i="2"/>
  <c r="AE192" i="2"/>
  <c r="AF192" i="2"/>
  <c r="AD193" i="2"/>
  <c r="AE193" i="2"/>
  <c r="AF193" i="2"/>
  <c r="AD194" i="2"/>
  <c r="AE194" i="2"/>
  <c r="AF194" i="2"/>
  <c r="AD195" i="2"/>
  <c r="AE195" i="2"/>
  <c r="AF195" i="2"/>
  <c r="AD196" i="2"/>
  <c r="AE196" i="2"/>
  <c r="AF196" i="2"/>
  <c r="AD197" i="2"/>
  <c r="AE197" i="2"/>
  <c r="AF197" i="2"/>
  <c r="AD198" i="2"/>
  <c r="AE198" i="2"/>
  <c r="AF198" i="2"/>
  <c r="AD199" i="2"/>
  <c r="AE199" i="2"/>
  <c r="AF199" i="2"/>
  <c r="AD200" i="2"/>
  <c r="AE200" i="2"/>
  <c r="AF200" i="2"/>
  <c r="AD201" i="2"/>
  <c r="AE201" i="2"/>
  <c r="AF201" i="2"/>
  <c r="AD202" i="2"/>
  <c r="AE202" i="2"/>
  <c r="AF202"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K121" i="2"/>
  <c r="L121" i="2"/>
  <c r="M121" i="2"/>
  <c r="N121" i="2"/>
  <c r="O121" i="2"/>
  <c r="P121" i="2"/>
  <c r="Q121" i="2"/>
  <c r="R121" i="2"/>
  <c r="S121" i="2"/>
  <c r="T121" i="2"/>
  <c r="U121" i="2"/>
  <c r="V121" i="2"/>
  <c r="K154" i="2"/>
  <c r="L154" i="2"/>
  <c r="M154" i="2"/>
  <c r="N154" i="2"/>
  <c r="O154" i="2"/>
  <c r="P154" i="2"/>
  <c r="Q154" i="2"/>
  <c r="R154" i="2"/>
  <c r="S154" i="2"/>
  <c r="T154" i="2"/>
  <c r="U154" i="2"/>
  <c r="V154" i="2"/>
  <c r="K71" i="2"/>
  <c r="L71" i="2"/>
  <c r="M71" i="2"/>
  <c r="N71" i="2"/>
  <c r="O71" i="2"/>
  <c r="P71" i="2"/>
  <c r="Q71" i="2"/>
  <c r="R71" i="2"/>
  <c r="S71" i="2"/>
  <c r="T71" i="2"/>
  <c r="U71" i="2"/>
  <c r="V71" i="2"/>
  <c r="K21" i="2"/>
  <c r="L21" i="2"/>
  <c r="M21" i="2"/>
  <c r="N21" i="2"/>
  <c r="O21" i="2"/>
  <c r="P21" i="2"/>
  <c r="Q21" i="2"/>
  <c r="R21" i="2"/>
  <c r="S21" i="2"/>
  <c r="T21" i="2"/>
  <c r="U21" i="2"/>
  <c r="V21" i="2"/>
  <c r="K111" i="2"/>
  <c r="L111" i="2"/>
  <c r="M111" i="2"/>
  <c r="N111" i="2"/>
  <c r="O111" i="2"/>
  <c r="P111" i="2"/>
  <c r="Q111" i="2"/>
  <c r="R111" i="2"/>
  <c r="S111" i="2"/>
  <c r="T111" i="2"/>
  <c r="U111" i="2"/>
  <c r="V111" i="2"/>
  <c r="K146" i="2"/>
  <c r="L146" i="2"/>
  <c r="M146" i="2"/>
  <c r="N146" i="2"/>
  <c r="O146" i="2"/>
  <c r="P146" i="2"/>
  <c r="Q146" i="2"/>
  <c r="R146" i="2"/>
  <c r="S146" i="2"/>
  <c r="T146" i="2"/>
  <c r="U146" i="2"/>
  <c r="V146" i="2"/>
  <c r="K27" i="2"/>
  <c r="L27" i="2"/>
  <c r="M27" i="2"/>
  <c r="N27" i="2"/>
  <c r="O27" i="2"/>
  <c r="P27" i="2"/>
  <c r="Q27" i="2"/>
  <c r="R27" i="2"/>
  <c r="S27" i="2"/>
  <c r="T27" i="2"/>
  <c r="U27" i="2"/>
  <c r="V27" i="2"/>
  <c r="K82" i="2"/>
  <c r="L82" i="2"/>
  <c r="M82" i="2"/>
  <c r="N82" i="2"/>
  <c r="O82" i="2"/>
  <c r="P82" i="2"/>
  <c r="Q82" i="2"/>
  <c r="R82" i="2"/>
  <c r="S82" i="2"/>
  <c r="T82" i="2"/>
  <c r="U82" i="2"/>
  <c r="V82" i="2"/>
  <c r="K39" i="2"/>
  <c r="L39" i="2"/>
  <c r="M39" i="2"/>
  <c r="N39" i="2"/>
  <c r="O39" i="2"/>
  <c r="P39" i="2"/>
  <c r="Q39" i="2"/>
  <c r="R39" i="2"/>
  <c r="S39" i="2"/>
  <c r="T39" i="2"/>
  <c r="U39" i="2"/>
  <c r="V39" i="2"/>
  <c r="K117" i="2"/>
  <c r="L117" i="2"/>
  <c r="M117" i="2"/>
  <c r="N117" i="2"/>
  <c r="O117" i="2"/>
  <c r="P117" i="2"/>
  <c r="Q117" i="2"/>
  <c r="R117" i="2"/>
  <c r="S117" i="2"/>
  <c r="T117" i="2"/>
  <c r="U117" i="2"/>
  <c r="V117" i="2"/>
  <c r="K79" i="2"/>
  <c r="L79" i="2"/>
  <c r="M79" i="2"/>
  <c r="N79" i="2"/>
  <c r="O79" i="2"/>
  <c r="P79" i="2"/>
  <c r="Q79" i="2"/>
  <c r="R79" i="2"/>
  <c r="S79" i="2"/>
  <c r="T79" i="2"/>
  <c r="U79" i="2"/>
  <c r="V79" i="2"/>
  <c r="K131" i="2"/>
  <c r="L131" i="2"/>
  <c r="M131" i="2"/>
  <c r="N131" i="2"/>
  <c r="O131" i="2"/>
  <c r="P131" i="2"/>
  <c r="Q131" i="2"/>
  <c r="R131" i="2"/>
  <c r="S131" i="2"/>
  <c r="T131" i="2"/>
  <c r="U131" i="2"/>
  <c r="V131" i="2"/>
  <c r="K65" i="2"/>
  <c r="L65" i="2"/>
  <c r="M65" i="2"/>
  <c r="N65" i="2"/>
  <c r="O65" i="2"/>
  <c r="P65" i="2"/>
  <c r="Q65" i="2"/>
  <c r="R65" i="2"/>
  <c r="S65" i="2"/>
  <c r="T65" i="2"/>
  <c r="U65" i="2"/>
  <c r="V65" i="2"/>
  <c r="K153" i="2"/>
  <c r="L153" i="2"/>
  <c r="M153" i="2"/>
  <c r="N153" i="2"/>
  <c r="O153" i="2"/>
  <c r="P153" i="2"/>
  <c r="Q153" i="2"/>
  <c r="R153" i="2"/>
  <c r="S153" i="2"/>
  <c r="T153" i="2"/>
  <c r="U153" i="2"/>
  <c r="V153" i="2"/>
  <c r="K101" i="2"/>
  <c r="L101" i="2"/>
  <c r="M101" i="2"/>
  <c r="N101" i="2"/>
  <c r="O101" i="2"/>
  <c r="P101" i="2"/>
  <c r="Q101" i="2"/>
  <c r="R101" i="2"/>
  <c r="S101" i="2"/>
  <c r="T101" i="2"/>
  <c r="U101" i="2"/>
  <c r="V101" i="2"/>
  <c r="K142" i="2"/>
  <c r="L142" i="2"/>
  <c r="M142" i="2"/>
  <c r="N142" i="2"/>
  <c r="O142" i="2"/>
  <c r="P142" i="2"/>
  <c r="Q142" i="2"/>
  <c r="R142" i="2"/>
  <c r="S142" i="2"/>
  <c r="T142" i="2"/>
  <c r="U142" i="2"/>
  <c r="V142" i="2"/>
  <c r="K147" i="2"/>
  <c r="L147" i="2"/>
  <c r="M147" i="2"/>
  <c r="N147" i="2"/>
  <c r="O147" i="2"/>
  <c r="P147" i="2"/>
  <c r="Q147" i="2"/>
  <c r="R147" i="2"/>
  <c r="S147" i="2"/>
  <c r="T147" i="2"/>
  <c r="U147" i="2"/>
  <c r="V147" i="2"/>
  <c r="K155" i="2"/>
  <c r="L155" i="2"/>
  <c r="M155" i="2"/>
  <c r="N155" i="2"/>
  <c r="O155" i="2"/>
  <c r="P155" i="2"/>
  <c r="Q155" i="2"/>
  <c r="R155" i="2"/>
  <c r="S155" i="2"/>
  <c r="T155" i="2"/>
  <c r="U155" i="2"/>
  <c r="V155" i="2"/>
  <c r="K80" i="2"/>
  <c r="L80" i="2"/>
  <c r="M80" i="2"/>
  <c r="N80" i="2"/>
  <c r="O80" i="2"/>
  <c r="P80" i="2"/>
  <c r="Q80" i="2"/>
  <c r="R80" i="2"/>
  <c r="S80" i="2"/>
  <c r="T80" i="2"/>
  <c r="U80" i="2"/>
  <c r="V80" i="2"/>
  <c r="K84" i="2"/>
  <c r="L84" i="2"/>
  <c r="M84" i="2"/>
  <c r="N84" i="2"/>
  <c r="O84" i="2"/>
  <c r="P84" i="2"/>
  <c r="Q84" i="2"/>
  <c r="R84" i="2"/>
  <c r="S84" i="2"/>
  <c r="T84" i="2"/>
  <c r="U84" i="2"/>
  <c r="V84" i="2"/>
  <c r="K85" i="2"/>
  <c r="L85" i="2"/>
  <c r="M85" i="2"/>
  <c r="N85" i="2"/>
  <c r="O85" i="2"/>
  <c r="P85" i="2"/>
  <c r="Q85" i="2"/>
  <c r="R85" i="2"/>
  <c r="S85" i="2"/>
  <c r="T85" i="2"/>
  <c r="U85" i="2"/>
  <c r="V85" i="2"/>
  <c r="K92" i="2"/>
  <c r="L92" i="2"/>
  <c r="M92" i="2"/>
  <c r="N92" i="2"/>
  <c r="O92" i="2"/>
  <c r="P92" i="2"/>
  <c r="Q92" i="2"/>
  <c r="R92" i="2"/>
  <c r="S92" i="2"/>
  <c r="T92" i="2"/>
  <c r="U92" i="2"/>
  <c r="V92" i="2"/>
  <c r="K125" i="2"/>
  <c r="L125" i="2"/>
  <c r="M125" i="2"/>
  <c r="N125" i="2"/>
  <c r="O125" i="2"/>
  <c r="P125" i="2"/>
  <c r="Q125" i="2"/>
  <c r="R125" i="2"/>
  <c r="S125" i="2"/>
  <c r="T125" i="2"/>
  <c r="U125" i="2"/>
  <c r="V125" i="2"/>
  <c r="K106" i="2"/>
  <c r="L106" i="2"/>
  <c r="M106" i="2"/>
  <c r="N106" i="2"/>
  <c r="O106" i="2"/>
  <c r="P106" i="2"/>
  <c r="Q106" i="2"/>
  <c r="R106" i="2"/>
  <c r="S106" i="2"/>
  <c r="T106" i="2"/>
  <c r="U106" i="2"/>
  <c r="V106" i="2"/>
  <c r="K156" i="2"/>
  <c r="L156" i="2"/>
  <c r="M156" i="2"/>
  <c r="N156" i="2"/>
  <c r="O156" i="2"/>
  <c r="P156" i="2"/>
  <c r="Q156" i="2"/>
  <c r="R156" i="2"/>
  <c r="S156" i="2"/>
  <c r="T156" i="2"/>
  <c r="U156" i="2"/>
  <c r="V156" i="2"/>
  <c r="K157" i="2"/>
  <c r="L157" i="2"/>
  <c r="M157" i="2"/>
  <c r="N157" i="2"/>
  <c r="O157" i="2"/>
  <c r="P157" i="2"/>
  <c r="Q157" i="2"/>
  <c r="R157" i="2"/>
  <c r="S157" i="2"/>
  <c r="T157" i="2"/>
  <c r="U157" i="2"/>
  <c r="V157" i="2"/>
  <c r="K93" i="2"/>
  <c r="L93" i="2"/>
  <c r="M93" i="2"/>
  <c r="N93" i="2"/>
  <c r="O93" i="2"/>
  <c r="P93" i="2"/>
  <c r="Q93" i="2"/>
  <c r="R93" i="2"/>
  <c r="S93" i="2"/>
  <c r="T93" i="2"/>
  <c r="U93" i="2"/>
  <c r="V93" i="2"/>
  <c r="K102" i="2"/>
  <c r="L102" i="2"/>
  <c r="M102" i="2"/>
  <c r="N102" i="2"/>
  <c r="O102" i="2"/>
  <c r="P102" i="2"/>
  <c r="Q102" i="2"/>
  <c r="R102" i="2"/>
  <c r="S102" i="2"/>
  <c r="T102" i="2"/>
  <c r="U102" i="2"/>
  <c r="V102" i="2"/>
  <c r="K94" i="2"/>
  <c r="L94" i="2"/>
  <c r="M94" i="2"/>
  <c r="N94" i="2"/>
  <c r="O94" i="2"/>
  <c r="P94" i="2"/>
  <c r="Q94" i="2"/>
  <c r="R94" i="2"/>
  <c r="S94" i="2"/>
  <c r="T94" i="2"/>
  <c r="U94" i="2"/>
  <c r="V94" i="2"/>
  <c r="K158" i="2"/>
  <c r="L158" i="2"/>
  <c r="M158" i="2"/>
  <c r="N158" i="2"/>
  <c r="O158" i="2"/>
  <c r="P158" i="2"/>
  <c r="Q158" i="2"/>
  <c r="R158" i="2"/>
  <c r="S158" i="2"/>
  <c r="T158" i="2"/>
  <c r="U158" i="2"/>
  <c r="V158" i="2"/>
  <c r="K126" i="2"/>
  <c r="L126" i="2"/>
  <c r="M126" i="2"/>
  <c r="N126" i="2"/>
  <c r="O126" i="2"/>
  <c r="P126" i="2"/>
  <c r="Q126" i="2"/>
  <c r="R126" i="2"/>
  <c r="S126" i="2"/>
  <c r="T126" i="2"/>
  <c r="U126" i="2"/>
  <c r="V126" i="2"/>
  <c r="K152" i="2"/>
  <c r="L152" i="2"/>
  <c r="M152" i="2"/>
  <c r="N152" i="2"/>
  <c r="O152" i="2"/>
  <c r="P152" i="2"/>
  <c r="Q152" i="2"/>
  <c r="R152" i="2"/>
  <c r="S152" i="2"/>
  <c r="T152" i="2"/>
  <c r="U152" i="2"/>
  <c r="V152" i="2"/>
  <c r="K132" i="2"/>
  <c r="L132" i="2"/>
  <c r="M132" i="2"/>
  <c r="N132" i="2"/>
  <c r="O132" i="2"/>
  <c r="P132" i="2"/>
  <c r="Q132" i="2"/>
  <c r="R132" i="2"/>
  <c r="S132" i="2"/>
  <c r="T132" i="2"/>
  <c r="U132" i="2"/>
  <c r="V132" i="2"/>
  <c r="K50" i="2"/>
  <c r="L50" i="2"/>
  <c r="M50" i="2"/>
  <c r="N50" i="2"/>
  <c r="O50" i="2"/>
  <c r="P50" i="2"/>
  <c r="Q50" i="2"/>
  <c r="R50" i="2"/>
  <c r="S50" i="2"/>
  <c r="T50" i="2"/>
  <c r="U50" i="2"/>
  <c r="V50" i="2"/>
  <c r="K95" i="2"/>
  <c r="L95" i="2"/>
  <c r="M95" i="2"/>
  <c r="N95" i="2"/>
  <c r="O95" i="2"/>
  <c r="P95" i="2"/>
  <c r="Q95" i="2"/>
  <c r="R95" i="2"/>
  <c r="S95" i="2"/>
  <c r="T95" i="2"/>
  <c r="U95" i="2"/>
  <c r="V95" i="2"/>
  <c r="K135" i="2"/>
  <c r="L135" i="2"/>
  <c r="M135" i="2"/>
  <c r="N135" i="2"/>
  <c r="O135" i="2"/>
  <c r="P135" i="2"/>
  <c r="Q135" i="2"/>
  <c r="R135" i="2"/>
  <c r="S135" i="2"/>
  <c r="T135" i="2"/>
  <c r="U135" i="2"/>
  <c r="V135" i="2"/>
  <c r="K148" i="2"/>
  <c r="L148" i="2"/>
  <c r="M148" i="2"/>
  <c r="N148" i="2"/>
  <c r="O148" i="2"/>
  <c r="P148" i="2"/>
  <c r="Q148" i="2"/>
  <c r="R148" i="2"/>
  <c r="S148" i="2"/>
  <c r="T148" i="2"/>
  <c r="U148" i="2"/>
  <c r="V148" i="2"/>
  <c r="K31" i="2"/>
  <c r="L31" i="2"/>
  <c r="M31" i="2"/>
  <c r="N31" i="2"/>
  <c r="O31" i="2"/>
  <c r="P31" i="2"/>
  <c r="Q31" i="2"/>
  <c r="R31" i="2"/>
  <c r="S31" i="2"/>
  <c r="T31" i="2"/>
  <c r="U31" i="2"/>
  <c r="V31" i="2"/>
  <c r="K45" i="2"/>
  <c r="L45" i="2"/>
  <c r="M45" i="2"/>
  <c r="N45" i="2"/>
  <c r="O45" i="2"/>
  <c r="P45" i="2"/>
  <c r="Q45" i="2"/>
  <c r="R45" i="2"/>
  <c r="S45" i="2"/>
  <c r="T45" i="2"/>
  <c r="U45" i="2"/>
  <c r="V45" i="2"/>
  <c r="K72" i="2"/>
  <c r="L72" i="2"/>
  <c r="M72" i="2"/>
  <c r="N72" i="2"/>
  <c r="O72" i="2"/>
  <c r="P72" i="2"/>
  <c r="Q72" i="2"/>
  <c r="R72" i="2"/>
  <c r="S72" i="2"/>
  <c r="T72" i="2"/>
  <c r="U72" i="2"/>
  <c r="V72" i="2"/>
  <c r="K86" i="2"/>
  <c r="L86" i="2"/>
  <c r="M86" i="2"/>
  <c r="N86" i="2"/>
  <c r="O86" i="2"/>
  <c r="P86" i="2"/>
  <c r="Q86" i="2"/>
  <c r="R86" i="2"/>
  <c r="S86" i="2"/>
  <c r="T86" i="2"/>
  <c r="U86" i="2"/>
  <c r="V86" i="2"/>
  <c r="K103" i="2"/>
  <c r="L103" i="2"/>
  <c r="M103" i="2"/>
  <c r="N103" i="2"/>
  <c r="O103" i="2"/>
  <c r="P103" i="2"/>
  <c r="Q103" i="2"/>
  <c r="R103" i="2"/>
  <c r="S103" i="2"/>
  <c r="T103" i="2"/>
  <c r="U103" i="2"/>
  <c r="V103" i="2"/>
  <c r="K20" i="2"/>
  <c r="L20" i="2"/>
  <c r="M20" i="2"/>
  <c r="N20" i="2"/>
  <c r="O20" i="2"/>
  <c r="P20" i="2"/>
  <c r="Q20" i="2"/>
  <c r="R20" i="2"/>
  <c r="S20" i="2"/>
  <c r="T20" i="2"/>
  <c r="U20" i="2"/>
  <c r="V20" i="2"/>
  <c r="K136" i="2"/>
  <c r="L136" i="2"/>
  <c r="M136" i="2"/>
  <c r="N136" i="2"/>
  <c r="O136" i="2"/>
  <c r="P136" i="2"/>
  <c r="Q136" i="2"/>
  <c r="R136" i="2"/>
  <c r="S136" i="2"/>
  <c r="T136" i="2"/>
  <c r="U136" i="2"/>
  <c r="V136" i="2"/>
  <c r="K160" i="2"/>
  <c r="L160" i="2"/>
  <c r="M160" i="2"/>
  <c r="N160" i="2"/>
  <c r="O160" i="2"/>
  <c r="P160" i="2"/>
  <c r="Q160" i="2"/>
  <c r="R160" i="2"/>
  <c r="S160" i="2"/>
  <c r="T160" i="2"/>
  <c r="U160" i="2"/>
  <c r="V160" i="2"/>
  <c r="K159" i="2"/>
  <c r="L159" i="2"/>
  <c r="M159" i="2"/>
  <c r="N159" i="2"/>
  <c r="O159" i="2"/>
  <c r="P159" i="2"/>
  <c r="Q159" i="2"/>
  <c r="R159" i="2"/>
  <c r="S159" i="2"/>
  <c r="T159" i="2"/>
  <c r="U159" i="2"/>
  <c r="V159" i="2"/>
  <c r="K22" i="2"/>
  <c r="L22" i="2"/>
  <c r="M22" i="2"/>
  <c r="N22" i="2"/>
  <c r="O22" i="2"/>
  <c r="P22" i="2"/>
  <c r="Q22" i="2"/>
  <c r="R22" i="2"/>
  <c r="S22" i="2"/>
  <c r="T22" i="2"/>
  <c r="U22" i="2"/>
  <c r="V22" i="2"/>
  <c r="K73" i="2"/>
  <c r="L73" i="2"/>
  <c r="M73" i="2"/>
  <c r="N73" i="2"/>
  <c r="O73" i="2"/>
  <c r="P73" i="2"/>
  <c r="Q73" i="2"/>
  <c r="R73" i="2"/>
  <c r="S73" i="2"/>
  <c r="T73" i="2"/>
  <c r="U73" i="2"/>
  <c r="V73" i="2"/>
  <c r="K149" i="2"/>
  <c r="L149" i="2"/>
  <c r="M149" i="2"/>
  <c r="N149" i="2"/>
  <c r="O149" i="2"/>
  <c r="P149" i="2"/>
  <c r="Q149" i="2"/>
  <c r="R149" i="2"/>
  <c r="S149" i="2"/>
  <c r="T149" i="2"/>
  <c r="U149" i="2"/>
  <c r="V149" i="2"/>
  <c r="K161" i="2"/>
  <c r="L161" i="2"/>
  <c r="M161" i="2"/>
  <c r="N161" i="2"/>
  <c r="O161" i="2"/>
  <c r="P161" i="2"/>
  <c r="Q161" i="2"/>
  <c r="R161" i="2"/>
  <c r="S161" i="2"/>
  <c r="T161" i="2"/>
  <c r="U161" i="2"/>
  <c r="V161" i="2"/>
  <c r="K133" i="2"/>
  <c r="L133" i="2"/>
  <c r="M133" i="2"/>
  <c r="N133" i="2"/>
  <c r="O133" i="2"/>
  <c r="P133" i="2"/>
  <c r="Q133" i="2"/>
  <c r="R133" i="2"/>
  <c r="S133" i="2"/>
  <c r="T133" i="2"/>
  <c r="U133" i="2"/>
  <c r="V133" i="2"/>
  <c r="K162" i="2"/>
  <c r="L162" i="2"/>
  <c r="M162" i="2"/>
  <c r="N162" i="2"/>
  <c r="O162" i="2"/>
  <c r="P162" i="2"/>
  <c r="Q162" i="2"/>
  <c r="R162" i="2"/>
  <c r="S162" i="2"/>
  <c r="T162" i="2"/>
  <c r="U162" i="2"/>
  <c r="V162" i="2"/>
  <c r="K118" i="2"/>
  <c r="L118" i="2"/>
  <c r="M118" i="2"/>
  <c r="N118" i="2"/>
  <c r="O118" i="2"/>
  <c r="P118" i="2"/>
  <c r="Q118" i="2"/>
  <c r="R118" i="2"/>
  <c r="S118" i="2"/>
  <c r="T118" i="2"/>
  <c r="U118" i="2"/>
  <c r="V118" i="2"/>
  <c r="K11" i="2"/>
  <c r="L11" i="2"/>
  <c r="M11" i="2"/>
  <c r="N11" i="2"/>
  <c r="O11" i="2"/>
  <c r="P11" i="2"/>
  <c r="Q11" i="2"/>
  <c r="R11" i="2"/>
  <c r="S11" i="2"/>
  <c r="T11" i="2"/>
  <c r="U11" i="2"/>
  <c r="V11" i="2"/>
  <c r="K150" i="2"/>
  <c r="L150" i="2"/>
  <c r="M150" i="2"/>
  <c r="N150" i="2"/>
  <c r="O150" i="2"/>
  <c r="P150" i="2"/>
  <c r="Q150" i="2"/>
  <c r="R150" i="2"/>
  <c r="S150" i="2"/>
  <c r="T150" i="2"/>
  <c r="U150" i="2"/>
  <c r="V150" i="2"/>
  <c r="K127" i="2"/>
  <c r="L127" i="2"/>
  <c r="M127" i="2"/>
  <c r="N127" i="2"/>
  <c r="O127" i="2"/>
  <c r="P127" i="2"/>
  <c r="Q127" i="2"/>
  <c r="R127" i="2"/>
  <c r="S127" i="2"/>
  <c r="T127" i="2"/>
  <c r="U127" i="2"/>
  <c r="V127" i="2"/>
  <c r="K12" i="2"/>
  <c r="L12" i="2"/>
  <c r="M12" i="2"/>
  <c r="N12" i="2"/>
  <c r="O12" i="2"/>
  <c r="P12" i="2"/>
  <c r="Q12" i="2"/>
  <c r="R12" i="2"/>
  <c r="S12" i="2"/>
  <c r="T12" i="2"/>
  <c r="U12" i="2"/>
  <c r="V12" i="2"/>
  <c r="K143" i="2"/>
  <c r="L143" i="2"/>
  <c r="M143" i="2"/>
  <c r="N143" i="2"/>
  <c r="O143" i="2"/>
  <c r="P143" i="2"/>
  <c r="Q143" i="2"/>
  <c r="R143" i="2"/>
  <c r="S143" i="2"/>
  <c r="T143" i="2"/>
  <c r="U143" i="2"/>
  <c r="V143" i="2"/>
  <c r="K87" i="2"/>
  <c r="L87" i="2"/>
  <c r="M87" i="2"/>
  <c r="N87" i="2"/>
  <c r="O87" i="2"/>
  <c r="P87" i="2"/>
  <c r="Q87" i="2"/>
  <c r="R87" i="2"/>
  <c r="S87" i="2"/>
  <c r="T87" i="2"/>
  <c r="U87" i="2"/>
  <c r="V87" i="2"/>
  <c r="K137" i="2"/>
  <c r="L137" i="2"/>
  <c r="M137" i="2"/>
  <c r="N137" i="2"/>
  <c r="O137" i="2"/>
  <c r="P137" i="2"/>
  <c r="Q137" i="2"/>
  <c r="R137" i="2"/>
  <c r="S137" i="2"/>
  <c r="T137" i="2"/>
  <c r="U137" i="2"/>
  <c r="V137" i="2"/>
  <c r="K138" i="2"/>
  <c r="L138" i="2"/>
  <c r="M138" i="2"/>
  <c r="N138" i="2"/>
  <c r="O138" i="2"/>
  <c r="P138" i="2"/>
  <c r="Q138" i="2"/>
  <c r="R138" i="2"/>
  <c r="S138" i="2"/>
  <c r="T138" i="2"/>
  <c r="U138" i="2"/>
  <c r="V138" i="2"/>
  <c r="K151" i="2"/>
  <c r="L151" i="2"/>
  <c r="M151" i="2"/>
  <c r="N151" i="2"/>
  <c r="O151" i="2"/>
  <c r="P151" i="2"/>
  <c r="Q151" i="2"/>
  <c r="R151" i="2"/>
  <c r="S151" i="2"/>
  <c r="T151" i="2"/>
  <c r="U151" i="2"/>
  <c r="V151" i="2"/>
  <c r="K122" i="2"/>
  <c r="L122" i="2"/>
  <c r="M122" i="2"/>
  <c r="N122" i="2"/>
  <c r="O122" i="2"/>
  <c r="P122" i="2"/>
  <c r="Q122" i="2"/>
  <c r="R122" i="2"/>
  <c r="S122" i="2"/>
  <c r="T122" i="2"/>
  <c r="U122" i="2"/>
  <c r="V122" i="2"/>
  <c r="K107" i="2"/>
  <c r="L107" i="2"/>
  <c r="M107" i="2"/>
  <c r="N107" i="2"/>
  <c r="O107" i="2"/>
  <c r="P107" i="2"/>
  <c r="Q107" i="2"/>
  <c r="R107" i="2"/>
  <c r="S107" i="2"/>
  <c r="T107" i="2"/>
  <c r="U107" i="2"/>
  <c r="V107" i="2"/>
  <c r="K3" i="2"/>
  <c r="L3" i="2"/>
  <c r="M3" i="2"/>
  <c r="N3" i="2"/>
  <c r="O3" i="2"/>
  <c r="P3" i="2"/>
  <c r="Q3" i="2"/>
  <c r="R3" i="2"/>
  <c r="S3" i="2"/>
  <c r="T3" i="2"/>
  <c r="U3" i="2"/>
  <c r="V3" i="2"/>
  <c r="K139" i="2"/>
  <c r="L139" i="2"/>
  <c r="M139" i="2"/>
  <c r="N139" i="2"/>
  <c r="O139" i="2"/>
  <c r="P139" i="2"/>
  <c r="Q139" i="2"/>
  <c r="R139" i="2"/>
  <c r="S139" i="2"/>
  <c r="T139" i="2"/>
  <c r="U139" i="2"/>
  <c r="V139" i="2"/>
  <c r="K108" i="2"/>
  <c r="L108" i="2"/>
  <c r="M108" i="2"/>
  <c r="N108" i="2"/>
  <c r="O108" i="2"/>
  <c r="P108" i="2"/>
  <c r="Q108" i="2"/>
  <c r="R108" i="2"/>
  <c r="S108" i="2"/>
  <c r="T108" i="2"/>
  <c r="U108" i="2"/>
  <c r="V108" i="2"/>
  <c r="K59" i="2"/>
  <c r="L59" i="2"/>
  <c r="M59" i="2"/>
  <c r="N59" i="2"/>
  <c r="O59" i="2"/>
  <c r="P59" i="2"/>
  <c r="Q59" i="2"/>
  <c r="R59" i="2"/>
  <c r="S59" i="2"/>
  <c r="T59" i="2"/>
  <c r="U59" i="2"/>
  <c r="V59" i="2"/>
  <c r="K128" i="2"/>
  <c r="L128" i="2"/>
  <c r="M128" i="2"/>
  <c r="N128" i="2"/>
  <c r="O128" i="2"/>
  <c r="P128" i="2"/>
  <c r="Q128" i="2"/>
  <c r="R128" i="2"/>
  <c r="S128" i="2"/>
  <c r="T128" i="2"/>
  <c r="U128" i="2"/>
  <c r="V128" i="2"/>
  <c r="K55" i="2"/>
  <c r="L55" i="2"/>
  <c r="M55" i="2"/>
  <c r="N55" i="2"/>
  <c r="O55" i="2"/>
  <c r="P55" i="2"/>
  <c r="Q55" i="2"/>
  <c r="R55" i="2"/>
  <c r="S55" i="2"/>
  <c r="T55" i="2"/>
  <c r="U55" i="2"/>
  <c r="V55" i="2"/>
  <c r="K83" i="2"/>
  <c r="L83" i="2"/>
  <c r="M83" i="2"/>
  <c r="N83" i="2"/>
  <c r="O83" i="2"/>
  <c r="P83" i="2"/>
  <c r="Q83" i="2"/>
  <c r="R83" i="2"/>
  <c r="S83" i="2"/>
  <c r="T83" i="2"/>
  <c r="U83" i="2"/>
  <c r="V83" i="2"/>
  <c r="K123" i="2"/>
  <c r="L123" i="2"/>
  <c r="M123" i="2"/>
  <c r="N123" i="2"/>
  <c r="O123" i="2"/>
  <c r="P123" i="2"/>
  <c r="Q123" i="2"/>
  <c r="R123" i="2"/>
  <c r="S123" i="2"/>
  <c r="T123" i="2"/>
  <c r="U123" i="2"/>
  <c r="V123" i="2"/>
  <c r="K23" i="2"/>
  <c r="L23" i="2"/>
  <c r="M23" i="2"/>
  <c r="N23" i="2"/>
  <c r="O23" i="2"/>
  <c r="P23" i="2"/>
  <c r="Q23" i="2"/>
  <c r="R23" i="2"/>
  <c r="S23" i="2"/>
  <c r="T23" i="2"/>
  <c r="U23" i="2"/>
  <c r="V23" i="2"/>
  <c r="K66" i="2"/>
  <c r="L66" i="2"/>
  <c r="M66" i="2"/>
  <c r="N66" i="2"/>
  <c r="O66" i="2"/>
  <c r="P66" i="2"/>
  <c r="Q66" i="2"/>
  <c r="R66" i="2"/>
  <c r="S66" i="2"/>
  <c r="T66" i="2"/>
  <c r="U66" i="2"/>
  <c r="V66" i="2"/>
  <c r="K43" i="2"/>
  <c r="L43" i="2"/>
  <c r="M43" i="2"/>
  <c r="N43" i="2"/>
  <c r="O43" i="2"/>
  <c r="P43" i="2"/>
  <c r="Q43" i="2"/>
  <c r="R43" i="2"/>
  <c r="S43" i="2"/>
  <c r="T43" i="2"/>
  <c r="U43" i="2"/>
  <c r="V43" i="2"/>
  <c r="K46" i="2"/>
  <c r="L46" i="2"/>
  <c r="M46" i="2"/>
  <c r="N46" i="2"/>
  <c r="O46" i="2"/>
  <c r="P46" i="2"/>
  <c r="Q46" i="2"/>
  <c r="R46" i="2"/>
  <c r="S46" i="2"/>
  <c r="T46" i="2"/>
  <c r="U46" i="2"/>
  <c r="V46" i="2"/>
  <c r="K28" i="2"/>
  <c r="L28" i="2"/>
  <c r="M28" i="2"/>
  <c r="N28" i="2"/>
  <c r="O28" i="2"/>
  <c r="P28" i="2"/>
  <c r="Q28" i="2"/>
  <c r="R28" i="2"/>
  <c r="S28" i="2"/>
  <c r="T28" i="2"/>
  <c r="U28" i="2"/>
  <c r="V28" i="2"/>
  <c r="K60" i="2"/>
  <c r="L60" i="2"/>
  <c r="M60" i="2"/>
  <c r="N60" i="2"/>
  <c r="O60" i="2"/>
  <c r="P60" i="2"/>
  <c r="Q60" i="2"/>
  <c r="R60" i="2"/>
  <c r="S60" i="2"/>
  <c r="T60" i="2"/>
  <c r="U60" i="2"/>
  <c r="V60" i="2"/>
  <c r="K112" i="2"/>
  <c r="L112" i="2"/>
  <c r="M112" i="2"/>
  <c r="N112" i="2"/>
  <c r="O112" i="2"/>
  <c r="P112" i="2"/>
  <c r="Q112" i="2"/>
  <c r="R112" i="2"/>
  <c r="S112" i="2"/>
  <c r="T112" i="2"/>
  <c r="U112" i="2"/>
  <c r="V112" i="2"/>
  <c r="K81" i="2"/>
  <c r="L81" i="2"/>
  <c r="M81" i="2"/>
  <c r="N81" i="2"/>
  <c r="O81" i="2"/>
  <c r="P81" i="2"/>
  <c r="Q81" i="2"/>
  <c r="R81" i="2"/>
  <c r="S81" i="2"/>
  <c r="T81" i="2"/>
  <c r="U81" i="2"/>
  <c r="V81" i="2"/>
  <c r="K129" i="2"/>
  <c r="L129" i="2"/>
  <c r="M129" i="2"/>
  <c r="N129" i="2"/>
  <c r="O129" i="2"/>
  <c r="P129" i="2"/>
  <c r="Q129" i="2"/>
  <c r="R129" i="2"/>
  <c r="S129" i="2"/>
  <c r="T129" i="2"/>
  <c r="U129" i="2"/>
  <c r="V129" i="2"/>
  <c r="K74" i="2"/>
  <c r="L74" i="2"/>
  <c r="M74" i="2"/>
  <c r="N74" i="2"/>
  <c r="O74" i="2"/>
  <c r="P74" i="2"/>
  <c r="Q74" i="2"/>
  <c r="R74" i="2"/>
  <c r="S74" i="2"/>
  <c r="T74" i="2"/>
  <c r="U74" i="2"/>
  <c r="V74" i="2"/>
  <c r="K37" i="2"/>
  <c r="L37" i="2"/>
  <c r="M37" i="2"/>
  <c r="N37" i="2"/>
  <c r="O37" i="2"/>
  <c r="P37" i="2"/>
  <c r="Q37" i="2"/>
  <c r="R37" i="2"/>
  <c r="S37" i="2"/>
  <c r="T37" i="2"/>
  <c r="U37" i="2"/>
  <c r="V37" i="2"/>
  <c r="K51" i="2"/>
  <c r="L51" i="2"/>
  <c r="M51" i="2"/>
  <c r="N51" i="2"/>
  <c r="O51" i="2"/>
  <c r="P51" i="2"/>
  <c r="Q51" i="2"/>
  <c r="R51" i="2"/>
  <c r="S51" i="2"/>
  <c r="T51" i="2"/>
  <c r="U51" i="2"/>
  <c r="V51" i="2"/>
  <c r="K52" i="2"/>
  <c r="L52" i="2"/>
  <c r="M52" i="2"/>
  <c r="N52" i="2"/>
  <c r="O52" i="2"/>
  <c r="P52" i="2"/>
  <c r="Q52" i="2"/>
  <c r="R52" i="2"/>
  <c r="S52" i="2"/>
  <c r="T52" i="2"/>
  <c r="U52" i="2"/>
  <c r="V52" i="2"/>
  <c r="K104" i="2"/>
  <c r="L104" i="2"/>
  <c r="M104" i="2"/>
  <c r="N104" i="2"/>
  <c r="O104" i="2"/>
  <c r="P104" i="2"/>
  <c r="Q104" i="2"/>
  <c r="R104" i="2"/>
  <c r="S104" i="2"/>
  <c r="T104" i="2"/>
  <c r="U104" i="2"/>
  <c r="V104" i="2"/>
  <c r="K140" i="2"/>
  <c r="L140" i="2"/>
  <c r="M140" i="2"/>
  <c r="N140" i="2"/>
  <c r="O140" i="2"/>
  <c r="P140" i="2"/>
  <c r="Q140" i="2"/>
  <c r="R140" i="2"/>
  <c r="S140" i="2"/>
  <c r="T140" i="2"/>
  <c r="U140" i="2"/>
  <c r="V140" i="2"/>
  <c r="K113" i="2"/>
  <c r="L113" i="2"/>
  <c r="M113" i="2"/>
  <c r="N113" i="2"/>
  <c r="O113" i="2"/>
  <c r="P113" i="2"/>
  <c r="Q113" i="2"/>
  <c r="R113" i="2"/>
  <c r="S113" i="2"/>
  <c r="T113" i="2"/>
  <c r="U113" i="2"/>
  <c r="V113" i="2"/>
  <c r="K47" i="2"/>
  <c r="L47" i="2"/>
  <c r="M47" i="2"/>
  <c r="N47" i="2"/>
  <c r="O47" i="2"/>
  <c r="P47" i="2"/>
  <c r="Q47" i="2"/>
  <c r="R47" i="2"/>
  <c r="S47" i="2"/>
  <c r="T47" i="2"/>
  <c r="U47" i="2"/>
  <c r="V47" i="2"/>
  <c r="K114" i="2"/>
  <c r="L114" i="2"/>
  <c r="M114" i="2"/>
  <c r="N114" i="2"/>
  <c r="O114" i="2"/>
  <c r="P114" i="2"/>
  <c r="Q114" i="2"/>
  <c r="R114" i="2"/>
  <c r="S114" i="2"/>
  <c r="T114" i="2"/>
  <c r="U114" i="2"/>
  <c r="V114" i="2"/>
  <c r="K53" i="2"/>
  <c r="L53" i="2"/>
  <c r="M53" i="2"/>
  <c r="N53" i="2"/>
  <c r="O53" i="2"/>
  <c r="P53" i="2"/>
  <c r="Q53" i="2"/>
  <c r="R53" i="2"/>
  <c r="S53" i="2"/>
  <c r="T53" i="2"/>
  <c r="U53" i="2"/>
  <c r="V53" i="2"/>
  <c r="K134" i="2"/>
  <c r="L134" i="2"/>
  <c r="M134" i="2"/>
  <c r="N134" i="2"/>
  <c r="O134" i="2"/>
  <c r="P134" i="2"/>
  <c r="Q134" i="2"/>
  <c r="R134" i="2"/>
  <c r="S134" i="2"/>
  <c r="T134" i="2"/>
  <c r="U134" i="2"/>
  <c r="V134" i="2"/>
  <c r="K109" i="2"/>
  <c r="L109" i="2"/>
  <c r="M109" i="2"/>
  <c r="N109" i="2"/>
  <c r="O109" i="2"/>
  <c r="P109" i="2"/>
  <c r="Q109" i="2"/>
  <c r="R109" i="2"/>
  <c r="S109" i="2"/>
  <c r="T109" i="2"/>
  <c r="U109" i="2"/>
  <c r="V109" i="2"/>
  <c r="K67" i="2"/>
  <c r="L67" i="2"/>
  <c r="M67" i="2"/>
  <c r="N67" i="2"/>
  <c r="O67" i="2"/>
  <c r="P67" i="2"/>
  <c r="Q67" i="2"/>
  <c r="R67" i="2"/>
  <c r="S67" i="2"/>
  <c r="T67" i="2"/>
  <c r="U67" i="2"/>
  <c r="V67" i="2"/>
  <c r="K75" i="2"/>
  <c r="L75" i="2"/>
  <c r="M75" i="2"/>
  <c r="N75" i="2"/>
  <c r="O75" i="2"/>
  <c r="P75" i="2"/>
  <c r="Q75" i="2"/>
  <c r="R75" i="2"/>
  <c r="S75" i="2"/>
  <c r="T75" i="2"/>
  <c r="U75" i="2"/>
  <c r="V75" i="2"/>
  <c r="K4" i="2"/>
  <c r="L4" i="2"/>
  <c r="M4" i="2"/>
  <c r="N4" i="2"/>
  <c r="O4" i="2"/>
  <c r="P4" i="2"/>
  <c r="Q4" i="2"/>
  <c r="R4" i="2"/>
  <c r="S4" i="2"/>
  <c r="T4" i="2"/>
  <c r="U4" i="2"/>
  <c r="V4" i="2"/>
  <c r="K29" i="2"/>
  <c r="L29" i="2"/>
  <c r="M29" i="2"/>
  <c r="N29" i="2"/>
  <c r="O29" i="2"/>
  <c r="P29" i="2"/>
  <c r="Q29" i="2"/>
  <c r="R29" i="2"/>
  <c r="S29" i="2"/>
  <c r="T29" i="2"/>
  <c r="U29" i="2"/>
  <c r="V29" i="2"/>
  <c r="K56" i="2"/>
  <c r="L56" i="2"/>
  <c r="M56" i="2"/>
  <c r="N56" i="2"/>
  <c r="O56" i="2"/>
  <c r="P56" i="2"/>
  <c r="Q56" i="2"/>
  <c r="R56" i="2"/>
  <c r="S56" i="2"/>
  <c r="T56" i="2"/>
  <c r="U56" i="2"/>
  <c r="V56" i="2"/>
  <c r="K30" i="2"/>
  <c r="L30" i="2"/>
  <c r="M30" i="2"/>
  <c r="N30" i="2"/>
  <c r="O30" i="2"/>
  <c r="P30" i="2"/>
  <c r="Q30" i="2"/>
  <c r="R30" i="2"/>
  <c r="S30" i="2"/>
  <c r="T30" i="2"/>
  <c r="U30" i="2"/>
  <c r="V30" i="2"/>
  <c r="K32" i="2"/>
  <c r="L32" i="2"/>
  <c r="M32" i="2"/>
  <c r="N32" i="2"/>
  <c r="O32" i="2"/>
  <c r="P32" i="2"/>
  <c r="Q32" i="2"/>
  <c r="R32" i="2"/>
  <c r="S32" i="2"/>
  <c r="T32" i="2"/>
  <c r="U32" i="2"/>
  <c r="V32" i="2"/>
  <c r="K76" i="2"/>
  <c r="L76" i="2"/>
  <c r="M76" i="2"/>
  <c r="N76" i="2"/>
  <c r="O76" i="2"/>
  <c r="P76" i="2"/>
  <c r="Q76" i="2"/>
  <c r="R76" i="2"/>
  <c r="S76" i="2"/>
  <c r="T76" i="2"/>
  <c r="U76" i="2"/>
  <c r="V76" i="2"/>
  <c r="K36" i="2"/>
  <c r="L36" i="2"/>
  <c r="M36" i="2"/>
  <c r="N36" i="2"/>
  <c r="O36" i="2"/>
  <c r="P36" i="2"/>
  <c r="Q36" i="2"/>
  <c r="R36" i="2"/>
  <c r="S36" i="2"/>
  <c r="T36" i="2"/>
  <c r="U36" i="2"/>
  <c r="V36" i="2"/>
  <c r="K57" i="2"/>
  <c r="L57" i="2"/>
  <c r="M57" i="2"/>
  <c r="N57" i="2"/>
  <c r="O57" i="2"/>
  <c r="P57" i="2"/>
  <c r="Q57" i="2"/>
  <c r="R57" i="2"/>
  <c r="S57" i="2"/>
  <c r="T57" i="2"/>
  <c r="U57" i="2"/>
  <c r="V57" i="2"/>
  <c r="K88" i="2"/>
  <c r="L88" i="2"/>
  <c r="M88" i="2"/>
  <c r="N88" i="2"/>
  <c r="O88" i="2"/>
  <c r="P88" i="2"/>
  <c r="Q88" i="2"/>
  <c r="R88" i="2"/>
  <c r="S88" i="2"/>
  <c r="T88" i="2"/>
  <c r="U88" i="2"/>
  <c r="V88" i="2"/>
  <c r="K17" i="2"/>
  <c r="L17" i="2"/>
  <c r="M17" i="2"/>
  <c r="N17" i="2"/>
  <c r="O17" i="2"/>
  <c r="P17" i="2"/>
  <c r="Q17" i="2"/>
  <c r="R17" i="2"/>
  <c r="S17" i="2"/>
  <c r="T17" i="2"/>
  <c r="U17" i="2"/>
  <c r="V17" i="2"/>
  <c r="K77" i="2"/>
  <c r="L77" i="2"/>
  <c r="M77" i="2"/>
  <c r="N77" i="2"/>
  <c r="O77" i="2"/>
  <c r="P77" i="2"/>
  <c r="Q77" i="2"/>
  <c r="R77" i="2"/>
  <c r="S77" i="2"/>
  <c r="T77" i="2"/>
  <c r="U77" i="2"/>
  <c r="V77" i="2"/>
  <c r="K48" i="2"/>
  <c r="L48" i="2"/>
  <c r="M48" i="2"/>
  <c r="N48" i="2"/>
  <c r="O48" i="2"/>
  <c r="P48" i="2"/>
  <c r="Q48" i="2"/>
  <c r="R48" i="2"/>
  <c r="S48" i="2"/>
  <c r="T48" i="2"/>
  <c r="U48" i="2"/>
  <c r="V48" i="2"/>
  <c r="K5" i="2"/>
  <c r="L5" i="2"/>
  <c r="M5" i="2"/>
  <c r="N5" i="2"/>
  <c r="O5" i="2"/>
  <c r="P5" i="2"/>
  <c r="Q5" i="2"/>
  <c r="R5" i="2"/>
  <c r="S5" i="2"/>
  <c r="T5" i="2"/>
  <c r="U5" i="2"/>
  <c r="V5" i="2"/>
  <c r="K124" i="2"/>
  <c r="L124" i="2"/>
  <c r="M124" i="2"/>
  <c r="N124" i="2"/>
  <c r="O124" i="2"/>
  <c r="P124" i="2"/>
  <c r="Q124" i="2"/>
  <c r="R124" i="2"/>
  <c r="S124" i="2"/>
  <c r="T124" i="2"/>
  <c r="U124" i="2"/>
  <c r="V124" i="2"/>
  <c r="K38" i="2"/>
  <c r="L38" i="2"/>
  <c r="M38" i="2"/>
  <c r="N38" i="2"/>
  <c r="O38" i="2"/>
  <c r="P38" i="2"/>
  <c r="Q38" i="2"/>
  <c r="R38" i="2"/>
  <c r="S38" i="2"/>
  <c r="T38" i="2"/>
  <c r="U38" i="2"/>
  <c r="V38" i="2"/>
  <c r="K110" i="2"/>
  <c r="L110" i="2"/>
  <c r="M110" i="2"/>
  <c r="N110" i="2"/>
  <c r="O110" i="2"/>
  <c r="P110" i="2"/>
  <c r="Q110" i="2"/>
  <c r="R110" i="2"/>
  <c r="S110" i="2"/>
  <c r="T110" i="2"/>
  <c r="U110" i="2"/>
  <c r="V110" i="2"/>
  <c r="K89" i="2"/>
  <c r="L89" i="2"/>
  <c r="M89" i="2"/>
  <c r="N89" i="2"/>
  <c r="O89" i="2"/>
  <c r="P89" i="2"/>
  <c r="Q89" i="2"/>
  <c r="R89" i="2"/>
  <c r="S89" i="2"/>
  <c r="T89" i="2"/>
  <c r="U89" i="2"/>
  <c r="V89" i="2"/>
  <c r="K6" i="2"/>
  <c r="L6" i="2"/>
  <c r="M6" i="2"/>
  <c r="N6" i="2"/>
  <c r="O6" i="2"/>
  <c r="P6" i="2"/>
  <c r="Q6" i="2"/>
  <c r="R6" i="2"/>
  <c r="S6" i="2"/>
  <c r="T6" i="2"/>
  <c r="U6" i="2"/>
  <c r="V6" i="2"/>
  <c r="K144" i="2"/>
  <c r="L144" i="2"/>
  <c r="M144" i="2"/>
  <c r="N144" i="2"/>
  <c r="O144" i="2"/>
  <c r="P144" i="2"/>
  <c r="Q144" i="2"/>
  <c r="R144" i="2"/>
  <c r="S144" i="2"/>
  <c r="T144" i="2"/>
  <c r="U144" i="2"/>
  <c r="V144" i="2"/>
  <c r="K96" i="2"/>
  <c r="L96" i="2"/>
  <c r="M96" i="2"/>
  <c r="N96" i="2"/>
  <c r="O96" i="2"/>
  <c r="P96" i="2"/>
  <c r="Q96" i="2"/>
  <c r="R96" i="2"/>
  <c r="S96" i="2"/>
  <c r="T96" i="2"/>
  <c r="U96" i="2"/>
  <c r="V96" i="2"/>
  <c r="K40" i="2"/>
  <c r="L40" i="2"/>
  <c r="M40" i="2"/>
  <c r="N40" i="2"/>
  <c r="O40" i="2"/>
  <c r="P40" i="2"/>
  <c r="Q40" i="2"/>
  <c r="R40" i="2"/>
  <c r="S40" i="2"/>
  <c r="T40" i="2"/>
  <c r="U40" i="2"/>
  <c r="V40" i="2"/>
  <c r="K68" i="2"/>
  <c r="L68" i="2"/>
  <c r="M68" i="2"/>
  <c r="N68" i="2"/>
  <c r="O68" i="2"/>
  <c r="P68" i="2"/>
  <c r="Q68" i="2"/>
  <c r="R68" i="2"/>
  <c r="S68" i="2"/>
  <c r="T68" i="2"/>
  <c r="U68" i="2"/>
  <c r="V68" i="2"/>
  <c r="K119" i="2"/>
  <c r="L119" i="2"/>
  <c r="M119" i="2"/>
  <c r="N119" i="2"/>
  <c r="O119" i="2"/>
  <c r="P119" i="2"/>
  <c r="Q119" i="2"/>
  <c r="R119" i="2"/>
  <c r="S119" i="2"/>
  <c r="T119" i="2"/>
  <c r="U119" i="2"/>
  <c r="V119" i="2"/>
  <c r="K16" i="2"/>
  <c r="L16" i="2"/>
  <c r="M16" i="2"/>
  <c r="N16" i="2"/>
  <c r="O16" i="2"/>
  <c r="P16" i="2"/>
  <c r="Q16" i="2"/>
  <c r="R16" i="2"/>
  <c r="S16" i="2"/>
  <c r="T16" i="2"/>
  <c r="U16" i="2"/>
  <c r="V16" i="2"/>
  <c r="K61" i="2"/>
  <c r="L61" i="2"/>
  <c r="M61" i="2"/>
  <c r="N61" i="2"/>
  <c r="O61" i="2"/>
  <c r="P61" i="2"/>
  <c r="Q61" i="2"/>
  <c r="R61" i="2"/>
  <c r="S61" i="2"/>
  <c r="T61" i="2"/>
  <c r="U61" i="2"/>
  <c r="V61" i="2"/>
  <c r="K25" i="2"/>
  <c r="L25" i="2"/>
  <c r="M25" i="2"/>
  <c r="N25" i="2"/>
  <c r="O25" i="2"/>
  <c r="P25" i="2"/>
  <c r="Q25" i="2"/>
  <c r="R25" i="2"/>
  <c r="S25" i="2"/>
  <c r="T25" i="2"/>
  <c r="U25" i="2"/>
  <c r="V25" i="2"/>
  <c r="K120" i="2"/>
  <c r="L120" i="2"/>
  <c r="M120" i="2"/>
  <c r="N120" i="2"/>
  <c r="O120" i="2"/>
  <c r="P120" i="2"/>
  <c r="Q120" i="2"/>
  <c r="R120" i="2"/>
  <c r="S120" i="2"/>
  <c r="T120" i="2"/>
  <c r="U120" i="2"/>
  <c r="V120" i="2"/>
  <c r="K49" i="2"/>
  <c r="L49" i="2"/>
  <c r="M49" i="2"/>
  <c r="N49" i="2"/>
  <c r="O49" i="2"/>
  <c r="P49" i="2"/>
  <c r="Q49" i="2"/>
  <c r="R49" i="2"/>
  <c r="S49" i="2"/>
  <c r="T49" i="2"/>
  <c r="U49" i="2"/>
  <c r="V49" i="2"/>
  <c r="K35" i="2"/>
  <c r="L35" i="2"/>
  <c r="M35" i="2"/>
  <c r="N35" i="2"/>
  <c r="O35" i="2"/>
  <c r="P35" i="2"/>
  <c r="Q35" i="2"/>
  <c r="R35" i="2"/>
  <c r="S35" i="2"/>
  <c r="T35" i="2"/>
  <c r="U35" i="2"/>
  <c r="V35" i="2"/>
  <c r="K14" i="2"/>
  <c r="L14" i="2"/>
  <c r="M14" i="2"/>
  <c r="N14" i="2"/>
  <c r="O14" i="2"/>
  <c r="P14" i="2"/>
  <c r="Q14" i="2"/>
  <c r="R14" i="2"/>
  <c r="S14" i="2"/>
  <c r="T14" i="2"/>
  <c r="U14" i="2"/>
  <c r="V14" i="2"/>
  <c r="K19" i="2"/>
  <c r="L19" i="2"/>
  <c r="M19" i="2"/>
  <c r="N19" i="2"/>
  <c r="O19" i="2"/>
  <c r="P19" i="2"/>
  <c r="Q19" i="2"/>
  <c r="R19" i="2"/>
  <c r="S19" i="2"/>
  <c r="T19" i="2"/>
  <c r="U19" i="2"/>
  <c r="V19" i="2"/>
  <c r="K115" i="2"/>
  <c r="L115" i="2"/>
  <c r="M115" i="2"/>
  <c r="N115" i="2"/>
  <c r="O115" i="2"/>
  <c r="P115" i="2"/>
  <c r="Q115" i="2"/>
  <c r="R115" i="2"/>
  <c r="S115" i="2"/>
  <c r="T115" i="2"/>
  <c r="U115" i="2"/>
  <c r="V115" i="2"/>
  <c r="K97" i="2"/>
  <c r="L97" i="2"/>
  <c r="M97" i="2"/>
  <c r="N97" i="2"/>
  <c r="O97" i="2"/>
  <c r="P97" i="2"/>
  <c r="Q97" i="2"/>
  <c r="R97" i="2"/>
  <c r="S97" i="2"/>
  <c r="T97" i="2"/>
  <c r="U97" i="2"/>
  <c r="V97" i="2"/>
  <c r="K18" i="2"/>
  <c r="L18" i="2"/>
  <c r="M18" i="2"/>
  <c r="N18" i="2"/>
  <c r="O18" i="2"/>
  <c r="P18" i="2"/>
  <c r="Q18" i="2"/>
  <c r="R18" i="2"/>
  <c r="S18" i="2"/>
  <c r="T18" i="2"/>
  <c r="U18" i="2"/>
  <c r="V18" i="2"/>
  <c r="K145" i="2"/>
  <c r="L145" i="2"/>
  <c r="M145" i="2"/>
  <c r="N145" i="2"/>
  <c r="O145" i="2"/>
  <c r="P145" i="2"/>
  <c r="Q145" i="2"/>
  <c r="R145" i="2"/>
  <c r="S145" i="2"/>
  <c r="T145" i="2"/>
  <c r="U145" i="2"/>
  <c r="V145" i="2"/>
  <c r="K13" i="2"/>
  <c r="L13" i="2"/>
  <c r="M13" i="2"/>
  <c r="N13" i="2"/>
  <c r="O13" i="2"/>
  <c r="P13" i="2"/>
  <c r="Q13" i="2"/>
  <c r="R13" i="2"/>
  <c r="S13" i="2"/>
  <c r="T13" i="2"/>
  <c r="U13" i="2"/>
  <c r="V13" i="2"/>
  <c r="K15" i="2"/>
  <c r="L15" i="2"/>
  <c r="M15" i="2"/>
  <c r="N15" i="2"/>
  <c r="O15" i="2"/>
  <c r="P15" i="2"/>
  <c r="Q15" i="2"/>
  <c r="R15" i="2"/>
  <c r="S15" i="2"/>
  <c r="T15" i="2"/>
  <c r="U15" i="2"/>
  <c r="V15" i="2"/>
  <c r="K62" i="2"/>
  <c r="L62" i="2"/>
  <c r="M62" i="2"/>
  <c r="N62" i="2"/>
  <c r="O62" i="2"/>
  <c r="P62" i="2"/>
  <c r="Q62" i="2"/>
  <c r="R62" i="2"/>
  <c r="S62" i="2"/>
  <c r="T62" i="2"/>
  <c r="U62" i="2"/>
  <c r="V62" i="2"/>
  <c r="K44" i="2"/>
  <c r="L44" i="2"/>
  <c r="M44" i="2"/>
  <c r="N44" i="2"/>
  <c r="O44" i="2"/>
  <c r="P44" i="2"/>
  <c r="Q44" i="2"/>
  <c r="R44" i="2"/>
  <c r="S44" i="2"/>
  <c r="T44" i="2"/>
  <c r="U44" i="2"/>
  <c r="V44" i="2"/>
  <c r="K90" i="2"/>
  <c r="L90" i="2"/>
  <c r="M90" i="2"/>
  <c r="N90" i="2"/>
  <c r="O90" i="2"/>
  <c r="P90" i="2"/>
  <c r="Q90" i="2"/>
  <c r="R90" i="2"/>
  <c r="S90" i="2"/>
  <c r="T90" i="2"/>
  <c r="U90" i="2"/>
  <c r="V90" i="2"/>
  <c r="K33" i="2"/>
  <c r="L33" i="2"/>
  <c r="M33" i="2"/>
  <c r="N33" i="2"/>
  <c r="O33" i="2"/>
  <c r="P33" i="2"/>
  <c r="Q33" i="2"/>
  <c r="R33" i="2"/>
  <c r="S33" i="2"/>
  <c r="T33" i="2"/>
  <c r="U33" i="2"/>
  <c r="V33" i="2"/>
  <c r="K41" i="2"/>
  <c r="L41" i="2"/>
  <c r="M41" i="2"/>
  <c r="N41" i="2"/>
  <c r="O41" i="2"/>
  <c r="P41" i="2"/>
  <c r="Q41" i="2"/>
  <c r="R41" i="2"/>
  <c r="S41" i="2"/>
  <c r="T41" i="2"/>
  <c r="U41" i="2"/>
  <c r="V41" i="2"/>
  <c r="K69" i="2"/>
  <c r="L69" i="2"/>
  <c r="M69" i="2"/>
  <c r="N69" i="2"/>
  <c r="O69" i="2"/>
  <c r="P69" i="2"/>
  <c r="Q69" i="2"/>
  <c r="R69" i="2"/>
  <c r="S69" i="2"/>
  <c r="T69" i="2"/>
  <c r="U69" i="2"/>
  <c r="V69" i="2"/>
  <c r="K63" i="2"/>
  <c r="L63" i="2"/>
  <c r="M63" i="2"/>
  <c r="N63" i="2"/>
  <c r="O63" i="2"/>
  <c r="P63" i="2"/>
  <c r="Q63" i="2"/>
  <c r="R63" i="2"/>
  <c r="S63" i="2"/>
  <c r="T63" i="2"/>
  <c r="U63" i="2"/>
  <c r="V63" i="2"/>
  <c r="K42" i="2"/>
  <c r="L42" i="2"/>
  <c r="M42" i="2"/>
  <c r="N42" i="2"/>
  <c r="O42" i="2"/>
  <c r="P42" i="2"/>
  <c r="Q42" i="2"/>
  <c r="R42" i="2"/>
  <c r="S42" i="2"/>
  <c r="T42" i="2"/>
  <c r="U42" i="2"/>
  <c r="V42" i="2"/>
  <c r="K34" i="2"/>
  <c r="L34" i="2"/>
  <c r="M34" i="2"/>
  <c r="N34" i="2"/>
  <c r="O34" i="2"/>
  <c r="P34" i="2"/>
  <c r="Q34" i="2"/>
  <c r="R34" i="2"/>
  <c r="S34" i="2"/>
  <c r="T34" i="2"/>
  <c r="U34" i="2"/>
  <c r="V34" i="2"/>
  <c r="K98" i="2"/>
  <c r="L98" i="2"/>
  <c r="M98" i="2"/>
  <c r="N98" i="2"/>
  <c r="O98" i="2"/>
  <c r="P98" i="2"/>
  <c r="Q98" i="2"/>
  <c r="R98" i="2"/>
  <c r="S98" i="2"/>
  <c r="T98" i="2"/>
  <c r="U98" i="2"/>
  <c r="V98" i="2"/>
  <c r="K26" i="2"/>
  <c r="L26" i="2"/>
  <c r="M26" i="2"/>
  <c r="N26" i="2"/>
  <c r="O26" i="2"/>
  <c r="P26" i="2"/>
  <c r="Q26" i="2"/>
  <c r="R26" i="2"/>
  <c r="S26" i="2"/>
  <c r="T26" i="2"/>
  <c r="U26" i="2"/>
  <c r="V26" i="2"/>
  <c r="K7" i="2"/>
  <c r="L7" i="2"/>
  <c r="M7" i="2"/>
  <c r="N7" i="2"/>
  <c r="O7" i="2"/>
  <c r="P7" i="2"/>
  <c r="Q7" i="2"/>
  <c r="R7" i="2"/>
  <c r="S7" i="2"/>
  <c r="T7" i="2"/>
  <c r="U7" i="2"/>
  <c r="V7" i="2"/>
  <c r="K24" i="2"/>
  <c r="L24" i="2"/>
  <c r="M24" i="2"/>
  <c r="N24" i="2"/>
  <c r="O24" i="2"/>
  <c r="P24" i="2"/>
  <c r="Q24" i="2"/>
  <c r="R24" i="2"/>
  <c r="S24" i="2"/>
  <c r="T24" i="2"/>
  <c r="U24" i="2"/>
  <c r="V24" i="2"/>
  <c r="K99" i="2"/>
  <c r="L99" i="2"/>
  <c r="M99" i="2"/>
  <c r="N99" i="2"/>
  <c r="O99" i="2"/>
  <c r="P99" i="2"/>
  <c r="Q99" i="2"/>
  <c r="R99" i="2"/>
  <c r="S99" i="2"/>
  <c r="T99" i="2"/>
  <c r="U99" i="2"/>
  <c r="V99" i="2"/>
  <c r="K105" i="2"/>
  <c r="L105" i="2"/>
  <c r="M105" i="2"/>
  <c r="N105" i="2"/>
  <c r="O105" i="2"/>
  <c r="P105" i="2"/>
  <c r="Q105" i="2"/>
  <c r="R105" i="2"/>
  <c r="S105" i="2"/>
  <c r="T105" i="2"/>
  <c r="U105" i="2"/>
  <c r="V105" i="2"/>
  <c r="K58" i="2"/>
  <c r="L58" i="2"/>
  <c r="M58" i="2"/>
  <c r="N58" i="2"/>
  <c r="O58" i="2"/>
  <c r="P58" i="2"/>
  <c r="Q58" i="2"/>
  <c r="R58" i="2"/>
  <c r="S58" i="2"/>
  <c r="T58" i="2"/>
  <c r="U58" i="2"/>
  <c r="V58" i="2"/>
  <c r="K130" i="2"/>
  <c r="L130" i="2"/>
  <c r="M130" i="2"/>
  <c r="N130" i="2"/>
  <c r="O130" i="2"/>
  <c r="P130" i="2"/>
  <c r="Q130" i="2"/>
  <c r="R130" i="2"/>
  <c r="S130" i="2"/>
  <c r="T130" i="2"/>
  <c r="U130" i="2"/>
  <c r="V130" i="2"/>
  <c r="K8" i="2"/>
  <c r="L8" i="2"/>
  <c r="M8" i="2"/>
  <c r="N8" i="2"/>
  <c r="O8" i="2"/>
  <c r="P8" i="2"/>
  <c r="Q8" i="2"/>
  <c r="R8" i="2"/>
  <c r="S8" i="2"/>
  <c r="T8" i="2"/>
  <c r="U8" i="2"/>
  <c r="V8" i="2"/>
  <c r="K10" i="2"/>
  <c r="L10" i="2"/>
  <c r="M10" i="2"/>
  <c r="N10" i="2"/>
  <c r="O10" i="2"/>
  <c r="P10" i="2"/>
  <c r="Q10" i="2"/>
  <c r="R10" i="2"/>
  <c r="S10" i="2"/>
  <c r="T10" i="2"/>
  <c r="U10" i="2"/>
  <c r="V10" i="2"/>
  <c r="K100" i="2"/>
  <c r="L100" i="2"/>
  <c r="M100" i="2"/>
  <c r="N100" i="2"/>
  <c r="O100" i="2"/>
  <c r="P100" i="2"/>
  <c r="Q100" i="2"/>
  <c r="R100" i="2"/>
  <c r="S100" i="2"/>
  <c r="T100" i="2"/>
  <c r="U100" i="2"/>
  <c r="V100" i="2"/>
  <c r="K141" i="2"/>
  <c r="L141" i="2"/>
  <c r="M141" i="2"/>
  <c r="N141" i="2"/>
  <c r="O141" i="2"/>
  <c r="P141" i="2"/>
  <c r="Q141" i="2"/>
  <c r="R141" i="2"/>
  <c r="S141" i="2"/>
  <c r="T141" i="2"/>
  <c r="U141" i="2"/>
  <c r="V141" i="2"/>
  <c r="K78" i="2"/>
  <c r="L78" i="2"/>
  <c r="M78" i="2"/>
  <c r="N78" i="2"/>
  <c r="O78" i="2"/>
  <c r="P78" i="2"/>
  <c r="Q78" i="2"/>
  <c r="R78" i="2"/>
  <c r="S78" i="2"/>
  <c r="T78" i="2"/>
  <c r="U78" i="2"/>
  <c r="V78" i="2"/>
  <c r="K91" i="2"/>
  <c r="L91" i="2"/>
  <c r="M91" i="2"/>
  <c r="N91" i="2"/>
  <c r="O91" i="2"/>
  <c r="P91" i="2"/>
  <c r="Q91" i="2"/>
  <c r="R91" i="2"/>
  <c r="S91" i="2"/>
  <c r="T91" i="2"/>
  <c r="U91" i="2"/>
  <c r="V91" i="2"/>
  <c r="K70" i="2"/>
  <c r="L70" i="2"/>
  <c r="M70" i="2"/>
  <c r="N70" i="2"/>
  <c r="O70" i="2"/>
  <c r="P70" i="2"/>
  <c r="Q70" i="2"/>
  <c r="R70" i="2"/>
  <c r="S70" i="2"/>
  <c r="T70" i="2"/>
  <c r="U70" i="2"/>
  <c r="V70" i="2"/>
  <c r="K9" i="2"/>
  <c r="L9" i="2"/>
  <c r="M9" i="2"/>
  <c r="N9" i="2"/>
  <c r="O9" i="2"/>
  <c r="P9" i="2"/>
  <c r="Q9" i="2"/>
  <c r="R9" i="2"/>
  <c r="S9" i="2"/>
  <c r="T9" i="2"/>
  <c r="U9" i="2"/>
  <c r="V9" i="2"/>
  <c r="K64" i="2"/>
  <c r="L64" i="2"/>
  <c r="M64" i="2"/>
  <c r="N64" i="2"/>
  <c r="O64" i="2"/>
  <c r="P64" i="2"/>
  <c r="Q64" i="2"/>
  <c r="R64" i="2"/>
  <c r="S64" i="2"/>
  <c r="T64" i="2"/>
  <c r="U64" i="2"/>
  <c r="V64" i="2"/>
  <c r="K54" i="2"/>
  <c r="L54" i="2"/>
  <c r="M54" i="2"/>
  <c r="N54" i="2"/>
  <c r="O54" i="2"/>
  <c r="P54" i="2"/>
  <c r="Q54" i="2"/>
  <c r="R54" i="2"/>
  <c r="S54" i="2"/>
  <c r="T54" i="2"/>
  <c r="U54" i="2"/>
  <c r="V54" i="2"/>
  <c r="K163" i="2"/>
  <c r="L163" i="2"/>
  <c r="M163" i="2"/>
  <c r="N163" i="2"/>
  <c r="O163" i="2"/>
  <c r="P163" i="2"/>
  <c r="Q163" i="2"/>
  <c r="R163" i="2"/>
  <c r="S163" i="2"/>
  <c r="T163" i="2"/>
  <c r="U163" i="2"/>
  <c r="V163" i="2"/>
  <c r="K164" i="2"/>
  <c r="L164" i="2"/>
  <c r="M164" i="2"/>
  <c r="N164" i="2"/>
  <c r="O164" i="2"/>
  <c r="P164" i="2"/>
  <c r="Q164" i="2"/>
  <c r="R164" i="2"/>
  <c r="S164" i="2"/>
  <c r="T164" i="2"/>
  <c r="U164" i="2"/>
  <c r="V164" i="2"/>
  <c r="K165" i="2"/>
  <c r="L165" i="2"/>
  <c r="M165" i="2"/>
  <c r="N165" i="2"/>
  <c r="O165" i="2"/>
  <c r="P165" i="2"/>
  <c r="Q165" i="2"/>
  <c r="R165" i="2"/>
  <c r="S165" i="2"/>
  <c r="T165" i="2"/>
  <c r="U165" i="2"/>
  <c r="V165" i="2"/>
  <c r="K166" i="2"/>
  <c r="L166" i="2"/>
  <c r="M166" i="2"/>
  <c r="N166" i="2"/>
  <c r="O166" i="2"/>
  <c r="P166" i="2"/>
  <c r="Q166" i="2"/>
  <c r="R166" i="2"/>
  <c r="S166" i="2"/>
  <c r="T166" i="2"/>
  <c r="U166" i="2"/>
  <c r="V166" i="2"/>
  <c r="K167" i="2"/>
  <c r="L167" i="2"/>
  <c r="M167" i="2"/>
  <c r="N167" i="2"/>
  <c r="O167" i="2"/>
  <c r="P167" i="2"/>
  <c r="Q167" i="2"/>
  <c r="R167" i="2"/>
  <c r="S167" i="2"/>
  <c r="T167" i="2"/>
  <c r="U167" i="2"/>
  <c r="V167" i="2"/>
  <c r="K168" i="2"/>
  <c r="L168" i="2"/>
  <c r="M168" i="2"/>
  <c r="N168" i="2"/>
  <c r="O168" i="2"/>
  <c r="P168" i="2"/>
  <c r="Q168" i="2"/>
  <c r="R168" i="2"/>
  <c r="S168" i="2"/>
  <c r="T168" i="2"/>
  <c r="U168" i="2"/>
  <c r="V168" i="2"/>
  <c r="K169" i="2"/>
  <c r="L169" i="2"/>
  <c r="M169" i="2"/>
  <c r="N169" i="2"/>
  <c r="O169" i="2"/>
  <c r="P169" i="2"/>
  <c r="Q169" i="2"/>
  <c r="R169" i="2"/>
  <c r="S169" i="2"/>
  <c r="T169" i="2"/>
  <c r="U169" i="2"/>
  <c r="V169" i="2"/>
  <c r="K170" i="2"/>
  <c r="L170" i="2"/>
  <c r="M170" i="2"/>
  <c r="N170" i="2"/>
  <c r="O170" i="2"/>
  <c r="P170" i="2"/>
  <c r="Q170" i="2"/>
  <c r="R170" i="2"/>
  <c r="S170" i="2"/>
  <c r="T170" i="2"/>
  <c r="U170" i="2"/>
  <c r="V170" i="2"/>
  <c r="K171" i="2"/>
  <c r="L171" i="2"/>
  <c r="M171" i="2"/>
  <c r="N171" i="2"/>
  <c r="O171" i="2"/>
  <c r="P171" i="2"/>
  <c r="Q171" i="2"/>
  <c r="R171" i="2"/>
  <c r="S171" i="2"/>
  <c r="T171" i="2"/>
  <c r="U171" i="2"/>
  <c r="V171" i="2"/>
  <c r="K172" i="2"/>
  <c r="L172" i="2"/>
  <c r="M172" i="2"/>
  <c r="N172" i="2"/>
  <c r="O172" i="2"/>
  <c r="P172" i="2"/>
  <c r="Q172" i="2"/>
  <c r="R172" i="2"/>
  <c r="S172" i="2"/>
  <c r="T172" i="2"/>
  <c r="U172" i="2"/>
  <c r="V172" i="2"/>
  <c r="K173" i="2"/>
  <c r="L173" i="2"/>
  <c r="M173" i="2"/>
  <c r="N173" i="2"/>
  <c r="O173" i="2"/>
  <c r="P173" i="2"/>
  <c r="Q173" i="2"/>
  <c r="R173" i="2"/>
  <c r="S173" i="2"/>
  <c r="T173" i="2"/>
  <c r="U173" i="2"/>
  <c r="V173" i="2"/>
  <c r="K174" i="2"/>
  <c r="L174" i="2"/>
  <c r="M174" i="2"/>
  <c r="N174" i="2"/>
  <c r="O174" i="2"/>
  <c r="P174" i="2"/>
  <c r="Q174" i="2"/>
  <c r="R174" i="2"/>
  <c r="S174" i="2"/>
  <c r="T174" i="2"/>
  <c r="U174" i="2"/>
  <c r="V174" i="2"/>
  <c r="K175" i="2"/>
  <c r="L175" i="2"/>
  <c r="M175" i="2"/>
  <c r="N175" i="2"/>
  <c r="O175" i="2"/>
  <c r="P175" i="2"/>
  <c r="Q175" i="2"/>
  <c r="R175" i="2"/>
  <c r="S175" i="2"/>
  <c r="T175" i="2"/>
  <c r="U175" i="2"/>
  <c r="V175" i="2"/>
  <c r="K176" i="2"/>
  <c r="L176" i="2"/>
  <c r="M176" i="2"/>
  <c r="N176" i="2"/>
  <c r="O176" i="2"/>
  <c r="P176" i="2"/>
  <c r="Q176" i="2"/>
  <c r="R176" i="2"/>
  <c r="S176" i="2"/>
  <c r="T176" i="2"/>
  <c r="U176" i="2"/>
  <c r="V176" i="2"/>
  <c r="K177" i="2"/>
  <c r="L177" i="2"/>
  <c r="M177" i="2"/>
  <c r="N177" i="2"/>
  <c r="O177" i="2"/>
  <c r="P177" i="2"/>
  <c r="Q177" i="2"/>
  <c r="R177" i="2"/>
  <c r="S177" i="2"/>
  <c r="T177" i="2"/>
  <c r="U177" i="2"/>
  <c r="V177" i="2"/>
  <c r="K178" i="2"/>
  <c r="L178" i="2"/>
  <c r="M178" i="2"/>
  <c r="N178" i="2"/>
  <c r="O178" i="2"/>
  <c r="P178" i="2"/>
  <c r="Q178" i="2"/>
  <c r="R178" i="2"/>
  <c r="S178" i="2"/>
  <c r="T178" i="2"/>
  <c r="U178" i="2"/>
  <c r="V178" i="2"/>
  <c r="K179" i="2"/>
  <c r="L179" i="2"/>
  <c r="M179" i="2"/>
  <c r="N179" i="2"/>
  <c r="O179" i="2"/>
  <c r="P179" i="2"/>
  <c r="Q179" i="2"/>
  <c r="R179" i="2"/>
  <c r="S179" i="2"/>
  <c r="T179" i="2"/>
  <c r="U179" i="2"/>
  <c r="V179" i="2"/>
  <c r="K180" i="2"/>
  <c r="L180" i="2"/>
  <c r="M180" i="2"/>
  <c r="N180" i="2"/>
  <c r="O180" i="2"/>
  <c r="P180" i="2"/>
  <c r="Q180" i="2"/>
  <c r="R180" i="2"/>
  <c r="S180" i="2"/>
  <c r="T180" i="2"/>
  <c r="U180" i="2"/>
  <c r="V180" i="2"/>
  <c r="K181" i="2"/>
  <c r="L181" i="2"/>
  <c r="M181" i="2"/>
  <c r="N181" i="2"/>
  <c r="O181" i="2"/>
  <c r="P181" i="2"/>
  <c r="Q181" i="2"/>
  <c r="R181" i="2"/>
  <c r="S181" i="2"/>
  <c r="T181" i="2"/>
  <c r="U181" i="2"/>
  <c r="V181" i="2"/>
  <c r="K182" i="2"/>
  <c r="L182" i="2"/>
  <c r="M182" i="2"/>
  <c r="N182" i="2"/>
  <c r="O182" i="2"/>
  <c r="P182" i="2"/>
  <c r="Q182" i="2"/>
  <c r="R182" i="2"/>
  <c r="S182" i="2"/>
  <c r="T182" i="2"/>
  <c r="U182" i="2"/>
  <c r="V182" i="2"/>
  <c r="K183" i="2"/>
  <c r="L183" i="2"/>
  <c r="M183" i="2"/>
  <c r="N183" i="2"/>
  <c r="O183" i="2"/>
  <c r="P183" i="2"/>
  <c r="Q183" i="2"/>
  <c r="R183" i="2"/>
  <c r="S183" i="2"/>
  <c r="T183" i="2"/>
  <c r="U183" i="2"/>
  <c r="V183" i="2"/>
  <c r="K184" i="2"/>
  <c r="L184" i="2"/>
  <c r="M184" i="2"/>
  <c r="N184" i="2"/>
  <c r="O184" i="2"/>
  <c r="P184" i="2"/>
  <c r="Q184" i="2"/>
  <c r="R184" i="2"/>
  <c r="S184" i="2"/>
  <c r="T184" i="2"/>
  <c r="U184" i="2"/>
  <c r="V184" i="2"/>
  <c r="K185" i="2"/>
  <c r="L185" i="2"/>
  <c r="M185" i="2"/>
  <c r="N185" i="2"/>
  <c r="O185" i="2"/>
  <c r="P185" i="2"/>
  <c r="Q185" i="2"/>
  <c r="R185" i="2"/>
  <c r="S185" i="2"/>
  <c r="T185" i="2"/>
  <c r="U185" i="2"/>
  <c r="V185" i="2"/>
  <c r="K186" i="2"/>
  <c r="L186" i="2"/>
  <c r="M186" i="2"/>
  <c r="N186" i="2"/>
  <c r="O186" i="2"/>
  <c r="P186" i="2"/>
  <c r="Q186" i="2"/>
  <c r="R186" i="2"/>
  <c r="S186" i="2"/>
  <c r="T186" i="2"/>
  <c r="U186" i="2"/>
  <c r="V186" i="2"/>
  <c r="K187" i="2"/>
  <c r="L187" i="2"/>
  <c r="M187" i="2"/>
  <c r="N187" i="2"/>
  <c r="O187" i="2"/>
  <c r="P187" i="2"/>
  <c r="Q187" i="2"/>
  <c r="R187" i="2"/>
  <c r="S187" i="2"/>
  <c r="T187" i="2"/>
  <c r="U187" i="2"/>
  <c r="V187" i="2"/>
  <c r="K188" i="2"/>
  <c r="L188" i="2"/>
  <c r="M188" i="2"/>
  <c r="N188" i="2"/>
  <c r="O188" i="2"/>
  <c r="P188" i="2"/>
  <c r="Q188" i="2"/>
  <c r="R188" i="2"/>
  <c r="S188" i="2"/>
  <c r="T188" i="2"/>
  <c r="U188" i="2"/>
  <c r="V188" i="2"/>
  <c r="K189" i="2"/>
  <c r="L189" i="2"/>
  <c r="M189" i="2"/>
  <c r="N189" i="2"/>
  <c r="O189" i="2"/>
  <c r="P189" i="2"/>
  <c r="Q189" i="2"/>
  <c r="R189" i="2"/>
  <c r="S189" i="2"/>
  <c r="T189" i="2"/>
  <c r="U189" i="2"/>
  <c r="V189" i="2"/>
  <c r="K190" i="2"/>
  <c r="L190" i="2"/>
  <c r="M190" i="2"/>
  <c r="N190" i="2"/>
  <c r="O190" i="2"/>
  <c r="P190" i="2"/>
  <c r="Q190" i="2"/>
  <c r="R190" i="2"/>
  <c r="S190" i="2"/>
  <c r="T190" i="2"/>
  <c r="U190" i="2"/>
  <c r="V190" i="2"/>
  <c r="K191" i="2"/>
  <c r="L191" i="2"/>
  <c r="M191" i="2"/>
  <c r="N191" i="2"/>
  <c r="O191" i="2"/>
  <c r="P191" i="2"/>
  <c r="Q191" i="2"/>
  <c r="R191" i="2"/>
  <c r="S191" i="2"/>
  <c r="T191" i="2"/>
  <c r="U191" i="2"/>
  <c r="V191" i="2"/>
  <c r="K192" i="2"/>
  <c r="L192" i="2"/>
  <c r="M192" i="2"/>
  <c r="N192" i="2"/>
  <c r="O192" i="2"/>
  <c r="P192" i="2"/>
  <c r="Q192" i="2"/>
  <c r="R192" i="2"/>
  <c r="S192" i="2"/>
  <c r="T192" i="2"/>
  <c r="U192" i="2"/>
  <c r="V192" i="2"/>
  <c r="K193" i="2"/>
  <c r="L193" i="2"/>
  <c r="M193" i="2"/>
  <c r="N193" i="2"/>
  <c r="O193" i="2"/>
  <c r="P193" i="2"/>
  <c r="Q193" i="2"/>
  <c r="R193" i="2"/>
  <c r="S193" i="2"/>
  <c r="T193" i="2"/>
  <c r="U193" i="2"/>
  <c r="V193" i="2"/>
  <c r="K194" i="2"/>
  <c r="L194" i="2"/>
  <c r="M194" i="2"/>
  <c r="N194" i="2"/>
  <c r="O194" i="2"/>
  <c r="P194" i="2"/>
  <c r="Q194" i="2"/>
  <c r="R194" i="2"/>
  <c r="S194" i="2"/>
  <c r="T194" i="2"/>
  <c r="U194" i="2"/>
  <c r="V194" i="2"/>
  <c r="K195" i="2"/>
  <c r="L195" i="2"/>
  <c r="M195" i="2"/>
  <c r="N195" i="2"/>
  <c r="O195" i="2"/>
  <c r="P195" i="2"/>
  <c r="Q195" i="2"/>
  <c r="R195" i="2"/>
  <c r="S195" i="2"/>
  <c r="T195" i="2"/>
  <c r="U195" i="2"/>
  <c r="V195" i="2"/>
  <c r="K196" i="2"/>
  <c r="L196" i="2"/>
  <c r="M196" i="2"/>
  <c r="N196" i="2"/>
  <c r="O196" i="2"/>
  <c r="P196" i="2"/>
  <c r="Q196" i="2"/>
  <c r="R196" i="2"/>
  <c r="S196" i="2"/>
  <c r="T196" i="2"/>
  <c r="U196" i="2"/>
  <c r="V196" i="2"/>
  <c r="K197" i="2"/>
  <c r="L197" i="2"/>
  <c r="M197" i="2"/>
  <c r="N197" i="2"/>
  <c r="O197" i="2"/>
  <c r="P197" i="2"/>
  <c r="Q197" i="2"/>
  <c r="R197" i="2"/>
  <c r="S197" i="2"/>
  <c r="T197" i="2"/>
  <c r="U197" i="2"/>
  <c r="V197" i="2"/>
  <c r="K198" i="2"/>
  <c r="L198" i="2"/>
  <c r="M198" i="2"/>
  <c r="N198" i="2"/>
  <c r="O198" i="2"/>
  <c r="P198" i="2"/>
  <c r="Q198" i="2"/>
  <c r="R198" i="2"/>
  <c r="S198" i="2"/>
  <c r="T198" i="2"/>
  <c r="U198" i="2"/>
  <c r="V198" i="2"/>
  <c r="K199" i="2"/>
  <c r="L199" i="2"/>
  <c r="M199" i="2"/>
  <c r="N199" i="2"/>
  <c r="O199" i="2"/>
  <c r="P199" i="2"/>
  <c r="Q199" i="2"/>
  <c r="R199" i="2"/>
  <c r="S199" i="2"/>
  <c r="T199" i="2"/>
  <c r="U199" i="2"/>
  <c r="V199" i="2"/>
  <c r="K200" i="2"/>
  <c r="L200" i="2"/>
  <c r="M200" i="2"/>
  <c r="N200" i="2"/>
  <c r="O200" i="2"/>
  <c r="P200" i="2"/>
  <c r="Q200" i="2"/>
  <c r="R200" i="2"/>
  <c r="S200" i="2"/>
  <c r="T200" i="2"/>
  <c r="U200" i="2"/>
  <c r="V200" i="2"/>
  <c r="K201" i="2"/>
  <c r="L201" i="2"/>
  <c r="M201" i="2"/>
  <c r="N201" i="2"/>
  <c r="O201" i="2"/>
  <c r="P201" i="2"/>
  <c r="Q201" i="2"/>
  <c r="R201" i="2"/>
  <c r="S201" i="2"/>
  <c r="T201" i="2"/>
  <c r="U201" i="2"/>
  <c r="V201" i="2"/>
  <c r="K202" i="2"/>
  <c r="L202" i="2"/>
  <c r="M202" i="2"/>
  <c r="N202" i="2"/>
  <c r="O202" i="2"/>
  <c r="P202" i="2"/>
  <c r="Q202" i="2"/>
  <c r="R202" i="2"/>
  <c r="S202" i="2"/>
  <c r="T202" i="2"/>
  <c r="U202" i="2"/>
  <c r="V202"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V116" i="2"/>
  <c r="AE116" i="2"/>
  <c r="AF116" i="2"/>
  <c r="AD116" i="2"/>
  <c r="U116" i="2"/>
  <c r="T116" i="2"/>
  <c r="S116" i="2"/>
  <c r="R116" i="2"/>
  <c r="Q116" i="2"/>
  <c r="P116" i="2"/>
  <c r="O116" i="2"/>
  <c r="N116" i="2"/>
  <c r="M116" i="2"/>
  <c r="L116" i="2"/>
  <c r="K116" i="2"/>
  <c r="C121" i="2"/>
  <c r="C154" i="2"/>
  <c r="C71" i="2"/>
  <c r="C21" i="2"/>
  <c r="C111" i="2"/>
  <c r="C146" i="2"/>
  <c r="C27" i="2"/>
  <c r="C82" i="2"/>
  <c r="C39" i="2"/>
  <c r="C117" i="2"/>
  <c r="C79" i="2"/>
  <c r="C131" i="2"/>
  <c r="C65" i="2"/>
  <c r="C153" i="2"/>
  <c r="C101" i="2"/>
  <c r="C142" i="2"/>
  <c r="C147" i="2"/>
  <c r="C155" i="2"/>
  <c r="C80" i="2"/>
  <c r="C84" i="2"/>
  <c r="C85" i="2"/>
  <c r="C92" i="2"/>
  <c r="C125" i="2"/>
  <c r="C106" i="2"/>
  <c r="C156" i="2"/>
  <c r="C157" i="2"/>
  <c r="C93" i="2"/>
  <c r="C102" i="2"/>
  <c r="C94" i="2"/>
  <c r="C158" i="2"/>
  <c r="C126" i="2"/>
  <c r="C152" i="2"/>
  <c r="C132" i="2"/>
  <c r="C50" i="2"/>
  <c r="C95" i="2"/>
  <c r="C135" i="2"/>
  <c r="C148" i="2"/>
  <c r="C31" i="2"/>
  <c r="C45" i="2"/>
  <c r="C72" i="2"/>
  <c r="C86" i="2"/>
  <c r="C103" i="2"/>
  <c r="C20" i="2"/>
  <c r="C136" i="2"/>
  <c r="C160" i="2"/>
  <c r="C159" i="2"/>
  <c r="C22" i="2"/>
  <c r="C73" i="2"/>
  <c r="C149" i="2"/>
  <c r="C161" i="2"/>
  <c r="C133" i="2"/>
  <c r="C162" i="2"/>
  <c r="C118" i="2"/>
  <c r="C11" i="2"/>
  <c r="C150" i="2"/>
  <c r="C127" i="2"/>
  <c r="C12" i="2"/>
  <c r="C143" i="2"/>
  <c r="C87" i="2"/>
  <c r="C137" i="2"/>
  <c r="C138" i="2"/>
  <c r="C151" i="2"/>
  <c r="C122" i="2"/>
  <c r="C107" i="2"/>
  <c r="C3" i="2"/>
  <c r="C139" i="2"/>
  <c r="C108" i="2"/>
  <c r="C59" i="2"/>
  <c r="C128" i="2"/>
  <c r="C55" i="2"/>
  <c r="C83" i="2"/>
  <c r="C123" i="2"/>
  <c r="C23" i="2"/>
  <c r="C66" i="2"/>
  <c r="C43" i="2"/>
  <c r="C46" i="2"/>
  <c r="C28" i="2"/>
  <c r="C60" i="2"/>
  <c r="C112" i="2"/>
  <c r="C81" i="2"/>
  <c r="C129" i="2"/>
  <c r="C74" i="2"/>
  <c r="C37" i="2"/>
  <c r="C51" i="2"/>
  <c r="C52" i="2"/>
  <c r="C104" i="2"/>
  <c r="C140" i="2"/>
  <c r="C113" i="2"/>
  <c r="C47" i="2"/>
  <c r="C114" i="2"/>
  <c r="C53" i="2"/>
  <c r="C134" i="2"/>
  <c r="C109" i="2"/>
  <c r="C67" i="2"/>
  <c r="C75" i="2"/>
  <c r="C4" i="2"/>
  <c r="C29" i="2"/>
  <c r="C56" i="2"/>
  <c r="C30" i="2"/>
  <c r="C32" i="2"/>
  <c r="C76" i="2"/>
  <c r="C36" i="2"/>
  <c r="C57" i="2"/>
  <c r="C88" i="2"/>
  <c r="C17" i="2"/>
  <c r="C77" i="2"/>
  <c r="C48" i="2"/>
  <c r="C5" i="2"/>
  <c r="C124" i="2"/>
  <c r="C38" i="2"/>
  <c r="C110" i="2"/>
  <c r="C89" i="2"/>
  <c r="C6" i="2"/>
  <c r="C144" i="2"/>
  <c r="C96" i="2"/>
  <c r="C40" i="2"/>
  <c r="C68" i="2"/>
  <c r="C119" i="2"/>
  <c r="C16" i="2"/>
  <c r="C61" i="2"/>
  <c r="C25" i="2"/>
  <c r="C120" i="2"/>
  <c r="C49" i="2"/>
  <c r="C35" i="2"/>
  <c r="C14" i="2"/>
  <c r="C19" i="2"/>
  <c r="C115" i="2"/>
  <c r="C97" i="2"/>
  <c r="C18" i="2"/>
  <c r="C145" i="2"/>
  <c r="C13" i="2"/>
  <c r="C15" i="2"/>
  <c r="C62" i="2"/>
  <c r="C44" i="2"/>
  <c r="C90" i="2"/>
  <c r="C33" i="2"/>
  <c r="C41" i="2"/>
  <c r="C69" i="2"/>
  <c r="C63" i="2"/>
  <c r="C42" i="2"/>
  <c r="C34" i="2"/>
  <c r="C98" i="2"/>
  <c r="C26" i="2"/>
  <c r="C7" i="2"/>
  <c r="C24" i="2"/>
  <c r="C99" i="2"/>
  <c r="C105" i="2"/>
  <c r="C58" i="2"/>
  <c r="C130" i="2"/>
  <c r="C8" i="2"/>
  <c r="C10" i="2"/>
  <c r="C100" i="2"/>
  <c r="C141" i="2"/>
  <c r="C78" i="2"/>
  <c r="C91" i="2"/>
  <c r="C70" i="2"/>
  <c r="C9" i="2"/>
  <c r="C64" i="2"/>
  <c r="C54"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116" i="2"/>
  <c r="G84" i="2" l="1"/>
  <c r="D121" i="2"/>
  <c r="D154" i="2"/>
  <c r="D71" i="2"/>
  <c r="D21" i="2"/>
  <c r="D111" i="2"/>
  <c r="D146" i="2"/>
  <c r="D27" i="2"/>
  <c r="D82" i="2"/>
  <c r="D39" i="2"/>
  <c r="D117" i="2"/>
  <c r="D79" i="2"/>
  <c r="D131" i="2"/>
  <c r="D65" i="2"/>
  <c r="D153" i="2"/>
  <c r="D101" i="2"/>
  <c r="D142" i="2"/>
  <c r="D147" i="2"/>
  <c r="D155" i="2"/>
  <c r="D80" i="2"/>
  <c r="D84" i="2"/>
  <c r="D85" i="2"/>
  <c r="D92" i="2"/>
  <c r="D125" i="2"/>
  <c r="D106" i="2"/>
  <c r="D156" i="2"/>
  <c r="D157" i="2"/>
  <c r="D93" i="2"/>
  <c r="D102" i="2"/>
  <c r="D94" i="2"/>
  <c r="D158" i="2"/>
  <c r="D126" i="2"/>
  <c r="D152" i="2"/>
  <c r="D132" i="2"/>
  <c r="D50" i="2"/>
  <c r="D95" i="2"/>
  <c r="D135" i="2"/>
  <c r="D148" i="2"/>
  <c r="D31" i="2"/>
  <c r="D45" i="2"/>
  <c r="D72" i="2"/>
  <c r="D86" i="2"/>
  <c r="D103" i="2"/>
  <c r="D20" i="2"/>
  <c r="D136" i="2"/>
  <c r="D160" i="2"/>
  <c r="D159" i="2"/>
  <c r="D22" i="2"/>
  <c r="D73" i="2"/>
  <c r="D149" i="2"/>
  <c r="D161" i="2"/>
  <c r="D133" i="2"/>
  <c r="D162" i="2"/>
  <c r="D118" i="2"/>
  <c r="D11" i="2"/>
  <c r="D150" i="2"/>
  <c r="D127" i="2"/>
  <c r="D12" i="2"/>
  <c r="D143" i="2"/>
  <c r="D87" i="2"/>
  <c r="D137" i="2"/>
  <c r="D138" i="2"/>
  <c r="D151" i="2"/>
  <c r="D122" i="2"/>
  <c r="D107" i="2"/>
  <c r="D3" i="2"/>
  <c r="D139" i="2"/>
  <c r="D108" i="2"/>
  <c r="D59" i="2"/>
  <c r="D128" i="2"/>
  <c r="D55" i="2"/>
  <c r="D83" i="2"/>
  <c r="D123" i="2"/>
  <c r="D23" i="2"/>
  <c r="D66" i="2"/>
  <c r="D43" i="2"/>
  <c r="D46" i="2"/>
  <c r="D28" i="2"/>
  <c r="D60" i="2"/>
  <c r="D112" i="2"/>
  <c r="D81" i="2"/>
  <c r="D129" i="2"/>
  <c r="D74" i="2"/>
  <c r="D37" i="2"/>
  <c r="D51" i="2"/>
  <c r="D52" i="2"/>
  <c r="D104" i="2"/>
  <c r="D140" i="2"/>
  <c r="D113" i="2"/>
  <c r="D47" i="2"/>
  <c r="D114" i="2"/>
  <c r="D53" i="2"/>
  <c r="D134" i="2"/>
  <c r="D109" i="2"/>
  <c r="D67" i="2"/>
  <c r="D75" i="2"/>
  <c r="D4" i="2"/>
  <c r="D29" i="2"/>
  <c r="D56" i="2"/>
  <c r="D30" i="2"/>
  <c r="D32" i="2"/>
  <c r="D76" i="2"/>
  <c r="D36" i="2"/>
  <c r="D57" i="2"/>
  <c r="D88" i="2"/>
  <c r="D17" i="2"/>
  <c r="D77" i="2"/>
  <c r="D48" i="2"/>
  <c r="D5" i="2"/>
  <c r="D124" i="2"/>
  <c r="D38" i="2"/>
  <c r="D110" i="2"/>
  <c r="D89" i="2"/>
  <c r="D6" i="2"/>
  <c r="D144" i="2"/>
  <c r="D96" i="2"/>
  <c r="D40" i="2"/>
  <c r="D68" i="2"/>
  <c r="D119" i="2"/>
  <c r="D16" i="2"/>
  <c r="D61" i="2"/>
  <c r="D25" i="2"/>
  <c r="D120" i="2"/>
  <c r="D49" i="2"/>
  <c r="D35" i="2"/>
  <c r="D14" i="2"/>
  <c r="D19" i="2"/>
  <c r="D115" i="2"/>
  <c r="D97" i="2"/>
  <c r="D18" i="2"/>
  <c r="D145" i="2"/>
  <c r="D13" i="2"/>
  <c r="D15" i="2"/>
  <c r="D62" i="2"/>
  <c r="D44" i="2"/>
  <c r="D90" i="2"/>
  <c r="D33" i="2"/>
  <c r="D41" i="2"/>
  <c r="D69" i="2"/>
  <c r="D63" i="2"/>
  <c r="D42" i="2"/>
  <c r="D34" i="2"/>
  <c r="D98" i="2"/>
  <c r="D26" i="2"/>
  <c r="D7" i="2"/>
  <c r="D24" i="2"/>
  <c r="D99" i="2"/>
  <c r="D105" i="2"/>
  <c r="D58" i="2"/>
  <c r="D130" i="2"/>
  <c r="D8" i="2"/>
  <c r="D10" i="2"/>
  <c r="D100" i="2"/>
  <c r="D141" i="2"/>
  <c r="D78" i="2"/>
  <c r="D91" i="2"/>
  <c r="D70" i="2"/>
  <c r="D9" i="2"/>
  <c r="D64" i="2"/>
  <c r="D54"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116" i="2"/>
  <c r="E116" i="2" l="1"/>
  <c r="E121" i="2"/>
  <c r="E154" i="2"/>
  <c r="E71" i="2"/>
  <c r="E21" i="2"/>
  <c r="E111" i="2"/>
  <c r="E146" i="2"/>
  <c r="E27" i="2"/>
  <c r="E82" i="2"/>
  <c r="E39" i="2"/>
  <c r="E117" i="2"/>
  <c r="E79" i="2"/>
  <c r="E131" i="2"/>
  <c r="E65" i="2"/>
  <c r="E153" i="2"/>
  <c r="E101" i="2"/>
  <c r="E142" i="2"/>
  <c r="E147" i="2"/>
  <c r="E155" i="2"/>
  <c r="E80" i="2"/>
  <c r="E84" i="2"/>
  <c r="E85" i="2"/>
  <c r="E92" i="2"/>
  <c r="E125" i="2"/>
  <c r="E106" i="2"/>
  <c r="E156" i="2"/>
  <c r="E157" i="2"/>
  <c r="E93" i="2"/>
  <c r="E102" i="2"/>
  <c r="E94" i="2"/>
  <c r="E158" i="2"/>
  <c r="E126" i="2"/>
  <c r="E152" i="2"/>
  <c r="E132" i="2"/>
  <c r="E50" i="2"/>
  <c r="E95" i="2"/>
  <c r="E135" i="2"/>
  <c r="E148" i="2"/>
  <c r="E31" i="2"/>
  <c r="E45" i="2"/>
  <c r="E72" i="2"/>
  <c r="E86" i="2"/>
  <c r="E103" i="2"/>
  <c r="E20" i="2"/>
  <c r="E136" i="2"/>
  <c r="E160" i="2"/>
  <c r="E159" i="2"/>
  <c r="E22" i="2"/>
  <c r="E73" i="2"/>
  <c r="E149" i="2"/>
  <c r="E161" i="2"/>
  <c r="E133" i="2"/>
  <c r="E162" i="2"/>
  <c r="E118" i="2"/>
  <c r="E11" i="2"/>
  <c r="E150" i="2"/>
  <c r="E127" i="2"/>
  <c r="E12" i="2"/>
  <c r="E143" i="2"/>
  <c r="E87" i="2"/>
  <c r="E137" i="2"/>
  <c r="E138" i="2"/>
  <c r="E151" i="2"/>
  <c r="E122" i="2"/>
  <c r="E107" i="2"/>
  <c r="E3" i="2"/>
  <c r="E139" i="2"/>
  <c r="E108" i="2"/>
  <c r="E59" i="2"/>
  <c r="E128" i="2"/>
  <c r="E55" i="2"/>
  <c r="E83" i="2"/>
  <c r="E123" i="2"/>
  <c r="E23" i="2"/>
  <c r="E66" i="2"/>
  <c r="E43" i="2"/>
  <c r="E46" i="2"/>
  <c r="E28" i="2"/>
  <c r="E60" i="2"/>
  <c r="E112" i="2"/>
  <c r="E81" i="2"/>
  <c r="E129" i="2"/>
  <c r="E74" i="2"/>
  <c r="E37" i="2"/>
  <c r="E51" i="2"/>
  <c r="E52" i="2"/>
  <c r="E104" i="2"/>
  <c r="E140" i="2"/>
  <c r="E113" i="2"/>
  <c r="E47" i="2"/>
  <c r="E114" i="2"/>
  <c r="E53" i="2"/>
  <c r="E134" i="2"/>
  <c r="E109" i="2"/>
  <c r="E67" i="2"/>
  <c r="E75" i="2"/>
  <c r="E4" i="2"/>
  <c r="E29" i="2"/>
  <c r="E56" i="2"/>
  <c r="E30" i="2"/>
  <c r="E32" i="2"/>
  <c r="E76" i="2"/>
  <c r="E36" i="2"/>
  <c r="E57" i="2"/>
  <c r="E88" i="2"/>
  <c r="E17" i="2"/>
  <c r="E77" i="2"/>
  <c r="E48" i="2"/>
  <c r="E5" i="2"/>
  <c r="E124" i="2"/>
  <c r="E38" i="2"/>
  <c r="E110" i="2"/>
  <c r="E89" i="2"/>
  <c r="E6" i="2"/>
  <c r="E144" i="2"/>
  <c r="E96" i="2"/>
  <c r="E40" i="2"/>
  <c r="E68" i="2"/>
  <c r="E119" i="2"/>
  <c r="E16" i="2"/>
  <c r="E61" i="2"/>
  <c r="E25" i="2"/>
  <c r="E120" i="2"/>
  <c r="E49" i="2"/>
  <c r="E35" i="2"/>
  <c r="E14" i="2"/>
  <c r="E19" i="2"/>
  <c r="E115" i="2"/>
  <c r="E97" i="2"/>
  <c r="E18" i="2"/>
  <c r="E145" i="2"/>
  <c r="E13" i="2"/>
  <c r="E15" i="2"/>
  <c r="E62" i="2"/>
  <c r="E44" i="2"/>
  <c r="E90" i="2"/>
  <c r="E33" i="2"/>
  <c r="E41" i="2"/>
  <c r="E69" i="2"/>
  <c r="E63" i="2"/>
  <c r="E42" i="2"/>
  <c r="E34" i="2"/>
  <c r="E98" i="2"/>
  <c r="E26" i="2"/>
  <c r="E7" i="2"/>
  <c r="E24" i="2"/>
  <c r="E99" i="2"/>
  <c r="E105" i="2"/>
  <c r="E58" i="2"/>
  <c r="E130" i="2"/>
  <c r="E8" i="2"/>
  <c r="E10" i="2"/>
  <c r="E100" i="2"/>
  <c r="E141" i="2"/>
  <c r="E78" i="2"/>
  <c r="E91" i="2"/>
  <c r="E70" i="2"/>
  <c r="E9" i="2"/>
  <c r="E64" i="2"/>
  <c r="E54"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F116" i="2"/>
  <c r="F121" i="2"/>
  <c r="F154" i="2"/>
  <c r="F71" i="2"/>
  <c r="F21" i="2"/>
  <c r="F111" i="2"/>
  <c r="F146" i="2"/>
  <c r="F27" i="2"/>
  <c r="F82" i="2"/>
  <c r="F39" i="2"/>
  <c r="F117" i="2"/>
  <c r="F79" i="2"/>
  <c r="F131" i="2"/>
  <c r="F65" i="2"/>
  <c r="F153" i="2"/>
  <c r="F101" i="2"/>
  <c r="F142" i="2"/>
  <c r="F147" i="2"/>
  <c r="F155" i="2"/>
  <c r="F80" i="2"/>
  <c r="F84" i="2"/>
  <c r="F85" i="2"/>
  <c r="F92" i="2"/>
  <c r="F125" i="2"/>
  <c r="F106" i="2"/>
  <c r="F156" i="2"/>
  <c r="F157" i="2"/>
  <c r="F93" i="2"/>
  <c r="F102" i="2"/>
  <c r="F94" i="2"/>
  <c r="F158" i="2"/>
  <c r="F126" i="2"/>
  <c r="F152" i="2"/>
  <c r="F132" i="2"/>
  <c r="F50" i="2"/>
  <c r="F95" i="2"/>
  <c r="F135" i="2"/>
  <c r="F148" i="2"/>
  <c r="F31" i="2"/>
  <c r="F45" i="2"/>
  <c r="F72" i="2"/>
  <c r="F86" i="2"/>
  <c r="F103" i="2"/>
  <c r="F20" i="2"/>
  <c r="F136" i="2"/>
  <c r="F160" i="2"/>
  <c r="F159" i="2"/>
  <c r="F22" i="2"/>
  <c r="F73" i="2"/>
  <c r="F149" i="2"/>
  <c r="F161" i="2"/>
  <c r="F133" i="2"/>
  <c r="F162" i="2"/>
  <c r="F118" i="2"/>
  <c r="F11" i="2"/>
  <c r="F150" i="2"/>
  <c r="F127" i="2"/>
  <c r="F12" i="2"/>
  <c r="F143" i="2"/>
  <c r="F87" i="2"/>
  <c r="F137" i="2"/>
  <c r="F138" i="2"/>
  <c r="F151" i="2"/>
  <c r="F122" i="2"/>
  <c r="F107" i="2"/>
  <c r="F3" i="2"/>
  <c r="F139" i="2"/>
  <c r="F108" i="2"/>
  <c r="F59" i="2"/>
  <c r="F128" i="2"/>
  <c r="F55" i="2"/>
  <c r="F83" i="2"/>
  <c r="F123" i="2"/>
  <c r="F23" i="2"/>
  <c r="F66" i="2"/>
  <c r="F43" i="2"/>
  <c r="F46" i="2"/>
  <c r="F28" i="2"/>
  <c r="F60" i="2"/>
  <c r="F112" i="2"/>
  <c r="F81" i="2"/>
  <c r="F129" i="2"/>
  <c r="F74" i="2"/>
  <c r="F37" i="2"/>
  <c r="F51" i="2"/>
  <c r="F52" i="2"/>
  <c r="F104" i="2"/>
  <c r="F140" i="2"/>
  <c r="F113" i="2"/>
  <c r="F47" i="2"/>
  <c r="F114" i="2"/>
  <c r="F53" i="2"/>
  <c r="F134" i="2"/>
  <c r="F109" i="2"/>
  <c r="F67" i="2"/>
  <c r="F75" i="2"/>
  <c r="F4" i="2"/>
  <c r="F29" i="2"/>
  <c r="F56" i="2"/>
  <c r="F30" i="2"/>
  <c r="F32" i="2"/>
  <c r="F76" i="2"/>
  <c r="F36" i="2"/>
  <c r="F57" i="2"/>
  <c r="F88" i="2"/>
  <c r="F17" i="2"/>
  <c r="F77" i="2"/>
  <c r="F48" i="2"/>
  <c r="F5" i="2"/>
  <c r="F124" i="2"/>
  <c r="F38" i="2"/>
  <c r="F110" i="2"/>
  <c r="F89" i="2"/>
  <c r="F6" i="2"/>
  <c r="F144" i="2"/>
  <c r="F96" i="2"/>
  <c r="F40" i="2"/>
  <c r="F68" i="2"/>
  <c r="F119" i="2"/>
  <c r="F16" i="2"/>
  <c r="F61" i="2"/>
  <c r="F25" i="2"/>
  <c r="F120" i="2"/>
  <c r="F49" i="2"/>
  <c r="F35" i="2"/>
  <c r="F14" i="2"/>
  <c r="F19" i="2"/>
  <c r="F115" i="2"/>
  <c r="F97" i="2"/>
  <c r="F18" i="2"/>
  <c r="F145" i="2"/>
  <c r="F13" i="2"/>
  <c r="F15" i="2"/>
  <c r="F62" i="2"/>
  <c r="F44" i="2"/>
  <c r="F90" i="2"/>
  <c r="F33" i="2"/>
  <c r="F41" i="2"/>
  <c r="F69" i="2"/>
  <c r="F63" i="2"/>
  <c r="F42" i="2"/>
  <c r="F34" i="2"/>
  <c r="F98" i="2"/>
  <c r="F26" i="2"/>
  <c r="F7" i="2"/>
  <c r="F24" i="2"/>
  <c r="F99" i="2"/>
  <c r="F105" i="2"/>
  <c r="F58" i="2"/>
  <c r="F130" i="2"/>
  <c r="F8" i="2"/>
  <c r="F10" i="2"/>
  <c r="F100" i="2"/>
  <c r="F141" i="2"/>
  <c r="F78" i="2"/>
  <c r="F91" i="2"/>
  <c r="F70" i="2"/>
  <c r="F9" i="2"/>
  <c r="F64" i="2"/>
  <c r="F54"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21" i="2"/>
  <c r="G154" i="2"/>
  <c r="G71" i="2"/>
  <c r="G21" i="2"/>
  <c r="G111" i="2"/>
  <c r="G146" i="2"/>
  <c r="G27" i="2"/>
  <c r="G82" i="2"/>
  <c r="G39" i="2"/>
  <c r="G117" i="2"/>
  <c r="G79" i="2"/>
  <c r="G131" i="2"/>
  <c r="G65" i="2"/>
  <c r="G153" i="2"/>
  <c r="G101" i="2"/>
  <c r="G142" i="2"/>
  <c r="G147" i="2"/>
  <c r="G155" i="2"/>
  <c r="G80" i="2"/>
  <c r="G85" i="2"/>
  <c r="G92" i="2"/>
  <c r="G125" i="2"/>
  <c r="G106" i="2"/>
  <c r="G156" i="2"/>
  <c r="G157" i="2"/>
  <c r="G93" i="2"/>
  <c r="G102" i="2"/>
  <c r="G94" i="2"/>
  <c r="G158" i="2"/>
  <c r="G126" i="2"/>
  <c r="G152" i="2"/>
  <c r="G132" i="2"/>
  <c r="G50" i="2"/>
  <c r="G95" i="2"/>
  <c r="G135" i="2"/>
  <c r="G148" i="2"/>
  <c r="G31" i="2"/>
  <c r="G45" i="2"/>
  <c r="G72" i="2"/>
  <c r="G86" i="2"/>
  <c r="G103" i="2"/>
  <c r="G20" i="2"/>
  <c r="G136" i="2"/>
  <c r="G160" i="2"/>
  <c r="G159" i="2"/>
  <c r="G22" i="2"/>
  <c r="G73" i="2"/>
  <c r="G149" i="2"/>
  <c r="G161" i="2"/>
  <c r="G133" i="2"/>
  <c r="G162" i="2"/>
  <c r="G118" i="2"/>
  <c r="G11" i="2"/>
  <c r="G150" i="2"/>
  <c r="G127" i="2"/>
  <c r="G12" i="2"/>
  <c r="G143" i="2"/>
  <c r="G87" i="2"/>
  <c r="G137" i="2"/>
  <c r="G138" i="2"/>
  <c r="G151" i="2"/>
  <c r="G122" i="2"/>
  <c r="G107" i="2"/>
  <c r="G3" i="2"/>
  <c r="G139" i="2"/>
  <c r="G108" i="2"/>
  <c r="G59" i="2"/>
  <c r="G128" i="2"/>
  <c r="G55" i="2"/>
  <c r="G83" i="2"/>
  <c r="G123" i="2"/>
  <c r="G23" i="2"/>
  <c r="G66" i="2"/>
  <c r="G43" i="2"/>
  <c r="G46" i="2"/>
  <c r="G28" i="2"/>
  <c r="G60" i="2"/>
  <c r="G112" i="2"/>
  <c r="G81" i="2"/>
  <c r="G129" i="2"/>
  <c r="G74" i="2"/>
  <c r="G37" i="2"/>
  <c r="G51" i="2"/>
  <c r="G52" i="2"/>
  <c r="G104" i="2"/>
  <c r="G140" i="2"/>
  <c r="G113" i="2"/>
  <c r="G47" i="2"/>
  <c r="G114" i="2"/>
  <c r="G53" i="2"/>
  <c r="G134" i="2"/>
  <c r="G109" i="2"/>
  <c r="G67" i="2"/>
  <c r="G75" i="2"/>
  <c r="G4" i="2"/>
  <c r="G29" i="2"/>
  <c r="G56" i="2"/>
  <c r="G30" i="2"/>
  <c r="G32" i="2"/>
  <c r="G76" i="2"/>
  <c r="G36" i="2"/>
  <c r="G57" i="2"/>
  <c r="G88" i="2"/>
  <c r="G17" i="2"/>
  <c r="G77" i="2"/>
  <c r="G48" i="2"/>
  <c r="G5" i="2"/>
  <c r="G124" i="2"/>
  <c r="G38" i="2"/>
  <c r="G110" i="2"/>
  <c r="G89" i="2"/>
  <c r="G6" i="2"/>
  <c r="G144" i="2"/>
  <c r="G96" i="2"/>
  <c r="G40" i="2"/>
  <c r="G68" i="2"/>
  <c r="G119" i="2"/>
  <c r="G16" i="2"/>
  <c r="G61" i="2"/>
  <c r="G25" i="2"/>
  <c r="G120" i="2"/>
  <c r="G49" i="2"/>
  <c r="G35" i="2"/>
  <c r="G14" i="2"/>
  <c r="G19" i="2"/>
  <c r="G115" i="2"/>
  <c r="G97" i="2"/>
  <c r="G18" i="2"/>
  <c r="G145" i="2"/>
  <c r="G13" i="2"/>
  <c r="G15" i="2"/>
  <c r="G62" i="2"/>
  <c r="G44" i="2"/>
  <c r="G90" i="2"/>
  <c r="G33" i="2"/>
  <c r="G41" i="2"/>
  <c r="G69" i="2"/>
  <c r="G63" i="2"/>
  <c r="G42" i="2"/>
  <c r="G34" i="2"/>
  <c r="G98" i="2"/>
  <c r="G26" i="2"/>
  <c r="G7" i="2"/>
  <c r="G24" i="2"/>
  <c r="G99" i="2"/>
  <c r="G105" i="2"/>
  <c r="G58" i="2"/>
  <c r="G130" i="2"/>
  <c r="G8" i="2"/>
  <c r="G10" i="2"/>
  <c r="G100" i="2"/>
  <c r="G141" i="2"/>
  <c r="G78" i="2"/>
  <c r="G91" i="2"/>
  <c r="G70" i="2"/>
  <c r="G9" i="2"/>
  <c r="G64" i="2"/>
  <c r="G54"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116" i="2"/>
  <c r="X219" i="2" l="1"/>
  <c r="X213" i="2"/>
  <c r="X212" i="2"/>
  <c r="X216" i="2"/>
  <c r="X204" i="2"/>
  <c r="X218" i="2"/>
  <c r="X205" i="2"/>
  <c r="X203"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F190" i="3" s="1"/>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F188" i="3" s="1"/>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87"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149" i="2" s="1"/>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201"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F182" i="3" s="1"/>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Z180"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F178" i="3" s="1"/>
  <c r="V555" i="5"/>
  <c r="Q555" i="5"/>
  <c r="AB554" i="5"/>
  <c r="F177" i="3" s="1"/>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Z163" i="2" s="1"/>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Z202" i="2" s="1"/>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F78" i="3" s="1"/>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Q135" i="5"/>
  <c r="AB134" i="5"/>
  <c r="V134" i="5"/>
  <c r="Q134" i="5"/>
  <c r="AB133" i="5"/>
  <c r="V133" i="5"/>
  <c r="Q133" i="5"/>
  <c r="AB132" i="5"/>
  <c r="V132" i="5"/>
  <c r="Q132" i="5"/>
  <c r="AB131" i="5"/>
  <c r="V131" i="5"/>
  <c r="Q131" i="5"/>
  <c r="AB130" i="5"/>
  <c r="V130" i="5"/>
  <c r="Q130" i="5"/>
  <c r="AB129" i="5"/>
  <c r="V129" i="5"/>
  <c r="Q129" i="5"/>
  <c r="AB128" i="5"/>
  <c r="V128" i="5"/>
  <c r="Z195"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Z140" i="2" l="1"/>
  <c r="F118" i="3"/>
  <c r="Z51" i="2"/>
  <c r="F8" i="3"/>
  <c r="F100" i="3"/>
  <c r="Z113" i="2"/>
  <c r="F113" i="3"/>
  <c r="F6" i="3"/>
  <c r="F82" i="3"/>
  <c r="Z52" i="2"/>
  <c r="F96" i="3"/>
  <c r="F76" i="3"/>
  <c r="F75" i="3"/>
  <c r="F46" i="3"/>
  <c r="F86" i="3"/>
  <c r="F88" i="3"/>
  <c r="F89" i="3"/>
  <c r="F83" i="3"/>
  <c r="F24" i="3"/>
  <c r="F26" i="3"/>
  <c r="F74" i="3"/>
  <c r="F18" i="3"/>
  <c r="F23" i="3"/>
  <c r="F142" i="3"/>
  <c r="F137" i="3"/>
  <c r="Z85" i="2"/>
  <c r="F87" i="3"/>
  <c r="F84" i="3"/>
  <c r="F80" i="3"/>
  <c r="F2" i="3"/>
  <c r="F37" i="3"/>
  <c r="F22" i="3"/>
  <c r="F7" i="3"/>
  <c r="Z21" i="2"/>
  <c r="F12" i="3"/>
  <c r="F51" i="3"/>
  <c r="F48" i="3"/>
  <c r="F14" i="3"/>
  <c r="F146" i="3"/>
  <c r="F69" i="3"/>
  <c r="F19" i="3"/>
  <c r="F41" i="3"/>
  <c r="Z207" i="2"/>
  <c r="F149" i="3"/>
  <c r="F90" i="3"/>
  <c r="F31" i="3"/>
  <c r="Z192" i="2"/>
  <c r="F198" i="3"/>
  <c r="F199" i="3"/>
  <c r="F91" i="3"/>
  <c r="Z194" i="2"/>
  <c r="Z166" i="2"/>
  <c r="Z95" i="2"/>
  <c r="Z209" i="2"/>
  <c r="F179" i="3"/>
  <c r="Z206" i="2"/>
  <c r="Z217" i="2"/>
  <c r="F81" i="3"/>
  <c r="F174" i="3"/>
  <c r="Z219" i="2"/>
  <c r="F15" i="3"/>
  <c r="Z213" i="2"/>
  <c r="Z203" i="2"/>
  <c r="Z170" i="2"/>
  <c r="Z215" i="2"/>
  <c r="Z164" i="2"/>
  <c r="Z200" i="2"/>
  <c r="Z218" i="2"/>
  <c r="Z199" i="2"/>
  <c r="Z186" i="2"/>
  <c r="Z208" i="2"/>
  <c r="Z198" i="2"/>
  <c r="F145" i="3"/>
  <c r="F197" i="3"/>
  <c r="F170" i="3"/>
  <c r="Z89" i="2"/>
  <c r="F136" i="3"/>
  <c r="F163" i="3"/>
  <c r="F168" i="3"/>
  <c r="F176" i="3"/>
  <c r="F106" i="3"/>
  <c r="F158" i="3"/>
  <c r="F172" i="3"/>
  <c r="F10" i="3"/>
  <c r="F119" i="3"/>
  <c r="F79" i="3"/>
  <c r="F59" i="3"/>
  <c r="F127" i="3"/>
  <c r="F128" i="3"/>
  <c r="F40" i="3"/>
  <c r="F57" i="3"/>
  <c r="Z189" i="2"/>
  <c r="Z54" i="2"/>
  <c r="Z190" i="2"/>
  <c r="F156" i="3"/>
  <c r="F70" i="3"/>
  <c r="F93" i="3"/>
  <c r="F148" i="3"/>
  <c r="F55" i="3"/>
  <c r="F60" i="3"/>
  <c r="F63" i="3"/>
  <c r="F62" i="3"/>
  <c r="F162" i="3"/>
  <c r="F153" i="3"/>
  <c r="F105" i="3"/>
  <c r="F132" i="3"/>
  <c r="F11" i="3"/>
  <c r="F107" i="3"/>
  <c r="F66" i="3"/>
  <c r="F30" i="3"/>
  <c r="F124" i="3"/>
  <c r="F154" i="3"/>
  <c r="F110" i="3"/>
  <c r="F34" i="3"/>
  <c r="F13" i="3"/>
  <c r="F195" i="3"/>
  <c r="F43" i="3"/>
  <c r="Z127" i="2"/>
  <c r="F189" i="3"/>
  <c r="W210" i="2"/>
  <c r="F209" i="3"/>
  <c r="F160" i="3"/>
  <c r="W204" i="2"/>
  <c r="F203" i="3"/>
  <c r="F21" i="3"/>
  <c r="F50" i="3"/>
  <c r="F155" i="3"/>
  <c r="W213" i="2"/>
  <c r="F212" i="3"/>
  <c r="F164" i="3"/>
  <c r="F58" i="3"/>
  <c r="W219" i="2"/>
  <c r="F218" i="3"/>
  <c r="F143" i="3"/>
  <c r="F92" i="3"/>
  <c r="F130" i="3"/>
  <c r="F133" i="3"/>
  <c r="F73" i="3"/>
  <c r="Z109" i="2"/>
  <c r="F97" i="3"/>
  <c r="F16" i="3"/>
  <c r="W211" i="2"/>
  <c r="F210" i="3"/>
  <c r="W203" i="2"/>
  <c r="F202" i="3"/>
  <c r="Z62" i="2"/>
  <c r="F144" i="3"/>
  <c r="Z143" i="2"/>
  <c r="F150" i="3"/>
  <c r="Z59" i="2"/>
  <c r="F161" i="3"/>
  <c r="F71" i="3"/>
  <c r="F165" i="3"/>
  <c r="F56" i="3"/>
  <c r="W206" i="2"/>
  <c r="F205" i="3"/>
  <c r="F112" i="3"/>
  <c r="F54" i="3"/>
  <c r="F175" i="3"/>
  <c r="Z182" i="2"/>
  <c r="F25" i="3"/>
  <c r="Z124" i="2"/>
  <c r="Z38" i="2"/>
  <c r="F115" i="3"/>
  <c r="F116" i="3"/>
  <c r="F129" i="3"/>
  <c r="Z133" i="2"/>
  <c r="Z118" i="2"/>
  <c r="F139" i="3"/>
  <c r="F140" i="3"/>
  <c r="W215" i="2"/>
  <c r="F214" i="3"/>
  <c r="W216" i="2"/>
  <c r="F215" i="3"/>
  <c r="Z108" i="2"/>
  <c r="W214" i="2"/>
  <c r="F213" i="3"/>
  <c r="W207" i="2"/>
  <c r="F206" i="3"/>
  <c r="F20" i="3"/>
  <c r="Z154" i="2"/>
  <c r="F131" i="3"/>
  <c r="F135" i="3"/>
  <c r="F141" i="3"/>
  <c r="Z137" i="2"/>
  <c r="F157" i="3"/>
  <c r="F64" i="3"/>
  <c r="F159" i="3"/>
  <c r="W205" i="2"/>
  <c r="F204" i="3"/>
  <c r="F187" i="3"/>
  <c r="F3" i="3"/>
  <c r="F101" i="3"/>
  <c r="Z165" i="2"/>
  <c r="F181" i="3"/>
  <c r="F95" i="3"/>
  <c r="F102" i="3"/>
  <c r="F29" i="3"/>
  <c r="F32" i="3"/>
  <c r="F123" i="3"/>
  <c r="F44" i="3"/>
  <c r="F151" i="3"/>
  <c r="F192" i="3"/>
  <c r="F61" i="3"/>
  <c r="W218" i="2"/>
  <c r="F217" i="3"/>
  <c r="Z188" i="2"/>
  <c r="W209" i="2"/>
  <c r="F208" i="3"/>
  <c r="F45" i="3"/>
  <c r="F109" i="3"/>
  <c r="F122" i="3"/>
  <c r="F36" i="3"/>
  <c r="F103" i="3"/>
  <c r="F94" i="3"/>
  <c r="F17" i="3"/>
  <c r="F114" i="3"/>
  <c r="F28" i="3"/>
  <c r="F125" i="3"/>
  <c r="F39" i="3"/>
  <c r="F138" i="3"/>
  <c r="F147" i="3"/>
  <c r="F49" i="3"/>
  <c r="F67" i="3"/>
  <c r="F68" i="3"/>
  <c r="W217" i="2"/>
  <c r="F216" i="3"/>
  <c r="F117" i="3"/>
  <c r="Z157" i="2"/>
  <c r="F5" i="3"/>
  <c r="W212" i="2"/>
  <c r="F211" i="3"/>
  <c r="Z64" i="2"/>
  <c r="W208" i="2"/>
  <c r="F207" i="3"/>
  <c r="F77" i="3"/>
  <c r="F98" i="3"/>
  <c r="F99" i="3"/>
  <c r="F27" i="3"/>
  <c r="F120" i="3"/>
  <c r="F121" i="3"/>
  <c r="F38" i="3"/>
  <c r="F42" i="3"/>
  <c r="F53" i="3"/>
  <c r="F65" i="3"/>
  <c r="F196" i="3"/>
  <c r="F72" i="3"/>
  <c r="Z110" i="2"/>
  <c r="F126" i="3"/>
  <c r="F47" i="3"/>
  <c r="Z65" i="2"/>
  <c r="F4" i="3"/>
  <c r="F200" i="3"/>
  <c r="F9" i="3"/>
  <c r="Z181" i="2"/>
  <c r="F104" i="3"/>
  <c r="Z183" i="2"/>
  <c r="F108" i="3"/>
  <c r="F33" i="3"/>
  <c r="F35" i="3"/>
  <c r="F134" i="3"/>
  <c r="F152" i="3"/>
  <c r="F191" i="3"/>
  <c r="F52" i="3"/>
  <c r="F193" i="3"/>
  <c r="F194" i="3"/>
  <c r="F166" i="3"/>
  <c r="Z49" i="2"/>
  <c r="Z193" i="2"/>
  <c r="Z92" i="2"/>
  <c r="Z37" i="2"/>
  <c r="Z56" i="2"/>
  <c r="Z31" i="2"/>
  <c r="Z86" i="2"/>
  <c r="Z19" i="2"/>
  <c r="Z197" i="2"/>
  <c r="Z48" i="2"/>
  <c r="Z132" i="2"/>
  <c r="Z70" i="2"/>
  <c r="Z184" i="2"/>
  <c r="Z90" i="2"/>
  <c r="Z42" i="2"/>
  <c r="Z111" i="2"/>
  <c r="Z191" i="2"/>
  <c r="Z185" i="2"/>
  <c r="Z150" i="2"/>
  <c r="Z196" i="2"/>
  <c r="Z116" i="2"/>
  <c r="Z128" i="2"/>
  <c r="Z106" i="2"/>
  <c r="Z178" i="2"/>
  <c r="Z14" i="2"/>
  <c r="Z131" i="2"/>
  <c r="Z135" i="2"/>
  <c r="Z96" i="2"/>
  <c r="Z175" i="2"/>
  <c r="Z66" i="2"/>
  <c r="Z28" i="2"/>
  <c r="Z161" i="2"/>
  <c r="Z60" i="2"/>
  <c r="Z67" i="2"/>
  <c r="Z72" i="2"/>
  <c r="Z122" i="2"/>
  <c r="Z47" i="2"/>
  <c r="Z121" i="2"/>
  <c r="Z29" i="2"/>
  <c r="Z30" i="2"/>
  <c r="Z76" i="2"/>
  <c r="Z77" i="2"/>
  <c r="Z5" i="2"/>
  <c r="Z167" i="2"/>
  <c r="Z16" i="2"/>
  <c r="Z11" i="2"/>
  <c r="Z145" i="2"/>
  <c r="Z98" i="2"/>
  <c r="Z8" i="2"/>
  <c r="Z147" i="2"/>
  <c r="Z126" i="2"/>
  <c r="Z148" i="2"/>
  <c r="Z61" i="2"/>
  <c r="Z10" i="2"/>
  <c r="Z103" i="2"/>
  <c r="Z41" i="2"/>
  <c r="Z173" i="2"/>
  <c r="Z12" i="2"/>
  <c r="Z87" i="2"/>
  <c r="Z177" i="2"/>
  <c r="Z23" i="2"/>
  <c r="Z78" i="2"/>
  <c r="Z112" i="2"/>
  <c r="Z9" i="2"/>
  <c r="Z91" i="2"/>
  <c r="Z46" i="2"/>
  <c r="Z13" i="2"/>
  <c r="Z101" i="2"/>
  <c r="Z144" i="2"/>
  <c r="Z119" i="2"/>
  <c r="Z22" i="2"/>
  <c r="Z44" i="2"/>
  <c r="Z81" i="2"/>
  <c r="Z53" i="2"/>
  <c r="Z82" i="2"/>
  <c r="Z134" i="2"/>
  <c r="Z75" i="2"/>
  <c r="Z129" i="2"/>
  <c r="Z114" i="2"/>
  <c r="Z93" i="2"/>
  <c r="Z20" i="2"/>
  <c r="Z26" i="2"/>
  <c r="Z58" i="2"/>
  <c r="Z83" i="2"/>
  <c r="Z123" i="2"/>
  <c r="Z130" i="2"/>
  <c r="Z43" i="2"/>
  <c r="Z35" i="2"/>
  <c r="Z176" i="2"/>
  <c r="Z18" i="2"/>
  <c r="Z146" i="2"/>
  <c r="Z36" i="2"/>
  <c r="Z156" i="2"/>
  <c r="Z158" i="2"/>
  <c r="Z97" i="2"/>
  <c r="Z15" i="2"/>
  <c r="Z33" i="2"/>
  <c r="Z69" i="2"/>
  <c r="Z7" i="2"/>
  <c r="Z55" i="2"/>
  <c r="Z102" i="2"/>
  <c r="Z79" i="2"/>
  <c r="Z84" i="2"/>
  <c r="Z88" i="2"/>
  <c r="Z6" i="2"/>
  <c r="Z120" i="2"/>
  <c r="Z159" i="2"/>
  <c r="Z172" i="2"/>
  <c r="Z174" i="2"/>
  <c r="Z3" i="2"/>
  <c r="Z99" i="2"/>
  <c r="Z160" i="2"/>
  <c r="Z24" i="2"/>
  <c r="Z80" i="2"/>
  <c r="Z68" i="2"/>
  <c r="Z25" i="2"/>
  <c r="Z151" i="2"/>
  <c r="Z141" i="2"/>
  <c r="Z40" i="2"/>
  <c r="Z94" i="2"/>
  <c r="Z71" i="2"/>
  <c r="Z155" i="2"/>
  <c r="Z125" i="2"/>
  <c r="Z168" i="2"/>
  <c r="Z73" i="2"/>
  <c r="Z34" i="2"/>
  <c r="Z115" i="2"/>
  <c r="Z153" i="2"/>
  <c r="Z152" i="2"/>
  <c r="Z45" i="2"/>
  <c r="Z162" i="2"/>
  <c r="Z63" i="2"/>
  <c r="Z117" i="2"/>
  <c r="Z142" i="2"/>
  <c r="Z169" i="2"/>
  <c r="Z136" i="2"/>
  <c r="Z138" i="2"/>
  <c r="Z107" i="2"/>
  <c r="Z100" i="2"/>
  <c r="Z179" i="2"/>
  <c r="Z74" i="2"/>
  <c r="Z32" i="2"/>
  <c r="Z17" i="2"/>
  <c r="Z104" i="2"/>
  <c r="Z27" i="2"/>
  <c r="Z39" i="2"/>
  <c r="Z4" i="2"/>
  <c r="Z57" i="2"/>
  <c r="Z50" i="2"/>
  <c r="Z171" i="2"/>
  <c r="Z139" i="2"/>
  <c r="Z105" i="2"/>
  <c r="W124" i="2" l="1"/>
  <c r="W38" i="2"/>
  <c r="W110" i="2"/>
  <c r="W89" i="2"/>
  <c r="W6" i="2"/>
  <c r="W144" i="2"/>
  <c r="W96" i="2"/>
  <c r="W40" i="2"/>
  <c r="W68" i="2"/>
  <c r="W119" i="2"/>
  <c r="W16" i="2"/>
  <c r="W61" i="2"/>
  <c r="W25" i="2"/>
  <c r="W120" i="2"/>
  <c r="W49" i="2"/>
  <c r="W35" i="2"/>
  <c r="W14" i="2"/>
  <c r="W19" i="2"/>
  <c r="W115" i="2"/>
  <c r="W97" i="2"/>
  <c r="W18" i="2"/>
  <c r="W145" i="2"/>
  <c r="W13" i="2"/>
  <c r="W15" i="2"/>
  <c r="W62" i="2"/>
  <c r="W44" i="2"/>
  <c r="W90" i="2"/>
  <c r="W33" i="2"/>
  <c r="W41" i="2"/>
  <c r="W69" i="2"/>
  <c r="W63" i="2"/>
  <c r="W42" i="2"/>
  <c r="W34" i="2"/>
  <c r="W98" i="2"/>
  <c r="W26" i="2"/>
  <c r="W7" i="2"/>
  <c r="W24" i="2"/>
  <c r="W99" i="2"/>
  <c r="W105" i="2"/>
  <c r="W58" i="2"/>
  <c r="W130" i="2"/>
  <c r="W8" i="2"/>
  <c r="W10" i="2"/>
  <c r="W100" i="2"/>
  <c r="W141" i="2"/>
  <c r="W78" i="2"/>
  <c r="W91" i="2"/>
  <c r="W70" i="2"/>
  <c r="W9" i="2"/>
  <c r="W64" i="2"/>
  <c r="W54"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48" i="2"/>
  <c r="W5" i="2"/>
  <c r="W77" i="2"/>
  <c r="W121" i="2" l="1"/>
  <c r="W154" i="2"/>
  <c r="W71" i="2"/>
  <c r="W21" i="2"/>
  <c r="W111" i="2"/>
  <c r="W146" i="2"/>
  <c r="W27" i="2"/>
  <c r="W82" i="2"/>
  <c r="W39" i="2"/>
  <c r="W117" i="2"/>
  <c r="W79" i="2"/>
  <c r="W131" i="2"/>
  <c r="W65" i="2"/>
  <c r="W153" i="2"/>
  <c r="W101" i="2"/>
  <c r="W142" i="2"/>
  <c r="W147" i="2"/>
  <c r="W155" i="2"/>
  <c r="W80" i="2"/>
  <c r="W84" i="2"/>
  <c r="W85" i="2"/>
  <c r="W92" i="2"/>
  <c r="W125" i="2"/>
  <c r="W106" i="2"/>
  <c r="W156" i="2"/>
  <c r="W157" i="2"/>
  <c r="W93" i="2"/>
  <c r="W102" i="2"/>
  <c r="W94" i="2"/>
  <c r="W158" i="2"/>
  <c r="W126" i="2"/>
  <c r="W152" i="2"/>
  <c r="W132" i="2"/>
  <c r="W50" i="2"/>
  <c r="W95" i="2"/>
  <c r="W135" i="2"/>
  <c r="W148" i="2"/>
  <c r="W31" i="2"/>
  <c r="W45" i="2"/>
  <c r="W72" i="2"/>
  <c r="W86" i="2"/>
  <c r="W103" i="2"/>
  <c r="W20" i="2"/>
  <c r="W136" i="2"/>
  <c r="W160" i="2"/>
  <c r="W159" i="2"/>
  <c r="W22" i="2"/>
  <c r="W73" i="2"/>
  <c r="W149" i="2"/>
  <c r="W161" i="2"/>
  <c r="W133" i="2"/>
  <c r="W162" i="2"/>
  <c r="W118" i="2"/>
  <c r="W11" i="2"/>
  <c r="W150" i="2"/>
  <c r="W127" i="2"/>
  <c r="W12" i="2"/>
  <c r="W143" i="2"/>
  <c r="W87" i="2"/>
  <c r="W137" i="2"/>
  <c r="W138" i="2"/>
  <c r="W151" i="2"/>
  <c r="W122" i="2"/>
  <c r="W107" i="2"/>
  <c r="W3" i="2"/>
  <c r="W139" i="2"/>
  <c r="W108" i="2"/>
  <c r="W59" i="2"/>
  <c r="W128" i="2"/>
  <c r="W55" i="2"/>
  <c r="W83" i="2"/>
  <c r="W123" i="2"/>
  <c r="W23" i="2"/>
  <c r="W66" i="2"/>
  <c r="W43" i="2"/>
  <c r="W46" i="2"/>
  <c r="W28" i="2"/>
  <c r="W60" i="2"/>
  <c r="W112" i="2"/>
  <c r="W81" i="2"/>
  <c r="W129" i="2"/>
  <c r="W74" i="2"/>
  <c r="W37" i="2"/>
  <c r="W51" i="2"/>
  <c r="W52" i="2"/>
  <c r="W104" i="2"/>
  <c r="W140" i="2"/>
  <c r="W113" i="2"/>
  <c r="W47" i="2"/>
  <c r="W114" i="2"/>
  <c r="W53" i="2"/>
  <c r="W134" i="2"/>
  <c r="W109" i="2"/>
  <c r="W67" i="2"/>
  <c r="W75" i="2"/>
  <c r="W4" i="2"/>
  <c r="W29" i="2"/>
  <c r="W56" i="2"/>
  <c r="W30" i="2"/>
  <c r="W32" i="2"/>
  <c r="W76" i="2"/>
  <c r="W36" i="2"/>
  <c r="W57" i="2"/>
  <c r="W88" i="2"/>
  <c r="W17" i="2"/>
  <c r="W116" i="2"/>
  <c r="V2" i="2"/>
  <c r="U2" i="2"/>
  <c r="T2" i="2"/>
  <c r="S2" i="2"/>
  <c r="R2" i="2"/>
  <c r="Q2" i="2"/>
  <c r="Y211" i="2" l="1"/>
  <c r="Y206" i="2"/>
  <c r="Y210" i="2"/>
  <c r="Y214" i="2"/>
  <c r="Y218" i="2"/>
  <c r="Y207" i="2"/>
  <c r="Y203" i="2"/>
  <c r="Y215" i="2"/>
  <c r="Y219" i="2"/>
  <c r="Y204" i="2"/>
  <c r="Y208" i="2"/>
  <c r="Y212" i="2"/>
  <c r="Y216" i="2"/>
  <c r="Y205" i="2"/>
  <c r="Y209" i="2"/>
  <c r="Y213" i="2"/>
  <c r="Y217" i="2"/>
  <c r="AB204" i="2" l="1"/>
  <c r="AA204" i="2"/>
  <c r="AC204" i="2" s="1"/>
  <c r="AB219" i="2"/>
  <c r="AA219" i="2"/>
  <c r="AB215" i="2"/>
  <c r="AA215" i="2"/>
  <c r="AC215" i="2" s="1"/>
  <c r="AB203" i="2"/>
  <c r="AA203" i="2"/>
  <c r="AC203" i="2" s="1"/>
  <c r="AB208" i="2"/>
  <c r="AA208" i="2"/>
  <c r="AB207" i="2"/>
  <c r="AA207" i="2"/>
  <c r="AC207" i="2" s="1"/>
  <c r="AB214" i="2"/>
  <c r="AA214" i="2"/>
  <c r="AC214" i="2" s="1"/>
  <c r="AA210" i="2"/>
  <c r="AB210" i="2"/>
  <c r="AB206" i="2"/>
  <c r="AA206" i="2"/>
  <c r="AC206" i="2" s="1"/>
  <c r="AA211" i="2"/>
  <c r="AC211" i="2" s="1"/>
  <c r="AB211" i="2"/>
  <c r="AA218" i="2"/>
  <c r="AC218" i="2" s="1"/>
  <c r="AB218" i="2"/>
  <c r="AB213" i="2"/>
  <c r="AA213" i="2"/>
  <c r="AB209" i="2"/>
  <c r="AA209" i="2"/>
  <c r="AB205" i="2"/>
  <c r="AA205" i="2"/>
  <c r="AC205" i="2" s="1"/>
  <c r="AB217" i="2"/>
  <c r="AA217" i="2"/>
  <c r="AB216" i="2"/>
  <c r="AA216" i="2"/>
  <c r="AA212" i="2"/>
  <c r="AC212" i="2" s="1"/>
  <c r="AB212"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H205" i="2"/>
  <c r="H209" i="2"/>
  <c r="H213" i="2"/>
  <c r="H217" i="2"/>
  <c r="H218" i="2"/>
  <c r="H206" i="2"/>
  <c r="H210" i="2"/>
  <c r="H214" i="2"/>
  <c r="H203" i="2"/>
  <c r="H207" i="2"/>
  <c r="H211" i="2"/>
  <c r="H215" i="2"/>
  <c r="H219" i="2"/>
  <c r="H204" i="2"/>
  <c r="H208" i="2"/>
  <c r="H212" i="2"/>
  <c r="H216" i="2"/>
  <c r="H192"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11" i="3" l="1"/>
  <c r="M208" i="3"/>
  <c r="M209" i="3"/>
  <c r="M204" i="3"/>
  <c r="M205" i="3"/>
  <c r="M202" i="3"/>
  <c r="M216" i="3"/>
  <c r="M210" i="3"/>
  <c r="M206" i="3"/>
  <c r="M207" i="3"/>
  <c r="M215" i="3"/>
  <c r="M217" i="3"/>
  <c r="M214" i="3"/>
  <c r="B214" i="3"/>
  <c r="G213" i="3"/>
  <c r="G205" i="3"/>
  <c r="O208" i="3"/>
  <c r="M212" i="3"/>
  <c r="K215" i="3"/>
  <c r="I215" i="3"/>
  <c r="L218" i="3"/>
  <c r="J207" i="3"/>
  <c r="P215" i="3"/>
  <c r="P209" i="3"/>
  <c r="G204" i="3"/>
  <c r="G218" i="3"/>
  <c r="O212" i="3"/>
  <c r="B206" i="3"/>
  <c r="J209" i="3"/>
  <c r="J218" i="3"/>
  <c r="K212" i="3"/>
  <c r="K210" i="3"/>
  <c r="O207" i="3"/>
  <c r="P214" i="3"/>
  <c r="N211" i="3"/>
  <c r="N218" i="3"/>
  <c r="O217" i="3"/>
  <c r="P203" i="3"/>
  <c r="K217" i="3"/>
  <c r="L204" i="3"/>
  <c r="I213" i="3"/>
  <c r="L213" i="3"/>
  <c r="O209" i="3"/>
  <c r="N204" i="3"/>
  <c r="N206" i="3"/>
  <c r="O205" i="3"/>
  <c r="P217" i="3"/>
  <c r="I205" i="3"/>
  <c r="L202" i="3"/>
  <c r="I203" i="3"/>
  <c r="L206" i="3"/>
  <c r="I211" i="3"/>
  <c r="P210" i="3"/>
  <c r="G209" i="3"/>
  <c r="O210" i="3"/>
  <c r="O214" i="3"/>
  <c r="P206" i="3"/>
  <c r="J208" i="3"/>
  <c r="J212" i="3"/>
  <c r="J206" i="3"/>
  <c r="P207" i="3"/>
  <c r="O215" i="3"/>
  <c r="G217" i="3"/>
  <c r="N216" i="3"/>
  <c r="O213" i="3"/>
  <c r="M203" i="3"/>
  <c r="K211" i="3"/>
  <c r="I206" i="3"/>
  <c r="K209" i="3"/>
  <c r="L203" i="3"/>
  <c r="O216" i="3"/>
  <c r="P208" i="3"/>
  <c r="N213" i="3"/>
  <c r="N205" i="3"/>
  <c r="O206" i="3"/>
  <c r="L214" i="3"/>
  <c r="J214" i="3"/>
  <c r="L212" i="3"/>
  <c r="I210" i="3"/>
  <c r="B210" i="3"/>
  <c r="O218" i="3"/>
  <c r="G216" i="3"/>
  <c r="N207" i="3"/>
  <c r="O202" i="3"/>
  <c r="L215" i="3"/>
  <c r="K202" i="3"/>
  <c r="K203" i="3"/>
  <c r="J213" i="3"/>
  <c r="L207" i="3"/>
  <c r="P216" i="3"/>
  <c r="B213" i="3"/>
  <c r="G203" i="3"/>
  <c r="O204" i="3"/>
  <c r="L4" i="3"/>
  <c r="I208" i="3"/>
  <c r="I202" i="3"/>
  <c r="L205" i="3"/>
  <c r="J216" i="3"/>
  <c r="K216" i="3"/>
  <c r="J204" i="3"/>
  <c r="J205" i="3"/>
  <c r="I207" i="3"/>
  <c r="B203" i="3"/>
  <c r="B202" i="3"/>
  <c r="P218" i="3"/>
  <c r="G208" i="3"/>
  <c r="N208" i="3"/>
  <c r="P213" i="3"/>
  <c r="J211" i="3"/>
  <c r="I212" i="3"/>
  <c r="J203" i="3"/>
  <c r="K207" i="3"/>
  <c r="N210" i="3"/>
  <c r="I214" i="3"/>
  <c r="B205" i="3"/>
  <c r="N203" i="3"/>
  <c r="G215" i="3"/>
  <c r="N217" i="3"/>
  <c r="M218" i="3"/>
  <c r="K214" i="3"/>
  <c r="K208" i="3"/>
  <c r="J215" i="3"/>
  <c r="K206" i="3"/>
  <c r="J210" i="3"/>
  <c r="L210" i="3"/>
  <c r="B217" i="3"/>
  <c r="G212" i="3"/>
  <c r="P202" i="3"/>
  <c r="N209" i="3"/>
  <c r="G207" i="3"/>
  <c r="N214" i="3"/>
  <c r="P211" i="3"/>
  <c r="L217" i="3"/>
  <c r="L211" i="3"/>
  <c r="K218" i="3"/>
  <c r="L209" i="3"/>
  <c r="K213" i="3"/>
  <c r="I217" i="3"/>
  <c r="L216" i="3"/>
  <c r="K204" i="3"/>
  <c r="O211" i="3"/>
  <c r="B204" i="3"/>
  <c r="G210" i="3"/>
  <c r="G211" i="3"/>
  <c r="N202" i="3"/>
  <c r="P212" i="3"/>
  <c r="I218" i="3"/>
  <c r="I216" i="3"/>
  <c r="J217" i="3"/>
  <c r="P205" i="3"/>
  <c r="G202" i="3"/>
  <c r="G214" i="3"/>
  <c r="N212" i="3"/>
  <c r="M213" i="3"/>
  <c r="J202" i="3"/>
  <c r="K205" i="3"/>
  <c r="P204" i="3"/>
  <c r="N215" i="3"/>
  <c r="G206" i="3"/>
  <c r="O203" i="3"/>
  <c r="B211" i="3"/>
  <c r="L208" i="3"/>
  <c r="I209" i="3"/>
  <c r="I204" i="3"/>
  <c r="B209" i="3"/>
  <c r="B207" i="3"/>
  <c r="I205" i="2"/>
  <c r="H204" i="3" s="1"/>
  <c r="I209" i="2"/>
  <c r="H208" i="3" s="1"/>
  <c r="I213" i="2"/>
  <c r="H212" i="3" s="1"/>
  <c r="I217" i="2"/>
  <c r="H216" i="3" s="1"/>
  <c r="I218" i="2"/>
  <c r="H217" i="3" s="1"/>
  <c r="I206" i="2"/>
  <c r="H205" i="3" s="1"/>
  <c r="I210" i="2"/>
  <c r="H209" i="3" s="1"/>
  <c r="I214" i="2"/>
  <c r="H213" i="3" s="1"/>
  <c r="I203" i="2"/>
  <c r="H202" i="3" s="1"/>
  <c r="I207" i="2"/>
  <c r="H206" i="3" s="1"/>
  <c r="I211" i="2"/>
  <c r="H210" i="3" s="1"/>
  <c r="I215" i="2"/>
  <c r="H214" i="3" s="1"/>
  <c r="I219" i="2"/>
  <c r="H218" i="3" s="1"/>
  <c r="I204" i="2"/>
  <c r="H203" i="3" s="1"/>
  <c r="I208" i="2"/>
  <c r="H207" i="3" s="1"/>
  <c r="I212" i="2"/>
  <c r="H211" i="3" s="1"/>
  <c r="I216" i="2"/>
  <c r="H215" i="3" s="1"/>
  <c r="J210" i="2"/>
  <c r="J213" i="2"/>
  <c r="J217" i="2"/>
  <c r="J205" i="2"/>
  <c r="J209" i="2"/>
  <c r="J214" i="2"/>
  <c r="J218" i="2"/>
  <c r="J212" i="2"/>
  <c r="J206" i="2"/>
  <c r="J215" i="2"/>
  <c r="J211" i="2"/>
  <c r="J203" i="2"/>
  <c r="J207" i="2"/>
  <c r="J219" i="2"/>
  <c r="J204" i="2"/>
  <c r="J208" i="2"/>
  <c r="J216"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163" i="2" l="1"/>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3" i="2"/>
  <c r="H194" i="2"/>
  <c r="H195" i="2"/>
  <c r="H196" i="2"/>
  <c r="H197" i="2"/>
  <c r="H198" i="2"/>
  <c r="H199" i="2"/>
  <c r="H200" i="2"/>
  <c r="H201" i="2"/>
  <c r="H202" i="2"/>
  <c r="I182" i="2" l="1"/>
  <c r="H181" i="3" s="1"/>
  <c r="I186" i="2"/>
  <c r="H185" i="3" s="1"/>
  <c r="I187" i="2"/>
  <c r="H186" i="3" s="1"/>
  <c r="I191" i="2"/>
  <c r="H190" i="3" s="1"/>
  <c r="I180" i="2"/>
  <c r="H179" i="3" s="1"/>
  <c r="I184" i="2"/>
  <c r="H183" i="3" s="1"/>
  <c r="I185" i="2"/>
  <c r="H184" i="3" s="1"/>
  <c r="I188" i="2"/>
  <c r="H187" i="3" s="1"/>
  <c r="I189" i="2"/>
  <c r="H188" i="3" s="1"/>
  <c r="I190" i="2"/>
  <c r="H189" i="3" s="1"/>
  <c r="I192" i="2"/>
  <c r="H191" i="3" s="1"/>
  <c r="I194" i="2"/>
  <c r="H193" i="3" s="1"/>
  <c r="I195" i="2"/>
  <c r="H194" i="3" s="1"/>
  <c r="I196" i="2"/>
  <c r="H195" i="3" s="1"/>
  <c r="I197" i="2"/>
  <c r="H196" i="3" s="1"/>
  <c r="I199" i="2"/>
  <c r="H198" i="3" s="1"/>
  <c r="I200" i="2"/>
  <c r="H199" i="3" s="1"/>
  <c r="I201" i="2"/>
  <c r="H200" i="3" s="1"/>
  <c r="I181" i="2"/>
  <c r="H180" i="3" s="1"/>
  <c r="I193" i="2"/>
  <c r="H192" i="3" s="1"/>
  <c r="I202"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188" i="2" l="1"/>
  <c r="J184" i="2"/>
  <c r="J197" i="2"/>
  <c r="J193" i="2"/>
  <c r="J180" i="2"/>
  <c r="J196" i="2"/>
  <c r="J190" i="2"/>
  <c r="J186" i="2"/>
  <c r="J181" i="2"/>
  <c r="J200" i="2"/>
  <c r="J201" i="2"/>
  <c r="J194" i="2"/>
  <c r="J189" i="2"/>
  <c r="J191" i="2"/>
  <c r="J195" i="2"/>
  <c r="J185" i="2"/>
  <c r="J202" i="2"/>
  <c r="J199" i="2"/>
  <c r="J182" i="2"/>
  <c r="J192" i="2"/>
  <c r="J187" i="2"/>
  <c r="L181" i="3" l="1"/>
  <c r="L185" i="3"/>
  <c r="L186" i="3"/>
  <c r="L190" i="3"/>
  <c r="L179" i="3"/>
  <c r="L183" i="3"/>
  <c r="L184" i="3"/>
  <c r="L187" i="3"/>
  <c r="L188" i="3"/>
  <c r="L189" i="3"/>
  <c r="L191" i="3"/>
  <c r="L193" i="3"/>
  <c r="L194" i="3"/>
  <c r="L195" i="3"/>
  <c r="L196" i="3"/>
  <c r="L198" i="3"/>
  <c r="L199" i="3"/>
  <c r="L200" i="3"/>
  <c r="L180" i="3"/>
  <c r="L192" i="3"/>
  <c r="L201" i="3"/>
  <c r="X188" i="2" l="1"/>
  <c r="G187" i="3" s="1"/>
  <c r="X184" i="2"/>
  <c r="G183" i="3" s="1"/>
  <c r="X197" i="2"/>
  <c r="G196" i="3" s="1"/>
  <c r="X193" i="2"/>
  <c r="G192" i="3" s="1"/>
  <c r="X180" i="2"/>
  <c r="G179" i="3" s="1"/>
  <c r="X196" i="2"/>
  <c r="G195" i="3" s="1"/>
  <c r="X190" i="2"/>
  <c r="G189" i="3" s="1"/>
  <c r="X186" i="2"/>
  <c r="G185" i="3" s="1"/>
  <c r="X181" i="2"/>
  <c r="G180" i="3" s="1"/>
  <c r="X200" i="2"/>
  <c r="G199" i="3" s="1"/>
  <c r="X201" i="2"/>
  <c r="G200" i="3" s="1"/>
  <c r="X194" i="2"/>
  <c r="G193" i="3" s="1"/>
  <c r="X189" i="2"/>
  <c r="G188" i="3" s="1"/>
  <c r="X191" i="2"/>
  <c r="G190" i="3" s="1"/>
  <c r="X195" i="2"/>
  <c r="G194" i="3" s="1"/>
  <c r="X185" i="2"/>
  <c r="G184" i="3" s="1"/>
  <c r="X202" i="2"/>
  <c r="G201" i="3" s="1"/>
  <c r="X199" i="2"/>
  <c r="G198" i="3" s="1"/>
  <c r="X182" i="2"/>
  <c r="G181" i="3" s="1"/>
  <c r="X192" i="2"/>
  <c r="G191" i="3" s="1"/>
  <c r="X187" i="2"/>
  <c r="G186" i="3" s="1"/>
  <c r="Y193" i="2" l="1"/>
  <c r="Y181" i="2"/>
  <c r="Y197" i="2"/>
  <c r="Y186" i="2"/>
  <c r="Y196" i="2"/>
  <c r="Y192" i="2"/>
  <c r="Y185" i="2"/>
  <c r="Y199" i="2"/>
  <c r="Y194" i="2"/>
  <c r="Y190" i="2"/>
  <c r="Y201" i="2"/>
  <c r="Y180" i="2"/>
  <c r="Y184" i="2"/>
  <c r="Y188" i="2"/>
  <c r="Y195" i="2"/>
  <c r="Y200" i="2"/>
  <c r="Y182" i="2"/>
  <c r="Y187" i="2"/>
  <c r="Y202" i="2"/>
  <c r="Y189" i="2"/>
  <c r="Y191" i="2"/>
  <c r="AA202" i="2" l="1"/>
  <c r="M201" i="3"/>
  <c r="AA200" i="2"/>
  <c r="M199" i="3"/>
  <c r="AA201" i="2"/>
  <c r="M200" i="3"/>
  <c r="AA199" i="2"/>
  <c r="M198" i="3"/>
  <c r="AA191" i="2"/>
  <c r="M190" i="3"/>
  <c r="AA189" i="2"/>
  <c r="M188" i="3"/>
  <c r="AA187" i="2"/>
  <c r="M186" i="3"/>
  <c r="AA182" i="2"/>
  <c r="M181" i="3"/>
  <c r="AA195" i="2"/>
  <c r="M194" i="3"/>
  <c r="AA188" i="2"/>
  <c r="M187" i="3"/>
  <c r="AA184" i="2"/>
  <c r="M183" i="3"/>
  <c r="AA180" i="2"/>
  <c r="M179" i="3"/>
  <c r="AA190" i="2"/>
  <c r="M189" i="3"/>
  <c r="AA194" i="2"/>
  <c r="M193" i="3"/>
  <c r="AA185" i="2"/>
  <c r="M184" i="3"/>
  <c r="AA192" i="2"/>
  <c r="M191" i="3"/>
  <c r="AA196" i="2"/>
  <c r="M195" i="3"/>
  <c r="AA186" i="2"/>
  <c r="M185" i="3"/>
  <c r="AA197" i="2"/>
  <c r="M196" i="3"/>
  <c r="AA181" i="2"/>
  <c r="M180" i="3"/>
  <c r="AA193" i="2"/>
  <c r="M192" i="3"/>
  <c r="AB188" i="2"/>
  <c r="P187" i="3" s="1"/>
  <c r="AB181" i="2"/>
  <c r="P180" i="3" s="1"/>
  <c r="AB180" i="2"/>
  <c r="P179" i="3" s="1"/>
  <c r="AB192" i="2"/>
  <c r="P191" i="3" s="1"/>
  <c r="AB182" i="2"/>
  <c r="P181" i="3" s="1"/>
  <c r="AB201" i="2"/>
  <c r="P200" i="3" s="1"/>
  <c r="AB197" i="2" l="1"/>
  <c r="P196" i="3" s="1"/>
  <c r="O196" i="3"/>
  <c r="AC197" i="2"/>
  <c r="B196" i="3" s="1"/>
  <c r="AB191" i="2"/>
  <c r="P190" i="3" s="1"/>
  <c r="AC191" i="2"/>
  <c r="B190" i="3" s="1"/>
  <c r="O190" i="3"/>
  <c r="AB185" i="2"/>
  <c r="P184" i="3" s="1"/>
  <c r="O184" i="3"/>
  <c r="AB193" i="2"/>
  <c r="P192" i="3" s="1"/>
  <c r="O192" i="3"/>
  <c r="AC193" i="2"/>
  <c r="B192" i="3" s="1"/>
  <c r="AB184" i="2"/>
  <c r="P183" i="3" s="1"/>
  <c r="AC184" i="2"/>
  <c r="B183" i="3" s="1"/>
  <c r="O183" i="3"/>
  <c r="AB200" i="2"/>
  <c r="P199" i="3" s="1"/>
  <c r="AC200" i="2"/>
  <c r="B199" i="3" s="1"/>
  <c r="O199" i="3"/>
  <c r="AB186" i="2"/>
  <c r="P185" i="3" s="1"/>
  <c r="AC186" i="2"/>
  <c r="B185" i="3" s="1"/>
  <c r="O185" i="3"/>
  <c r="AC180" i="2"/>
  <c r="B179" i="3" s="1"/>
  <c r="O179" i="3"/>
  <c r="AB196" i="2"/>
  <c r="P195" i="3" s="1"/>
  <c r="AC196" i="2"/>
  <c r="B195" i="3" s="1"/>
  <c r="O195" i="3"/>
  <c r="AB187" i="2"/>
  <c r="P186" i="3" s="1"/>
  <c r="O186" i="3"/>
  <c r="AC187" i="2"/>
  <c r="B186" i="3" s="1"/>
  <c r="AC182" i="2"/>
  <c r="B181" i="3" s="1"/>
  <c r="O181" i="3"/>
  <c r="AC201" i="2"/>
  <c r="B200" i="3" s="1"/>
  <c r="O200" i="3"/>
  <c r="O187" i="3"/>
  <c r="AC188" i="2"/>
  <c r="B187" i="3" s="1"/>
  <c r="AB199" i="2"/>
  <c r="P198" i="3" s="1"/>
  <c r="AC199" i="2"/>
  <c r="B198" i="3" s="1"/>
  <c r="O198" i="3"/>
  <c r="AB202" i="2"/>
  <c r="P201" i="3" s="1"/>
  <c r="O201" i="3"/>
  <c r="AC192" i="2"/>
  <c r="B191" i="3" s="1"/>
  <c r="O191" i="3"/>
  <c r="AB194" i="2"/>
  <c r="P193" i="3" s="1"/>
  <c r="O193" i="3"/>
  <c r="AB195" i="2"/>
  <c r="P194" i="3" s="1"/>
  <c r="AC195" i="2"/>
  <c r="B194" i="3" s="1"/>
  <c r="O194" i="3"/>
  <c r="AC181" i="2"/>
  <c r="B180" i="3" s="1"/>
  <c r="O180" i="3"/>
  <c r="AB189" i="2"/>
  <c r="P188" i="3" s="1"/>
  <c r="AC189" i="2"/>
  <c r="B188" i="3" s="1"/>
  <c r="O188" i="3"/>
  <c r="AB190" i="2"/>
  <c r="P189" i="3" s="1"/>
  <c r="O189" i="3"/>
  <c r="AC190" i="2"/>
  <c r="B189" i="3" s="1"/>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173" i="2" l="1"/>
  <c r="I177" i="2"/>
  <c r="I179" i="2"/>
  <c r="I172" i="2"/>
  <c r="I178" i="2"/>
  <c r="I176" i="2"/>
  <c r="I174" i="2" l="1"/>
  <c r="H175" i="3"/>
  <c r="H177" i="3"/>
  <c r="H171" i="3"/>
  <c r="H178" i="3"/>
  <c r="H176" i="3"/>
  <c r="H172" i="3"/>
  <c r="H173" i="3" l="1"/>
  <c r="I165" i="2" l="1"/>
  <c r="H164" i="3" l="1"/>
  <c r="I167" i="2" l="1"/>
  <c r="I175" i="2"/>
  <c r="I198" i="2"/>
  <c r="I171" i="2"/>
  <c r="I170" i="2"/>
  <c r="J168" i="2" l="1"/>
  <c r="I168" i="2"/>
  <c r="J169" i="2"/>
  <c r="I169" i="2"/>
  <c r="J166" i="2"/>
  <c r="I166" i="2"/>
  <c r="H174" i="3"/>
  <c r="H166" i="3"/>
  <c r="H169" i="3"/>
  <c r="I163" i="2"/>
  <c r="I164" i="2"/>
  <c r="I183" i="2"/>
  <c r="H170" i="3" l="1"/>
  <c r="H165" i="3"/>
  <c r="X166" i="2"/>
  <c r="H168" i="3"/>
  <c r="X169" i="2"/>
  <c r="G168" i="3" s="1"/>
  <c r="H167" i="3"/>
  <c r="X168" i="2"/>
  <c r="G167" i="3" s="1"/>
  <c r="H162" i="3"/>
  <c r="H163" i="3"/>
  <c r="H182" i="3"/>
  <c r="J170" i="2"/>
  <c r="X170" i="2" s="1"/>
  <c r="G169" i="3" s="1"/>
  <c r="J178" i="2"/>
  <c r="X178" i="2" s="1"/>
  <c r="J171" i="2"/>
  <c r="X171" i="2" s="1"/>
  <c r="G170" i="3" s="1"/>
  <c r="J167" i="2"/>
  <c r="X167" i="2" s="1"/>
  <c r="J174" i="2"/>
  <c r="X174" i="2" s="1"/>
  <c r="J164" i="2"/>
  <c r="X164" i="2" s="1"/>
  <c r="J165" i="2"/>
  <c r="X165" i="2" s="1"/>
  <c r="J172" i="2"/>
  <c r="X172" i="2" s="1"/>
  <c r="J177" i="2"/>
  <c r="X177" i="2" s="1"/>
  <c r="J198" i="2"/>
  <c r="X198" i="2" s="1"/>
  <c r="G197" i="3" s="1"/>
  <c r="J175" i="2"/>
  <c r="X175" i="2" s="1"/>
  <c r="J176" i="2"/>
  <c r="X176" i="2" s="1"/>
  <c r="J173" i="2"/>
  <c r="X173" i="2" s="1"/>
  <c r="J163" i="2"/>
  <c r="X163" i="2" s="1"/>
  <c r="Y163" i="2" l="1"/>
  <c r="AB163" i="2" s="1"/>
  <c r="P162" i="3" s="1"/>
  <c r="G162" i="3"/>
  <c r="Y173" i="2"/>
  <c r="AB173" i="2" s="1"/>
  <c r="P172" i="3" s="1"/>
  <c r="G172" i="3"/>
  <c r="Y176" i="2"/>
  <c r="AB176" i="2" s="1"/>
  <c r="P175" i="3" s="1"/>
  <c r="G175" i="3"/>
  <c r="Y175" i="2"/>
  <c r="AB175" i="2" s="1"/>
  <c r="P174" i="3" s="1"/>
  <c r="G174" i="3"/>
  <c r="Y177" i="2"/>
  <c r="G176" i="3"/>
  <c r="Y172" i="2"/>
  <c r="AB172" i="2" s="1"/>
  <c r="P171" i="3" s="1"/>
  <c r="G171" i="3"/>
  <c r="Y165" i="2"/>
  <c r="AB165" i="2" s="1"/>
  <c r="P164" i="3" s="1"/>
  <c r="G164" i="3"/>
  <c r="Y164" i="2"/>
  <c r="AB164" i="2" s="1"/>
  <c r="P163" i="3" s="1"/>
  <c r="G163" i="3"/>
  <c r="Y174" i="2"/>
  <c r="AB174" i="2" s="1"/>
  <c r="P173" i="3" s="1"/>
  <c r="G173" i="3"/>
  <c r="Y167" i="2"/>
  <c r="AB167" i="2" s="1"/>
  <c r="P166" i="3" s="1"/>
  <c r="G166" i="3"/>
  <c r="Y178" i="2"/>
  <c r="AB178" i="2" s="1"/>
  <c r="P177" i="3" s="1"/>
  <c r="G177" i="3"/>
  <c r="Y166" i="2"/>
  <c r="AB166" i="2" s="1"/>
  <c r="P165" i="3" s="1"/>
  <c r="G165" i="3"/>
  <c r="Y170" i="2"/>
  <c r="M169" i="3" s="1"/>
  <c r="Y171" i="2"/>
  <c r="M170" i="3" s="1"/>
  <c r="Y169" i="2"/>
  <c r="M168" i="3" s="1"/>
  <c r="Y168" i="2"/>
  <c r="M167" i="3" s="1"/>
  <c r="AB177" i="2"/>
  <c r="P176" i="3" s="1"/>
  <c r="J183" i="2"/>
  <c r="X183" i="2" s="1"/>
  <c r="J179" i="2"/>
  <c r="X179" i="2" s="1"/>
  <c r="Y198" i="2"/>
  <c r="AB170" i="2" l="1"/>
  <c r="P169" i="3" s="1"/>
  <c r="AA198" i="2"/>
  <c r="M197" i="3"/>
  <c r="AB171" i="2"/>
  <c r="Y179" i="2"/>
  <c r="AB179" i="2" s="1"/>
  <c r="P178" i="3" s="1"/>
  <c r="G178" i="3"/>
  <c r="Y183" i="2"/>
  <c r="AB183" i="2" s="1"/>
  <c r="G182" i="3"/>
  <c r="AA166" i="2"/>
  <c r="O165" i="3" s="1"/>
  <c r="M165" i="3"/>
  <c r="AA178" i="2"/>
  <c r="O177" i="3" s="1"/>
  <c r="M177" i="3"/>
  <c r="AA167" i="2"/>
  <c r="O166" i="3" s="1"/>
  <c r="M166" i="3"/>
  <c r="AA174" i="2"/>
  <c r="O173" i="3" s="1"/>
  <c r="M173" i="3"/>
  <c r="AA3" i="2"/>
  <c r="O67" i="3" s="1"/>
  <c r="AA4" i="2"/>
  <c r="O98" i="3" s="1"/>
  <c r="AA6" i="2"/>
  <c r="O115" i="3" s="1"/>
  <c r="AA7" i="2"/>
  <c r="O146" i="3" s="1"/>
  <c r="AA164" i="2"/>
  <c r="O163" i="3" s="1"/>
  <c r="M163" i="3"/>
  <c r="AA165" i="2"/>
  <c r="O164" i="3" s="1"/>
  <c r="M164" i="3"/>
  <c r="AA172" i="2"/>
  <c r="O171" i="3" s="1"/>
  <c r="M171" i="3"/>
  <c r="AA177" i="2"/>
  <c r="O176" i="3" s="1"/>
  <c r="M176" i="3"/>
  <c r="AA175" i="2"/>
  <c r="O174" i="3" s="1"/>
  <c r="M174" i="3"/>
  <c r="AA176" i="2"/>
  <c r="O175" i="3" s="1"/>
  <c r="M175" i="3"/>
  <c r="AA173" i="2"/>
  <c r="O172" i="3" s="1"/>
  <c r="M172" i="3"/>
  <c r="AA163" i="2"/>
  <c r="O162" i="3" s="1"/>
  <c r="M162" i="3"/>
  <c r="AA168" i="2"/>
  <c r="AC168" i="2" s="1"/>
  <c r="B167" i="3" s="1"/>
  <c r="AA169" i="2"/>
  <c r="AB169" i="2"/>
  <c r="P168" i="3" s="1"/>
  <c r="AA171" i="2"/>
  <c r="AB168" i="2"/>
  <c r="P167" i="3" s="1"/>
  <c r="AA170" i="2"/>
  <c r="AB198" i="2"/>
  <c r="AA5" i="2" l="1"/>
  <c r="O110" i="3" s="1"/>
  <c r="AA183" i="2"/>
  <c r="O182" i="3" s="1"/>
  <c r="M182" i="3"/>
  <c r="AA179" i="2"/>
  <c r="O178" i="3" s="1"/>
  <c r="M178" i="3"/>
  <c r="O169" i="3"/>
  <c r="O168" i="3"/>
  <c r="O167" i="3"/>
  <c r="AC169" i="2"/>
  <c r="B168" i="3" s="1"/>
  <c r="P170" i="3"/>
  <c r="P182" i="3"/>
  <c r="AC185" i="2"/>
  <c r="B184" i="3" s="1"/>
  <c r="AC202" i="2"/>
  <c r="B201" i="3" s="1"/>
  <c r="AC177" i="2"/>
  <c r="B176" i="3" s="1"/>
  <c r="AC173" i="2"/>
  <c r="B172" i="3" s="1"/>
  <c r="AC171" i="2"/>
  <c r="B170" i="3" s="1"/>
  <c r="AC178" i="2"/>
  <c r="B177" i="3" s="1"/>
  <c r="AC172" i="2"/>
  <c r="B171" i="3" s="1"/>
  <c r="AC164" i="2"/>
  <c r="B163" i="3" s="1"/>
  <c r="AC163" i="2"/>
  <c r="B162" i="3" s="1"/>
  <c r="AC174" i="2"/>
  <c r="B173" i="3" s="1"/>
  <c r="AC176" i="2"/>
  <c r="B175" i="3" s="1"/>
  <c r="AC165" i="2"/>
  <c r="B164" i="3" s="1"/>
  <c r="AC170" i="2"/>
  <c r="B169" i="3" s="1"/>
  <c r="AC175" i="2"/>
  <c r="B174" i="3" s="1"/>
  <c r="O197" i="3"/>
  <c r="AC198" i="2"/>
  <c r="AC167" i="2" l="1"/>
  <c r="B166" i="3" s="1"/>
  <c r="AC166" i="2"/>
  <c r="B165" i="3" s="1"/>
  <c r="AC213" i="2"/>
  <c r="B212" i="3" s="1"/>
  <c r="AC209" i="2"/>
  <c r="B208" i="3" s="1"/>
  <c r="AC217" i="2"/>
  <c r="B216" i="3" s="1"/>
  <c r="AC216" i="2"/>
  <c r="B215" i="3" s="1"/>
  <c r="AC219" i="2"/>
  <c r="B218" i="3" s="1"/>
  <c r="AC194" i="2"/>
  <c r="B193" i="3" s="1"/>
  <c r="AC179" i="2"/>
  <c r="B178" i="3" s="1"/>
  <c r="AC183" i="2"/>
  <c r="B182" i="3" s="1"/>
  <c r="O170" i="3"/>
  <c r="B197" i="3"/>
  <c r="P197" i="3"/>
  <c r="H146" i="2" l="1"/>
  <c r="H36" i="2"/>
  <c r="H5" i="2"/>
  <c r="H158" i="2"/>
  <c r="H148" i="2"/>
  <c r="H44" i="2"/>
  <c r="H90" i="2"/>
  <c r="H33" i="2"/>
  <c r="H41" i="2"/>
  <c r="H69" i="2"/>
  <c r="H143" i="2"/>
  <c r="H7" i="2"/>
  <c r="H99" i="2"/>
  <c r="H128" i="2"/>
  <c r="H130" i="2"/>
  <c r="H10" i="2"/>
  <c r="H70" i="2"/>
  <c r="H116" i="2"/>
  <c r="H58" i="2" l="1"/>
  <c r="H95" i="2"/>
  <c r="H48" i="2"/>
  <c r="H83" i="2"/>
  <c r="H123" i="2"/>
  <c r="H12" i="2"/>
  <c r="H24" i="2"/>
  <c r="H78" i="2"/>
  <c r="H89" i="2"/>
  <c r="H81" i="2"/>
  <c r="H60" i="2"/>
  <c r="H93" i="2"/>
  <c r="H23" i="2"/>
  <c r="H35" i="2"/>
  <c r="H46" i="2"/>
  <c r="H3" i="2"/>
  <c r="H119" i="2"/>
  <c r="H86" i="2"/>
  <c r="H91" i="2"/>
  <c r="H110" i="2"/>
  <c r="H71" i="2"/>
  <c r="H103" i="2"/>
  <c r="H94" i="2"/>
  <c r="H157" i="2"/>
  <c r="H65" i="2"/>
  <c r="H140" i="2"/>
  <c r="H57" i="2"/>
  <c r="H151" i="2"/>
  <c r="H61" i="2"/>
  <c r="H40" i="2"/>
  <c r="H126" i="2"/>
  <c r="H85" i="2"/>
  <c r="H147" i="2"/>
  <c r="H20" i="2"/>
  <c r="H43" i="2"/>
  <c r="H26" i="2"/>
  <c r="H106" i="2"/>
  <c r="H25" i="2"/>
  <c r="H68" i="2"/>
  <c r="H96" i="2"/>
  <c r="H32" i="2"/>
  <c r="H111" i="2"/>
  <c r="H21" i="2"/>
  <c r="H82" i="2"/>
  <c r="H109" i="2"/>
  <c r="H55" i="2"/>
  <c r="H156" i="2"/>
  <c r="H59" i="2"/>
  <c r="H9" i="2"/>
  <c r="H8" i="2"/>
  <c r="H145" i="2"/>
  <c r="H11" i="2"/>
  <c r="H16" i="2"/>
  <c r="H77" i="2"/>
  <c r="H76" i="2"/>
  <c r="H29" i="2"/>
  <c r="H112" i="2"/>
  <c r="H28" i="2"/>
  <c r="H66" i="2"/>
  <c r="H63" i="2"/>
  <c r="H45" i="2"/>
  <c r="H152" i="2"/>
  <c r="H17" i="2"/>
  <c r="H125" i="2"/>
  <c r="H67" i="2"/>
  <c r="H113" i="2"/>
  <c r="H87" i="2"/>
  <c r="H62" i="2"/>
  <c r="H6" i="2"/>
  <c r="H88" i="2"/>
  <c r="H84" i="2"/>
  <c r="H100" i="2"/>
  <c r="H107" i="2"/>
  <c r="H138" i="2"/>
  <c r="H161" i="2"/>
  <c r="H136" i="2"/>
  <c r="H142" i="2"/>
  <c r="H117" i="2"/>
  <c r="H42" i="2"/>
  <c r="H115" i="2"/>
  <c r="H149" i="2"/>
  <c r="H80" i="2"/>
  <c r="H114" i="2"/>
  <c r="H64" i="2"/>
  <c r="H129" i="2"/>
  <c r="H132" i="2"/>
  <c r="H137" i="2"/>
  <c r="H34" i="2"/>
  <c r="H18" i="2"/>
  <c r="H73" i="2"/>
  <c r="H49" i="2"/>
  <c r="H47" i="2"/>
  <c r="H37" i="2"/>
  <c r="H154" i="2"/>
  <c r="H52" i="2"/>
  <c r="H160" i="2"/>
  <c r="H105" i="2"/>
  <c r="H139" i="2"/>
  <c r="H122" i="2"/>
  <c r="H72" i="2"/>
  <c r="H50" i="2"/>
  <c r="H4" i="2"/>
  <c r="H39" i="2"/>
  <c r="H27" i="2"/>
  <c r="H104" i="2"/>
  <c r="H141" i="2"/>
  <c r="H135" i="2"/>
  <c r="H153" i="2"/>
  <c r="H131" i="2"/>
  <c r="H74" i="2"/>
  <c r="H97" i="2"/>
  <c r="H15" i="2"/>
  <c r="H102" i="2"/>
  <c r="H92" i="2"/>
  <c r="H13" i="2"/>
  <c r="H98" i="2"/>
  <c r="H127" i="2"/>
  <c r="H30" i="2"/>
  <c r="H51" i="2"/>
  <c r="H121" i="2"/>
  <c r="H150" i="2"/>
  <c r="H162" i="2"/>
  <c r="H155" i="2"/>
  <c r="H14" i="2"/>
  <c r="H159" i="2"/>
  <c r="H120" i="2"/>
  <c r="H54" i="2"/>
  <c r="H19" i="2"/>
  <c r="H22" i="2"/>
  <c r="H144" i="2"/>
  <c r="H31" i="2"/>
  <c r="H56" i="2"/>
  <c r="H75" i="2"/>
  <c r="H134" i="2"/>
  <c r="H101" i="2"/>
  <c r="H79" i="2"/>
  <c r="H108" i="2"/>
  <c r="H118" i="2"/>
  <c r="H133" i="2"/>
  <c r="H38" i="2"/>
  <c r="H124" i="2"/>
  <c r="H53" i="2"/>
  <c r="I103" i="2" l="1"/>
  <c r="H44" i="3" s="1"/>
  <c r="I119" i="2"/>
  <c r="H120" i="3" s="1"/>
  <c r="I54" i="2"/>
  <c r="H161" i="3" s="1"/>
  <c r="I11" i="2"/>
  <c r="H56" i="3" s="1"/>
  <c r="I121" i="2" l="1"/>
  <c r="H3" i="3" s="1"/>
  <c r="I116" i="2"/>
  <c r="H2" i="3" s="1"/>
  <c r="J116" i="2" l="1"/>
  <c r="X116" i="2" s="1"/>
  <c r="I132" i="2"/>
  <c r="H35" i="3" s="1"/>
  <c r="I129" i="2"/>
  <c r="H83" i="3" s="1"/>
  <c r="I24" i="2"/>
  <c r="H147" i="3" s="1"/>
  <c r="I18" i="2"/>
  <c r="H131" i="3" s="1"/>
  <c r="I89" i="2"/>
  <c r="H114" i="3" s="1"/>
  <c r="I4" i="2"/>
  <c r="H98" i="3" s="1"/>
  <c r="I81" i="2"/>
  <c r="H82" i="3" s="1"/>
  <c r="I107" i="2"/>
  <c r="H66" i="3" s="1"/>
  <c r="I22" i="2"/>
  <c r="H49" i="3" s="1"/>
  <c r="I158" i="2"/>
  <c r="H32" i="3" s="1"/>
  <c r="I153" i="2"/>
  <c r="H16" i="3" s="1"/>
  <c r="I37" i="2"/>
  <c r="H85" i="3" s="1"/>
  <c r="I144" i="2"/>
  <c r="H116" i="3" s="1"/>
  <c r="I152" i="2"/>
  <c r="H34" i="3" s="1"/>
  <c r="I101" i="2"/>
  <c r="H17" i="3" s="1"/>
  <c r="I122" i="2"/>
  <c r="H65" i="3" s="1"/>
  <c r="I67" i="2"/>
  <c r="H96" i="3" s="1"/>
  <c r="I98" i="2"/>
  <c r="H144" i="3" s="1"/>
  <c r="I28" i="2"/>
  <c r="H79" i="3" s="1"/>
  <c r="I138" i="2"/>
  <c r="H63" i="3" s="1"/>
  <c r="I136" i="2"/>
  <c r="H46" i="3" s="1"/>
  <c r="I93" i="2"/>
  <c r="H29" i="3" s="1"/>
  <c r="I79" i="2"/>
  <c r="H13" i="3" s="1"/>
  <c r="I160" i="2"/>
  <c r="H47" i="3" s="1"/>
  <c r="I137" i="2"/>
  <c r="H62" i="3" s="1"/>
  <c r="I157" i="2"/>
  <c r="H28" i="3" s="1"/>
  <c r="I117" i="2"/>
  <c r="I30" i="2"/>
  <c r="H101" i="3" s="1"/>
  <c r="I74" i="2"/>
  <c r="H84" i="3" s="1"/>
  <c r="I73" i="2"/>
  <c r="H50" i="3" s="1"/>
  <c r="I159" i="2"/>
  <c r="H48" i="3" s="1"/>
  <c r="I151" i="2"/>
  <c r="H64" i="3" s="1"/>
  <c r="I9" i="2"/>
  <c r="H159" i="3" s="1"/>
  <c r="I35" i="2"/>
  <c r="H126" i="3" s="1"/>
  <c r="I48" i="2"/>
  <c r="H109" i="3" s="1"/>
  <c r="I53" i="2"/>
  <c r="H93" i="3" s="1"/>
  <c r="I43" i="2"/>
  <c r="H77" i="3" s="1"/>
  <c r="I87" i="2"/>
  <c r="H61" i="3" s="1"/>
  <c r="I86" i="2"/>
  <c r="H43" i="3" s="1"/>
  <c r="I156" i="2"/>
  <c r="H27" i="3" s="1"/>
  <c r="I39" i="2"/>
  <c r="H11" i="3" s="1"/>
  <c r="I15" i="2"/>
  <c r="H134" i="3" s="1"/>
  <c r="I56" i="2"/>
  <c r="H100" i="3" s="1"/>
  <c r="I3" i="2"/>
  <c r="H67" i="3" s="1"/>
  <c r="I97" i="2"/>
  <c r="H130" i="3" s="1"/>
  <c r="I115" i="2"/>
  <c r="H129" i="3" s="1"/>
  <c r="I109" i="2"/>
  <c r="H95" i="3" s="1"/>
  <c r="I70" i="2"/>
  <c r="H158" i="3" s="1"/>
  <c r="I63" i="2"/>
  <c r="H141" i="3" s="1"/>
  <c r="I49" i="2"/>
  <c r="H125" i="3" s="1"/>
  <c r="I77" i="2"/>
  <c r="H108" i="3" s="1"/>
  <c r="I114" i="2"/>
  <c r="H92" i="3" s="1"/>
  <c r="I66" i="2"/>
  <c r="H76" i="3" s="1"/>
  <c r="I143" i="2"/>
  <c r="H60" i="3" s="1"/>
  <c r="I72" i="2"/>
  <c r="H42" i="3" s="1"/>
  <c r="I106" i="2"/>
  <c r="H26" i="3" s="1"/>
  <c r="I82" i="2"/>
  <c r="H10" i="3" s="1"/>
  <c r="I145" i="2"/>
  <c r="H132" i="3" s="1"/>
  <c r="I112" i="2"/>
  <c r="H81" i="3" s="1"/>
  <c r="I60" i="2"/>
  <c r="H80" i="3" s="1"/>
  <c r="I14" i="2"/>
  <c r="H127" i="3" s="1"/>
  <c r="I69" i="2"/>
  <c r="H140" i="3" s="1"/>
  <c r="I47" i="2"/>
  <c r="H91" i="3" s="1"/>
  <c r="I23" i="2"/>
  <c r="H75" i="3" s="1"/>
  <c r="I12" i="2"/>
  <c r="H59" i="3" s="1"/>
  <c r="I45" i="2"/>
  <c r="H41" i="3" s="1"/>
  <c r="I125" i="2"/>
  <c r="H25" i="3" s="1"/>
  <c r="I27" i="2"/>
  <c r="H9" i="3" s="1"/>
  <c r="I105" i="2"/>
  <c r="H149" i="3" s="1"/>
  <c r="I29" i="2"/>
  <c r="H99" i="3" s="1"/>
  <c r="I110" i="2"/>
  <c r="H113" i="3" s="1"/>
  <c r="I131" i="2"/>
  <c r="H14" i="3" s="1"/>
  <c r="I5" i="2"/>
  <c r="H110" i="3" s="1"/>
  <c r="I91" i="2"/>
  <c r="H157" i="3" s="1"/>
  <c r="I25" i="2"/>
  <c r="H123" i="3" s="1"/>
  <c r="I88" i="2"/>
  <c r="H106" i="3" s="1"/>
  <c r="I113" i="2"/>
  <c r="H90" i="3" s="1"/>
  <c r="I123" i="2"/>
  <c r="H74" i="3" s="1"/>
  <c r="I127" i="2"/>
  <c r="H58" i="3" s="1"/>
  <c r="I31" i="2"/>
  <c r="H40" i="3" s="1"/>
  <c r="I92" i="2"/>
  <c r="H24" i="3" s="1"/>
  <c r="I96" i="2"/>
  <c r="H117" i="3" s="1"/>
  <c r="I139" i="2"/>
  <c r="H68" i="3" s="1"/>
  <c r="I126" i="2"/>
  <c r="H33" i="3" s="1"/>
  <c r="I94" i="2"/>
  <c r="H31" i="3" s="1"/>
  <c r="I102" i="2"/>
  <c r="H30" i="3" s="1"/>
  <c r="I134" i="2"/>
  <c r="H94" i="3" s="1"/>
  <c r="I78" i="2"/>
  <c r="H156" i="3" s="1"/>
  <c r="I33" i="2"/>
  <c r="H138" i="3" s="1"/>
  <c r="I140" i="2"/>
  <c r="H89" i="3" s="1"/>
  <c r="I83" i="2"/>
  <c r="H73" i="3" s="1"/>
  <c r="I150" i="2"/>
  <c r="H57" i="3" s="1"/>
  <c r="I148" i="2"/>
  <c r="H39" i="3" s="1"/>
  <c r="I85" i="2"/>
  <c r="H23" i="3" s="1"/>
  <c r="I111" i="2"/>
  <c r="H7" i="3" s="1"/>
  <c r="I108" i="2"/>
  <c r="H69" i="3" s="1"/>
  <c r="I142" i="2"/>
  <c r="H18" i="3" s="1"/>
  <c r="I64" i="2"/>
  <c r="H160" i="3" s="1"/>
  <c r="I46" i="2"/>
  <c r="H78" i="3" s="1"/>
  <c r="I141" i="2"/>
  <c r="H155" i="3" s="1"/>
  <c r="I36" i="2"/>
  <c r="H104" i="3" s="1"/>
  <c r="I21" i="2"/>
  <c r="H6" i="3" s="1"/>
  <c r="I161" i="2"/>
  <c r="H52" i="3" s="1"/>
  <c r="I149" i="2"/>
  <c r="H51" i="3" s="1"/>
  <c r="I65" i="2"/>
  <c r="H15" i="3" s="1"/>
  <c r="I38" i="2"/>
  <c r="H112" i="3" s="1"/>
  <c r="I124" i="2"/>
  <c r="H111" i="3" s="1"/>
  <c r="I34" i="2"/>
  <c r="H143" i="3" s="1"/>
  <c r="I42" i="2"/>
  <c r="H142" i="3" s="1"/>
  <c r="I120" i="2"/>
  <c r="H124" i="3" s="1"/>
  <c r="I100" i="2"/>
  <c r="H154" i="3" s="1"/>
  <c r="I61" i="2"/>
  <c r="H122" i="3" s="1"/>
  <c r="I10" i="2"/>
  <c r="H153" i="3" s="1"/>
  <c r="I90" i="2"/>
  <c r="H137" i="3" s="1"/>
  <c r="I104" i="2"/>
  <c r="I55" i="2"/>
  <c r="H72" i="3" s="1"/>
  <c r="I118" i="2"/>
  <c r="H55" i="3" s="1"/>
  <c r="I135" i="2"/>
  <c r="H38" i="3" s="1"/>
  <c r="I84" i="2"/>
  <c r="H22" i="3" s="1"/>
  <c r="I8" i="2"/>
  <c r="H152" i="3" s="1"/>
  <c r="I44" i="2"/>
  <c r="H136" i="3" s="1"/>
  <c r="I68" i="2"/>
  <c r="H119" i="3" s="1"/>
  <c r="I76" i="2"/>
  <c r="H103" i="3" s="1"/>
  <c r="I52" i="2"/>
  <c r="H87" i="3" s="1"/>
  <c r="I128" i="2"/>
  <c r="H71" i="3" s="1"/>
  <c r="I162" i="2"/>
  <c r="H54" i="3" s="1"/>
  <c r="I95" i="2"/>
  <c r="H37" i="3" s="1"/>
  <c r="I80" i="2"/>
  <c r="H21" i="3" s="1"/>
  <c r="I71" i="2"/>
  <c r="I58" i="2"/>
  <c r="H150" i="3" s="1"/>
  <c r="I13" i="2"/>
  <c r="H133" i="3" s="1"/>
  <c r="I6" i="2"/>
  <c r="H115" i="3" s="1"/>
  <c r="I7" i="2"/>
  <c r="H146" i="3" s="1"/>
  <c r="I26" i="2"/>
  <c r="H145" i="3" s="1"/>
  <c r="I20" i="2"/>
  <c r="H45" i="3" s="1"/>
  <c r="I41" i="2"/>
  <c r="H139" i="3" s="1"/>
  <c r="I57" i="2"/>
  <c r="H105" i="3" s="1"/>
  <c r="I16" i="2"/>
  <c r="H121" i="3" s="1"/>
  <c r="I130" i="2"/>
  <c r="H151" i="3" s="1"/>
  <c r="I62" i="2"/>
  <c r="H135" i="3" s="1"/>
  <c r="I40" i="2"/>
  <c r="H118" i="3" s="1"/>
  <c r="I32" i="2"/>
  <c r="H102" i="3" s="1"/>
  <c r="I51" i="2"/>
  <c r="H86" i="3" s="1"/>
  <c r="I59" i="2"/>
  <c r="H70" i="3" s="1"/>
  <c r="I133" i="2"/>
  <c r="H53" i="3" s="1"/>
  <c r="I50" i="2"/>
  <c r="H36" i="3" s="1"/>
  <c r="I155" i="2"/>
  <c r="H20" i="3" s="1"/>
  <c r="I154" i="2"/>
  <c r="H197" i="3" l="1"/>
  <c r="H88" i="3"/>
  <c r="H12" i="3"/>
  <c r="H5" i="3"/>
  <c r="I75" i="2"/>
  <c r="I147" i="2"/>
  <c r="H19" i="3" s="1"/>
  <c r="I146" i="2"/>
  <c r="H8" i="3" s="1"/>
  <c r="I99" i="2"/>
  <c r="H148" i="3" s="1"/>
  <c r="I17" i="2"/>
  <c r="H4" i="3"/>
  <c r="I19" i="2"/>
  <c r="H128" i="3" s="1"/>
  <c r="G2" i="3"/>
  <c r="Y116" i="2"/>
  <c r="J117" i="2"/>
  <c r="X117" i="2" s="1"/>
  <c r="J75" i="2"/>
  <c r="J71" i="2"/>
  <c r="X71" i="2" s="1"/>
  <c r="J154" i="2"/>
  <c r="X154" i="2" s="1"/>
  <c r="J17" i="2"/>
  <c r="G4" i="3" l="1"/>
  <c r="Y154" i="2"/>
  <c r="G5" i="3"/>
  <c r="Y71" i="2"/>
  <c r="G12" i="3"/>
  <c r="Y117" i="2"/>
  <c r="H107" i="3"/>
  <c r="X17" i="2"/>
  <c r="H97" i="3"/>
  <c r="X75" i="2"/>
  <c r="M2" i="3"/>
  <c r="AA116" i="2"/>
  <c r="AB116" i="2" s="1"/>
  <c r="P2" i="3" s="1"/>
  <c r="J123" i="2"/>
  <c r="X123" i="2" s="1"/>
  <c r="J80" i="2"/>
  <c r="X80" i="2" s="1"/>
  <c r="J142" i="2"/>
  <c r="X142" i="2" s="1"/>
  <c r="J32" i="2"/>
  <c r="X32" i="2" s="1"/>
  <c r="J122" i="2"/>
  <c r="X122" i="2" s="1"/>
  <c r="J101" i="2"/>
  <c r="X101" i="2" s="1"/>
  <c r="J36" i="2"/>
  <c r="X36" i="2" s="1"/>
  <c r="J145" i="2"/>
  <c r="X145" i="2" s="1"/>
  <c r="J112" i="2"/>
  <c r="X112" i="2" s="1"/>
  <c r="J63" i="2"/>
  <c r="X63" i="2" s="1"/>
  <c r="J140" i="2"/>
  <c r="X140" i="2" s="1"/>
  <c r="J127" i="2"/>
  <c r="X127" i="2" s="1"/>
  <c r="J61" i="2"/>
  <c r="X61" i="2" s="1"/>
  <c r="J159" i="2"/>
  <c r="X159" i="2" s="1"/>
  <c r="J59" i="2"/>
  <c r="X59" i="2" s="1"/>
  <c r="J150" i="2"/>
  <c r="X150" i="2" s="1"/>
  <c r="J53" i="2"/>
  <c r="X53" i="2" s="1"/>
  <c r="J83" i="2"/>
  <c r="X83" i="2" s="1"/>
  <c r="J133" i="2"/>
  <c r="X133" i="2" s="1"/>
  <c r="J15" i="2"/>
  <c r="X15" i="2" s="1"/>
  <c r="J100" i="2"/>
  <c r="X100" i="2" s="1"/>
  <c r="J157" i="2"/>
  <c r="X157" i="2" s="1"/>
  <c r="J85" i="2"/>
  <c r="X85" i="2" s="1"/>
  <c r="J73" i="2"/>
  <c r="X73" i="2" s="1"/>
  <c r="J67" i="2"/>
  <c r="X67" i="2" s="1"/>
  <c r="J82" i="2"/>
  <c r="X82" i="2" s="1"/>
  <c r="J56" i="2"/>
  <c r="X56" i="2" s="1"/>
  <c r="J139" i="2"/>
  <c r="X139" i="2" s="1"/>
  <c r="J141" i="2"/>
  <c r="X141" i="2" s="1"/>
  <c r="J60" i="2"/>
  <c r="X60" i="2" s="1"/>
  <c r="J110" i="2"/>
  <c r="X110" i="2" s="1"/>
  <c r="J96" i="2"/>
  <c r="X96" i="2" s="1"/>
  <c r="J74" i="2"/>
  <c r="X74" i="2" s="1"/>
  <c r="J138" i="2"/>
  <c r="X138" i="2" s="1"/>
  <c r="J87" i="2"/>
  <c r="X87" i="2" s="1"/>
  <c r="J106" i="2"/>
  <c r="X106" i="2" s="1"/>
  <c r="J132" i="2"/>
  <c r="X132" i="2" s="1"/>
  <c r="J8" i="2"/>
  <c r="X8" i="2" s="1"/>
  <c r="J148" i="2"/>
  <c r="X148" i="2" s="1"/>
  <c r="J65" i="2"/>
  <c r="X65" i="2" s="1"/>
  <c r="J89" i="2"/>
  <c r="X89" i="2" s="1"/>
  <c r="J126" i="2"/>
  <c r="X126" i="2" s="1"/>
  <c r="J147" i="2"/>
  <c r="X147" i="2" s="1"/>
  <c r="J120" i="2"/>
  <c r="X120" i="2" s="1"/>
  <c r="J62" i="2"/>
  <c r="X62" i="2" s="1"/>
  <c r="J40" i="2"/>
  <c r="X40" i="2" s="1"/>
  <c r="J55" i="2"/>
  <c r="X55" i="2" s="1"/>
  <c r="J3" i="2"/>
  <c r="X3" i="2" s="1"/>
  <c r="J14" i="2"/>
  <c r="X14" i="2" s="1"/>
  <c r="J115" i="2"/>
  <c r="X115" i="2" s="1"/>
  <c r="J129" i="2"/>
  <c r="X129" i="2" s="1"/>
  <c r="J98" i="2"/>
  <c r="X98" i="2" s="1"/>
  <c r="J84" i="2"/>
  <c r="X84" i="2" s="1"/>
  <c r="J57" i="2"/>
  <c r="X57" i="2" s="1"/>
  <c r="J35" i="2"/>
  <c r="X35" i="2" s="1"/>
  <c r="J4" i="2"/>
  <c r="X4" i="2" s="1"/>
  <c r="J66" i="2"/>
  <c r="X66" i="2" s="1"/>
  <c r="J21" i="2"/>
  <c r="X21" i="2" s="1"/>
  <c r="J33" i="2"/>
  <c r="X33" i="2" s="1"/>
  <c r="J91" i="2"/>
  <c r="X91" i="2" s="1"/>
  <c r="J121" i="2"/>
  <c r="X121" i="2" s="1"/>
  <c r="J41" i="2"/>
  <c r="X41" i="2" s="1"/>
  <c r="J19" i="2"/>
  <c r="X19" i="2" s="1"/>
  <c r="J146" i="2"/>
  <c r="X146" i="2" s="1"/>
  <c r="J49" i="2"/>
  <c r="X49" i="2" s="1"/>
  <c r="J93" i="2"/>
  <c r="X93" i="2" s="1"/>
  <c r="J125" i="2"/>
  <c r="X125" i="2" s="1"/>
  <c r="J158" i="2"/>
  <c r="X158" i="2" s="1"/>
  <c r="J6" i="2"/>
  <c r="X6" i="2" s="1"/>
  <c r="J13" i="2"/>
  <c r="X13" i="2" s="1"/>
  <c r="J54" i="2"/>
  <c r="X54" i="2" s="1"/>
  <c r="J95" i="2"/>
  <c r="X95" i="2" s="1"/>
  <c r="J7" i="2"/>
  <c r="X7" i="2" s="1"/>
  <c r="J109" i="2"/>
  <c r="X109" i="2" s="1"/>
  <c r="J16" i="2"/>
  <c r="X16" i="2" s="1"/>
  <c r="J23" i="2"/>
  <c r="X23" i="2" s="1"/>
  <c r="J48" i="2"/>
  <c r="X48" i="2" s="1"/>
  <c r="J52" i="2"/>
  <c r="X52" i="2" s="1"/>
  <c r="J50" i="2"/>
  <c r="X50" i="2" s="1"/>
  <c r="J161" i="2"/>
  <c r="X161" i="2" s="1"/>
  <c r="J11" i="2"/>
  <c r="X11" i="2" s="1"/>
  <c r="J69" i="2"/>
  <c r="X69" i="2" s="1"/>
  <c r="J31" i="2"/>
  <c r="X31" i="2" s="1"/>
  <c r="J77" i="2"/>
  <c r="X77" i="2" s="1"/>
  <c r="J81" i="2"/>
  <c r="X81" i="2" s="1"/>
  <c r="J64" i="2"/>
  <c r="X64" i="2" s="1"/>
  <c r="J144" i="2"/>
  <c r="X144" i="2" s="1"/>
  <c r="J152" i="2"/>
  <c r="X152" i="2" s="1"/>
  <c r="J103" i="2"/>
  <c r="X103" i="2" s="1"/>
  <c r="J107" i="2"/>
  <c r="X107" i="2" s="1"/>
  <c r="J88" i="2"/>
  <c r="X88" i="2" s="1"/>
  <c r="J113" i="2"/>
  <c r="X113" i="2" s="1"/>
  <c r="J111" i="2"/>
  <c r="X111" i="2" s="1"/>
  <c r="J12" i="2"/>
  <c r="X12" i="2" s="1"/>
  <c r="J79" i="2"/>
  <c r="X79" i="2" s="1"/>
  <c r="J20" i="2"/>
  <c r="X20" i="2" s="1"/>
  <c r="J72" i="2"/>
  <c r="X72" i="2" s="1"/>
  <c r="J44" i="2"/>
  <c r="X44" i="2" s="1"/>
  <c r="J92" i="2"/>
  <c r="X92" i="2" s="1"/>
  <c r="J153" i="2"/>
  <c r="X153" i="2" s="1"/>
  <c r="J37" i="2"/>
  <c r="X37" i="2" s="1"/>
  <c r="J97" i="2"/>
  <c r="X97" i="2" s="1"/>
  <c r="J119" i="2"/>
  <c r="X119" i="2" s="1"/>
  <c r="J149" i="2"/>
  <c r="X149" i="2" s="1"/>
  <c r="J162" i="2"/>
  <c r="X162" i="2" s="1"/>
  <c r="J114" i="2"/>
  <c r="X114" i="2" s="1"/>
  <c r="J108" i="2"/>
  <c r="X108" i="2" s="1"/>
  <c r="J160" i="2"/>
  <c r="X160" i="2" s="1"/>
  <c r="J137" i="2"/>
  <c r="X137" i="2" s="1"/>
  <c r="J131" i="2"/>
  <c r="X131" i="2" s="1"/>
  <c r="J78" i="2"/>
  <c r="X78" i="2" s="1"/>
  <c r="J51" i="2"/>
  <c r="X51" i="2" s="1"/>
  <c r="J135" i="2"/>
  <c r="X135" i="2" s="1"/>
  <c r="J124" i="2"/>
  <c r="X124" i="2" s="1"/>
  <c r="J38" i="2"/>
  <c r="X38" i="2" s="1"/>
  <c r="J128" i="2"/>
  <c r="X128" i="2" s="1"/>
  <c r="J156" i="2"/>
  <c r="X156" i="2" s="1"/>
  <c r="J39" i="2"/>
  <c r="X39" i="2" s="1"/>
  <c r="J134" i="2"/>
  <c r="X134" i="2" s="1"/>
  <c r="J90" i="2"/>
  <c r="X90" i="2" s="1"/>
  <c r="J25" i="2"/>
  <c r="X25" i="2" s="1"/>
  <c r="J104" i="2"/>
  <c r="X104" i="2" s="1"/>
  <c r="J58" i="2"/>
  <c r="X58" i="2" s="1"/>
  <c r="J26" i="2"/>
  <c r="X26" i="2" s="1"/>
  <c r="J68" i="2"/>
  <c r="X68" i="2" s="1"/>
  <c r="J105" i="2"/>
  <c r="X105" i="2" s="1"/>
  <c r="J22" i="2"/>
  <c r="X22" i="2" s="1"/>
  <c r="J136" i="2"/>
  <c r="X136" i="2" s="1"/>
  <c r="J155" i="2"/>
  <c r="X155" i="2" s="1"/>
  <c r="J24" i="2"/>
  <c r="X24" i="2" s="1"/>
  <c r="J42" i="2"/>
  <c r="X42" i="2" s="1"/>
  <c r="J45" i="2"/>
  <c r="X45" i="2" s="1"/>
  <c r="J29" i="2"/>
  <c r="X29" i="2" s="1"/>
  <c r="J10" i="2"/>
  <c r="X10" i="2" s="1"/>
  <c r="J30" i="2"/>
  <c r="X30" i="2" s="1"/>
  <c r="J43" i="2"/>
  <c r="X43" i="2" s="1"/>
  <c r="J9" i="2"/>
  <c r="X9" i="2" s="1"/>
  <c r="J28" i="2"/>
  <c r="X28" i="2" s="1"/>
  <c r="J86" i="2"/>
  <c r="X86" i="2" s="1"/>
  <c r="J76" i="2"/>
  <c r="X76" i="2" s="1"/>
  <c r="J94" i="2"/>
  <c r="X94" i="2" s="1"/>
  <c r="J102" i="2"/>
  <c r="X102" i="2" s="1"/>
  <c r="J118" i="2"/>
  <c r="X118" i="2" s="1"/>
  <c r="J99" i="2"/>
  <c r="X99" i="2" s="1"/>
  <c r="J151" i="2"/>
  <c r="X151" i="2" s="1"/>
  <c r="J18" i="2"/>
  <c r="X18" i="2" s="1"/>
  <c r="J130" i="2"/>
  <c r="X130" i="2" s="1"/>
  <c r="J34" i="2"/>
  <c r="X34" i="2" s="1"/>
  <c r="J143" i="2"/>
  <c r="X143" i="2" s="1"/>
  <c r="J46" i="2"/>
  <c r="X46" i="2" s="1"/>
  <c r="J5" i="2"/>
  <c r="X5" i="2" s="1"/>
  <c r="J47" i="2"/>
  <c r="X47" i="2" s="1"/>
  <c r="J70" i="2"/>
  <c r="X70" i="2" s="1"/>
  <c r="J27" i="2"/>
  <c r="X27" i="2" s="1"/>
  <c r="Y151" i="2" l="1"/>
  <c r="G64" i="3"/>
  <c r="Y95" i="2"/>
  <c r="G37" i="3"/>
  <c r="Y155" i="2"/>
  <c r="G20" i="3"/>
  <c r="Y37" i="2"/>
  <c r="G85" i="3"/>
  <c r="Y64" i="2"/>
  <c r="G160" i="3"/>
  <c r="G161" i="3"/>
  <c r="Y54" i="2"/>
  <c r="G126" i="3"/>
  <c r="Y35" i="2"/>
  <c r="Y148" i="2"/>
  <c r="G39" i="3"/>
  <c r="Y67" i="2"/>
  <c r="G96" i="3"/>
  <c r="Y63" i="2"/>
  <c r="G141" i="3"/>
  <c r="O2" i="3"/>
  <c r="G155" i="3"/>
  <c r="Y141" i="2"/>
  <c r="Y139" i="2"/>
  <c r="G68" i="3"/>
  <c r="G114" i="3"/>
  <c r="Y89" i="2"/>
  <c r="Y4" i="2"/>
  <c r="G98" i="3"/>
  <c r="Y128" i="2"/>
  <c r="G71" i="3"/>
  <c r="Y118" i="2"/>
  <c r="G55" i="3"/>
  <c r="Y136" i="2"/>
  <c r="G46" i="3"/>
  <c r="Y38" i="2"/>
  <c r="G112" i="3"/>
  <c r="G16" i="3"/>
  <c r="Y153" i="2"/>
  <c r="G82" i="3"/>
  <c r="Y81" i="2"/>
  <c r="G133" i="3"/>
  <c r="Y13" i="2"/>
  <c r="G105" i="3"/>
  <c r="Y57" i="2"/>
  <c r="Y8" i="2"/>
  <c r="G152" i="3"/>
  <c r="Y73" i="2"/>
  <c r="G50" i="3"/>
  <c r="Y112" i="2"/>
  <c r="G81" i="3"/>
  <c r="G48" i="3"/>
  <c r="Y159" i="2"/>
  <c r="G95" i="3"/>
  <c r="Y109" i="2"/>
  <c r="Y56" i="2"/>
  <c r="G100" i="3"/>
  <c r="Y102" i="2"/>
  <c r="G30" i="3"/>
  <c r="Y124" i="2"/>
  <c r="G111" i="3"/>
  <c r="Y92" i="2"/>
  <c r="G24" i="3"/>
  <c r="Y77" i="2"/>
  <c r="G108" i="3"/>
  <c r="Y6" i="2"/>
  <c r="G115" i="3"/>
  <c r="Y84" i="2"/>
  <c r="G22" i="3"/>
  <c r="Y132" i="2"/>
  <c r="G35" i="3"/>
  <c r="Y85" i="2"/>
  <c r="G23" i="3"/>
  <c r="G132" i="3"/>
  <c r="Y145" i="2"/>
  <c r="Y16" i="2"/>
  <c r="G121" i="3"/>
  <c r="G33" i="3"/>
  <c r="Y126" i="2"/>
  <c r="Y152" i="2"/>
  <c r="G34" i="3"/>
  <c r="G89" i="3"/>
  <c r="Y140" i="2"/>
  <c r="Y94" i="2"/>
  <c r="G31" i="3"/>
  <c r="Y135" i="2"/>
  <c r="G38" i="3"/>
  <c r="Y44" i="2"/>
  <c r="G136" i="3"/>
  <c r="G40" i="3"/>
  <c r="Y31" i="2"/>
  <c r="G32" i="3"/>
  <c r="Y158" i="2"/>
  <c r="Y98" i="2"/>
  <c r="G144" i="3"/>
  <c r="Y157" i="2"/>
  <c r="G28" i="3"/>
  <c r="Y75" i="2"/>
  <c r="G97" i="3"/>
  <c r="Y107" i="2"/>
  <c r="G66" i="3"/>
  <c r="G44" i="3"/>
  <c r="Y103" i="2"/>
  <c r="Y7" i="2"/>
  <c r="G146" i="3"/>
  <c r="Y82" i="2"/>
  <c r="G10" i="3"/>
  <c r="Y27" i="2"/>
  <c r="G9" i="3"/>
  <c r="Y76" i="2"/>
  <c r="G103" i="3"/>
  <c r="G49" i="3"/>
  <c r="Y22" i="2"/>
  <c r="Y51" i="2"/>
  <c r="G86" i="3"/>
  <c r="Y72" i="2"/>
  <c r="G42" i="3"/>
  <c r="G25" i="3"/>
  <c r="Y125" i="2"/>
  <c r="Y129" i="2"/>
  <c r="G83" i="3"/>
  <c r="Y106" i="2"/>
  <c r="G26" i="3"/>
  <c r="Y100" i="2"/>
  <c r="G154" i="3"/>
  <c r="Y36" i="2"/>
  <c r="G104" i="3"/>
  <c r="Y33" i="2"/>
  <c r="G138" i="3"/>
  <c r="Y45" i="2"/>
  <c r="G41" i="3"/>
  <c r="G58" i="3"/>
  <c r="Y127" i="2"/>
  <c r="Y65" i="2"/>
  <c r="G15" i="3"/>
  <c r="Y70" i="2"/>
  <c r="G158" i="3"/>
  <c r="G43" i="3"/>
  <c r="Y86" i="2"/>
  <c r="Y105" i="2"/>
  <c r="G149" i="3"/>
  <c r="Y20" i="2"/>
  <c r="G45" i="3"/>
  <c r="Y69" i="2"/>
  <c r="G140" i="3"/>
  <c r="G29" i="3"/>
  <c r="Y93" i="2"/>
  <c r="Y115" i="2"/>
  <c r="G129" i="3"/>
  <c r="Y87" i="2"/>
  <c r="G61" i="3"/>
  <c r="G134" i="3"/>
  <c r="Y15" i="2"/>
  <c r="Y101" i="2"/>
  <c r="G17" i="3"/>
  <c r="G107" i="3"/>
  <c r="Y17" i="2"/>
  <c r="Y130" i="2"/>
  <c r="G151" i="3"/>
  <c r="G156" i="3"/>
  <c r="Y78" i="2"/>
  <c r="Y11" i="2"/>
  <c r="G56" i="3"/>
  <c r="Y49" i="2"/>
  <c r="G125" i="3"/>
  <c r="G127" i="3"/>
  <c r="Y14" i="2"/>
  <c r="G53" i="3"/>
  <c r="Y133" i="2"/>
  <c r="Y122" i="2"/>
  <c r="G65" i="3"/>
  <c r="Y61" i="2"/>
  <c r="G122" i="3"/>
  <c r="Y97" i="2"/>
  <c r="G130" i="3"/>
  <c r="Y9" i="2"/>
  <c r="G159" i="3"/>
  <c r="G13" i="3"/>
  <c r="Y79" i="2"/>
  <c r="Y161" i="2"/>
  <c r="G52" i="3"/>
  <c r="Y146" i="2"/>
  <c r="G8" i="3"/>
  <c r="Y3" i="2"/>
  <c r="G67" i="3"/>
  <c r="Y138" i="2"/>
  <c r="G63" i="3"/>
  <c r="G73" i="3"/>
  <c r="Y83" i="2"/>
  <c r="Y32" i="2"/>
  <c r="G102" i="3"/>
  <c r="AA117" i="2"/>
  <c r="AB117" i="2" s="1"/>
  <c r="P12" i="3" s="1"/>
  <c r="M12" i="3"/>
  <c r="Y147" i="2"/>
  <c r="G19" i="3"/>
  <c r="G6" i="3"/>
  <c r="Y21" i="2"/>
  <c r="Y66" i="2"/>
  <c r="G76" i="3"/>
  <c r="G116" i="3"/>
  <c r="Y144" i="2"/>
  <c r="G119" i="3"/>
  <c r="Y68" i="2"/>
  <c r="G145" i="3"/>
  <c r="Y26" i="2"/>
  <c r="Y131" i="2"/>
  <c r="G14" i="3"/>
  <c r="Y5" i="2"/>
  <c r="G110" i="3"/>
  <c r="Y43" i="2"/>
  <c r="G77" i="3"/>
  <c r="Y58" i="2"/>
  <c r="G150" i="3"/>
  <c r="G62" i="3"/>
  <c r="Y137" i="2"/>
  <c r="G59" i="3"/>
  <c r="Y12" i="2"/>
  <c r="Y50" i="2"/>
  <c r="G36" i="3"/>
  <c r="Y19" i="2"/>
  <c r="G128" i="3"/>
  <c r="G72" i="3"/>
  <c r="Y55" i="2"/>
  <c r="G84" i="3"/>
  <c r="Y74" i="2"/>
  <c r="Y162" i="2"/>
  <c r="G54" i="3"/>
  <c r="Y18" i="2"/>
  <c r="G131" i="3"/>
  <c r="G142" i="3"/>
  <c r="Y42" i="2"/>
  <c r="G27" i="3"/>
  <c r="Y156" i="2"/>
  <c r="Y28" i="2"/>
  <c r="G79" i="3"/>
  <c r="Y46" i="2"/>
  <c r="G78" i="3"/>
  <c r="Y30" i="2"/>
  <c r="G101" i="3"/>
  <c r="Y104" i="2"/>
  <c r="G88" i="3"/>
  <c r="Y160" i="2"/>
  <c r="G47" i="3"/>
  <c r="Y111" i="2"/>
  <c r="G7" i="3"/>
  <c r="Y52" i="2"/>
  <c r="G87" i="3"/>
  <c r="Y41" i="2"/>
  <c r="G139" i="3"/>
  <c r="G118" i="3"/>
  <c r="Y40" i="2"/>
  <c r="G117" i="3"/>
  <c r="Y96" i="2"/>
  <c r="Y53" i="2"/>
  <c r="G93" i="3"/>
  <c r="Y142" i="2"/>
  <c r="G18" i="3"/>
  <c r="M5" i="3"/>
  <c r="AA71" i="2"/>
  <c r="AB71" i="2" s="1"/>
  <c r="P5" i="3" s="1"/>
  <c r="Y90" i="2"/>
  <c r="G137" i="3"/>
  <c r="G51" i="3"/>
  <c r="Y149" i="2"/>
  <c r="Y39" i="2"/>
  <c r="G11" i="3"/>
  <c r="Y24" i="2"/>
  <c r="G147" i="3"/>
  <c r="Y47" i="2"/>
  <c r="G91" i="3"/>
  <c r="G60" i="3"/>
  <c r="Y143" i="2"/>
  <c r="Y108" i="2"/>
  <c r="G69" i="3"/>
  <c r="G90" i="3"/>
  <c r="Y113" i="2"/>
  <c r="Y48" i="2"/>
  <c r="G109" i="3"/>
  <c r="G3" i="3"/>
  <c r="Y121" i="2"/>
  <c r="G135" i="3"/>
  <c r="Y62" i="2"/>
  <c r="Y110" i="2"/>
  <c r="G113" i="3"/>
  <c r="Y150" i="2"/>
  <c r="G57" i="3"/>
  <c r="Y80" i="2"/>
  <c r="G21" i="3"/>
  <c r="G99" i="3"/>
  <c r="Y29" i="2"/>
  <c r="Y134" i="2"/>
  <c r="G94" i="3"/>
  <c r="Y119" i="2"/>
  <c r="G120" i="3"/>
  <c r="Y99" i="2"/>
  <c r="G148" i="3"/>
  <c r="Y34" i="2"/>
  <c r="G143" i="3"/>
  <c r="Y10" i="2"/>
  <c r="G153" i="3"/>
  <c r="Y25" i="2"/>
  <c r="G123" i="3"/>
  <c r="Y114" i="2"/>
  <c r="G92" i="3"/>
  <c r="Y88" i="2"/>
  <c r="G106" i="3"/>
  <c r="G75" i="3"/>
  <c r="Y23" i="2"/>
  <c r="Y91" i="2"/>
  <c r="G157" i="3"/>
  <c r="Y120" i="2"/>
  <c r="G124" i="3"/>
  <c r="G80" i="3"/>
  <c r="Y60" i="2"/>
  <c r="Y59" i="2"/>
  <c r="G70" i="3"/>
  <c r="G74" i="3"/>
  <c r="Y123" i="2"/>
  <c r="M4" i="3"/>
  <c r="AA154" i="2"/>
  <c r="AA12" i="2" l="1"/>
  <c r="AB12" i="2" s="1"/>
  <c r="P59" i="3" s="1"/>
  <c r="M59" i="3"/>
  <c r="AA133" i="2"/>
  <c r="AB133" i="2" s="1"/>
  <c r="P53" i="3" s="1"/>
  <c r="M53" i="3"/>
  <c r="AA15" i="2"/>
  <c r="AB15" i="2" s="1"/>
  <c r="P134" i="3" s="1"/>
  <c r="M134" i="3"/>
  <c r="AA81" i="2"/>
  <c r="AB81" i="2" s="1"/>
  <c r="P82" i="3" s="1"/>
  <c r="M82" i="3"/>
  <c r="M39" i="3"/>
  <c r="AA148" i="2"/>
  <c r="AB148" i="2" s="1"/>
  <c r="P39" i="3" s="1"/>
  <c r="M142" i="3"/>
  <c r="AA42" i="2"/>
  <c r="AB42" i="2" s="1"/>
  <c r="P142" i="3" s="1"/>
  <c r="AA137" i="2"/>
  <c r="AB137" i="2" s="1"/>
  <c r="P62" i="3" s="1"/>
  <c r="M62" i="3"/>
  <c r="AB3" i="2"/>
  <c r="P67" i="3" s="1"/>
  <c r="M67" i="3"/>
  <c r="M158" i="3"/>
  <c r="AA70" i="2"/>
  <c r="AB70" i="2" s="1"/>
  <c r="P158" i="3" s="1"/>
  <c r="M83" i="3"/>
  <c r="AA129" i="2"/>
  <c r="AB129" i="2" s="1"/>
  <c r="P83" i="3" s="1"/>
  <c r="AB7" i="2"/>
  <c r="P146" i="3" s="1"/>
  <c r="M146" i="3"/>
  <c r="AA44" i="2"/>
  <c r="AB44" i="2" s="1"/>
  <c r="P136" i="3" s="1"/>
  <c r="M136" i="3"/>
  <c r="AA85" i="2"/>
  <c r="AB85" i="2" s="1"/>
  <c r="P23" i="3" s="1"/>
  <c r="M23" i="3"/>
  <c r="AA56" i="2"/>
  <c r="AB56" i="2" s="1"/>
  <c r="P100" i="3" s="1"/>
  <c r="M100" i="3"/>
  <c r="AA139" i="2"/>
  <c r="AB139" i="2" s="1"/>
  <c r="P68" i="3" s="1"/>
  <c r="M68" i="3"/>
  <c r="AA35" i="2"/>
  <c r="AB35" i="2" s="1"/>
  <c r="P126" i="3" s="1"/>
  <c r="M126" i="3"/>
  <c r="AA82" i="2"/>
  <c r="AB82" i="2" s="1"/>
  <c r="P10" i="3" s="1"/>
  <c r="M10" i="3"/>
  <c r="M127" i="3"/>
  <c r="AA14" i="2"/>
  <c r="AB14" i="2" s="1"/>
  <c r="P127" i="3" s="1"/>
  <c r="AA125" i="2"/>
  <c r="AB125" i="2" s="1"/>
  <c r="P25" i="3" s="1"/>
  <c r="M25" i="3"/>
  <c r="M44" i="3"/>
  <c r="AA103" i="2"/>
  <c r="AB103" i="2" s="1"/>
  <c r="P44" i="3" s="1"/>
  <c r="AA109" i="2"/>
  <c r="AB109" i="2" s="1"/>
  <c r="P95" i="3" s="1"/>
  <c r="M95" i="3"/>
  <c r="AA153" i="2"/>
  <c r="AB153" i="2" s="1"/>
  <c r="P16" i="3" s="1"/>
  <c r="M16" i="3"/>
  <c r="AA141" i="2"/>
  <c r="AB141" i="2" s="1"/>
  <c r="P155" i="3" s="1"/>
  <c r="M155" i="3"/>
  <c r="M143" i="3"/>
  <c r="AA34" i="2"/>
  <c r="AB34" i="2" s="1"/>
  <c r="P143" i="3" s="1"/>
  <c r="AA39" i="2"/>
  <c r="AB39" i="2" s="1"/>
  <c r="P11" i="3" s="1"/>
  <c r="M11" i="3"/>
  <c r="M116" i="3"/>
  <c r="AA144" i="2"/>
  <c r="AB144" i="2" s="1"/>
  <c r="P116" i="3" s="1"/>
  <c r="AA106" i="2"/>
  <c r="AB106" i="2" s="1"/>
  <c r="P26" i="3" s="1"/>
  <c r="M26" i="3"/>
  <c r="AA41" i="2"/>
  <c r="AB41" i="2" s="1"/>
  <c r="P139" i="3" s="1"/>
  <c r="M139" i="3"/>
  <c r="AA99" i="2"/>
  <c r="AB99" i="2" s="1"/>
  <c r="P148" i="3" s="1"/>
  <c r="M148" i="3"/>
  <c r="AA52" i="2"/>
  <c r="AB52" i="2" s="1"/>
  <c r="P87" i="3" s="1"/>
  <c r="M87" i="3"/>
  <c r="M76" i="3"/>
  <c r="AA66" i="2"/>
  <c r="AB66" i="2" s="1"/>
  <c r="P76" i="3" s="1"/>
  <c r="AA91" i="2"/>
  <c r="AB91" i="2" s="1"/>
  <c r="P157" i="3" s="1"/>
  <c r="M157" i="3"/>
  <c r="AA119" i="2"/>
  <c r="AB119" i="2" s="1"/>
  <c r="P120" i="3" s="1"/>
  <c r="M120" i="3"/>
  <c r="AA48" i="2"/>
  <c r="AB48" i="2" s="1"/>
  <c r="P109" i="3" s="1"/>
  <c r="M109" i="3"/>
  <c r="M137" i="3"/>
  <c r="AA90" i="2"/>
  <c r="AB90" i="2" s="1"/>
  <c r="P137" i="3" s="1"/>
  <c r="M6" i="3"/>
  <c r="AA21" i="2"/>
  <c r="AB21" i="2"/>
  <c r="P6" i="3" s="1"/>
  <c r="AA146" i="2"/>
  <c r="M8" i="3"/>
  <c r="AB146" i="2"/>
  <c r="P8" i="3" s="1"/>
  <c r="AA87" i="2"/>
  <c r="AB87" i="2" s="1"/>
  <c r="P61" i="3" s="1"/>
  <c r="M61" i="3"/>
  <c r="AA65" i="2"/>
  <c r="AB65" i="2" s="1"/>
  <c r="P15" i="3" s="1"/>
  <c r="M15" i="3"/>
  <c r="M38" i="3"/>
  <c r="AA135" i="2"/>
  <c r="AB135" i="2" s="1"/>
  <c r="P38" i="3" s="1"/>
  <c r="AA132" i="2"/>
  <c r="AB132" i="2" s="1"/>
  <c r="P35" i="3" s="1"/>
  <c r="M35" i="3"/>
  <c r="AA54" i="2"/>
  <c r="AB54" i="2" s="1"/>
  <c r="P161" i="3" s="1"/>
  <c r="M161" i="3"/>
  <c r="AA156" i="2"/>
  <c r="AB156" i="2" s="1"/>
  <c r="P27" i="3" s="1"/>
  <c r="M27" i="3"/>
  <c r="AA113" i="2"/>
  <c r="AB113" i="2" s="1"/>
  <c r="P90" i="3" s="1"/>
  <c r="M90" i="3"/>
  <c r="AA111" i="2"/>
  <c r="AB111" i="2" s="1"/>
  <c r="P7" i="3" s="1"/>
  <c r="M7" i="3"/>
  <c r="M131" i="3"/>
  <c r="AA18" i="2"/>
  <c r="AB18" i="2" s="1"/>
  <c r="P131" i="3" s="1"/>
  <c r="AA58" i="2"/>
  <c r="AB58" i="2" s="1"/>
  <c r="P150" i="3" s="1"/>
  <c r="M150" i="3"/>
  <c r="AA127" i="2"/>
  <c r="AB127" i="2" s="1"/>
  <c r="P58" i="3" s="1"/>
  <c r="M58" i="3"/>
  <c r="M48" i="3"/>
  <c r="AA159" i="2"/>
  <c r="AB159" i="2" s="1"/>
  <c r="P48" i="3" s="1"/>
  <c r="AA101" i="2"/>
  <c r="AB101" i="2" s="1"/>
  <c r="P17" i="3" s="1"/>
  <c r="M17" i="3"/>
  <c r="M94" i="3"/>
  <c r="AA134" i="2"/>
  <c r="AB134" i="2" s="1"/>
  <c r="P94" i="3" s="1"/>
  <c r="O5" i="3"/>
  <c r="M52" i="3"/>
  <c r="AA161" i="2"/>
  <c r="AB161" i="2" s="1"/>
  <c r="P52" i="3" s="1"/>
  <c r="AA49" i="2"/>
  <c r="AB49" i="2" s="1"/>
  <c r="P125" i="3" s="1"/>
  <c r="M125" i="3"/>
  <c r="AA115" i="2"/>
  <c r="AB115" i="2" s="1"/>
  <c r="P129" i="3" s="1"/>
  <c r="M129" i="3"/>
  <c r="M42" i="3"/>
  <c r="AA72" i="2"/>
  <c r="AB72" i="2" s="1"/>
  <c r="P42" i="3" s="1"/>
  <c r="AA107" i="2"/>
  <c r="AB107" i="2" s="1"/>
  <c r="P66" i="3" s="1"/>
  <c r="M66" i="3"/>
  <c r="M31" i="3"/>
  <c r="AA94" i="2"/>
  <c r="AB94" i="2" s="1"/>
  <c r="P31" i="3" s="1"/>
  <c r="AA84" i="2"/>
  <c r="AB84" i="2" s="1"/>
  <c r="P22" i="3" s="1"/>
  <c r="M22" i="3"/>
  <c r="AA38" i="2"/>
  <c r="AB38" i="2" s="1"/>
  <c r="P112" i="3" s="1"/>
  <c r="M112" i="3"/>
  <c r="AB162" i="2"/>
  <c r="P54" i="3" s="1"/>
  <c r="M54" i="3"/>
  <c r="AA162" i="2"/>
  <c r="AA64" i="2"/>
  <c r="AB64" i="2" s="1"/>
  <c r="P160" i="3" s="1"/>
  <c r="M160" i="3"/>
  <c r="AA108" i="2"/>
  <c r="AB108" i="2" s="1"/>
  <c r="P69" i="3" s="1"/>
  <c r="M69" i="3"/>
  <c r="AA51" i="2"/>
  <c r="AB51" i="2" s="1"/>
  <c r="P86" i="3" s="1"/>
  <c r="M86" i="3"/>
  <c r="AA75" i="2"/>
  <c r="AB75" i="2" s="1"/>
  <c r="P97" i="3" s="1"/>
  <c r="M97" i="3"/>
  <c r="AB6" i="2"/>
  <c r="P115" i="3" s="1"/>
  <c r="M115" i="3"/>
  <c r="AA112" i="2"/>
  <c r="AB112" i="2" s="1"/>
  <c r="P81" i="3" s="1"/>
  <c r="M81" i="3"/>
  <c r="M46" i="3"/>
  <c r="AA136" i="2"/>
  <c r="AB136" i="2" s="1"/>
  <c r="P46" i="3" s="1"/>
  <c r="AA160" i="2"/>
  <c r="O47" i="3" s="1"/>
  <c r="M47" i="3"/>
  <c r="AA74" i="2"/>
  <c r="AB74" i="2" s="1"/>
  <c r="P84" i="3" s="1"/>
  <c r="M84" i="3"/>
  <c r="M56" i="3"/>
  <c r="AA11" i="2"/>
  <c r="AB11" i="2" s="1"/>
  <c r="P56" i="3" s="1"/>
  <c r="AA45" i="2"/>
  <c r="AB45" i="2" s="1"/>
  <c r="P41" i="3" s="1"/>
  <c r="M41" i="3"/>
  <c r="AB154" i="2"/>
  <c r="P4" i="3" s="1"/>
  <c r="O4" i="3"/>
  <c r="M60" i="3"/>
  <c r="AA143" i="2"/>
  <c r="AB143" i="2" s="1"/>
  <c r="P60" i="3" s="1"/>
  <c r="AA142" i="2"/>
  <c r="AB142" i="2" s="1"/>
  <c r="P18" i="3" s="1"/>
  <c r="M18" i="3"/>
  <c r="AA104" i="2"/>
  <c r="AB104" i="2" s="1"/>
  <c r="P88" i="3" s="1"/>
  <c r="M88" i="3"/>
  <c r="AB5" i="2"/>
  <c r="P110" i="3" s="1"/>
  <c r="M110" i="3"/>
  <c r="O12" i="3"/>
  <c r="AA78" i="2"/>
  <c r="AB78" i="2" s="1"/>
  <c r="P156" i="3" s="1"/>
  <c r="M156" i="3"/>
  <c r="M49" i="3"/>
  <c r="AA22" i="2"/>
  <c r="AB22" i="2" s="1"/>
  <c r="P49" i="3" s="1"/>
  <c r="AA37" i="2"/>
  <c r="AB37" i="2" s="1"/>
  <c r="P85" i="3" s="1"/>
  <c r="M85" i="3"/>
  <c r="AA43" i="2"/>
  <c r="AB43" i="2" s="1"/>
  <c r="P77" i="3" s="1"/>
  <c r="M77" i="3"/>
  <c r="AA140" i="2"/>
  <c r="AB140" i="2" s="1"/>
  <c r="P89" i="3" s="1"/>
  <c r="M89" i="3"/>
  <c r="AA80" i="2"/>
  <c r="AB80" i="2" s="1"/>
  <c r="P21" i="3" s="1"/>
  <c r="M21" i="3"/>
  <c r="M72" i="3"/>
  <c r="AA55" i="2"/>
  <c r="AB55" i="2" s="1"/>
  <c r="P72" i="3" s="1"/>
  <c r="M159" i="3"/>
  <c r="AA9" i="2"/>
  <c r="AB9" i="2" s="1"/>
  <c r="P159" i="3" s="1"/>
  <c r="AA69" i="2"/>
  <c r="AB69" i="2" s="1"/>
  <c r="P140" i="3" s="1"/>
  <c r="M140" i="3"/>
  <c r="M138" i="3"/>
  <c r="AA33" i="2"/>
  <c r="AB33" i="2" s="1"/>
  <c r="P138" i="3" s="1"/>
  <c r="AA157" i="2"/>
  <c r="AB157" i="2" s="1"/>
  <c r="P28" i="3" s="1"/>
  <c r="M28" i="3"/>
  <c r="M34" i="3"/>
  <c r="AA152" i="2"/>
  <c r="AB152" i="2" s="1"/>
  <c r="P34" i="3" s="1"/>
  <c r="AA77" i="2"/>
  <c r="AB77" i="2" s="1"/>
  <c r="P108" i="3" s="1"/>
  <c r="M108" i="3"/>
  <c r="M50" i="3"/>
  <c r="AA73" i="2"/>
  <c r="AB73" i="2" s="1"/>
  <c r="P50" i="3" s="1"/>
  <c r="AA118" i="2"/>
  <c r="AB118" i="2" s="1"/>
  <c r="P55" i="3" s="1"/>
  <c r="M55" i="3"/>
  <c r="M3" i="3"/>
  <c r="AA121" i="2"/>
  <c r="AB121" i="2" s="1"/>
  <c r="P3" i="3" s="1"/>
  <c r="AA79" i="2"/>
  <c r="AB79" i="2" s="1"/>
  <c r="P13" i="3" s="1"/>
  <c r="M13" i="3"/>
  <c r="M92" i="3"/>
  <c r="AA114" i="2"/>
  <c r="AB114" i="2" s="1"/>
  <c r="P92" i="3" s="1"/>
  <c r="M101" i="3"/>
  <c r="AA30" i="2"/>
  <c r="AB30" i="2" s="1"/>
  <c r="P101" i="3" s="1"/>
  <c r="AA131" i="2"/>
  <c r="AB131" i="2" s="1"/>
  <c r="P14" i="3" s="1"/>
  <c r="M14" i="3"/>
  <c r="AA126" i="2"/>
  <c r="AB126" i="2" s="1"/>
  <c r="P33" i="3" s="1"/>
  <c r="M33" i="3"/>
  <c r="AA155" i="2"/>
  <c r="AB155" i="2" s="1"/>
  <c r="P20" i="3" s="1"/>
  <c r="M20" i="3"/>
  <c r="AA138" i="2"/>
  <c r="AB138" i="2" s="1"/>
  <c r="P63" i="3" s="1"/>
  <c r="M63" i="3"/>
  <c r="M51" i="3"/>
  <c r="AA149" i="2"/>
  <c r="AB149" i="2" s="1"/>
  <c r="P51" i="3" s="1"/>
  <c r="M75" i="3"/>
  <c r="AA23" i="2"/>
  <c r="AB23" i="2"/>
  <c r="P75" i="3" s="1"/>
  <c r="M19" i="3"/>
  <c r="AA147" i="2"/>
  <c r="AB147" i="2" s="1"/>
  <c r="P19" i="3" s="1"/>
  <c r="M74" i="3"/>
  <c r="AA123" i="2"/>
  <c r="AB123" i="2" s="1"/>
  <c r="P74" i="3" s="1"/>
  <c r="M123" i="3"/>
  <c r="AA25" i="2"/>
  <c r="AB25" i="2" s="1"/>
  <c r="P123" i="3" s="1"/>
  <c r="AA150" i="2"/>
  <c r="AB150" i="2" s="1"/>
  <c r="P57" i="3" s="1"/>
  <c r="M57" i="3"/>
  <c r="AA47" i="2"/>
  <c r="AB47" i="2" s="1"/>
  <c r="P91" i="3" s="1"/>
  <c r="M91" i="3"/>
  <c r="M117" i="3"/>
  <c r="AA96" i="2"/>
  <c r="AB96" i="2" s="1"/>
  <c r="P117" i="3" s="1"/>
  <c r="AA26" i="2"/>
  <c r="AB26" i="2" s="1"/>
  <c r="P145" i="3" s="1"/>
  <c r="M145" i="3"/>
  <c r="AA32" i="2"/>
  <c r="AB32" i="2" s="1"/>
  <c r="P102" i="3" s="1"/>
  <c r="M102" i="3"/>
  <c r="AA97" i="2"/>
  <c r="AB97" i="2" s="1"/>
  <c r="P130" i="3" s="1"/>
  <c r="M130" i="3"/>
  <c r="M151" i="3"/>
  <c r="AA130" i="2"/>
  <c r="AB130" i="2" s="1"/>
  <c r="P151" i="3" s="1"/>
  <c r="M45" i="3"/>
  <c r="AA20" i="2"/>
  <c r="AB20" i="2" s="1"/>
  <c r="P45" i="3" s="1"/>
  <c r="AA36" i="2"/>
  <c r="AB36" i="2" s="1"/>
  <c r="P104" i="3" s="1"/>
  <c r="M104" i="3"/>
  <c r="M103" i="3"/>
  <c r="AA76" i="2"/>
  <c r="AB76" i="2" s="1"/>
  <c r="P103" i="3" s="1"/>
  <c r="AA98" i="2"/>
  <c r="AB98" i="2" s="1"/>
  <c r="P144" i="3" s="1"/>
  <c r="M144" i="3"/>
  <c r="AA92" i="2"/>
  <c r="AB92" i="2" s="1"/>
  <c r="P24" i="3" s="1"/>
  <c r="M24" i="3"/>
  <c r="AA8" i="2"/>
  <c r="AB8" i="2" s="1"/>
  <c r="P152" i="3" s="1"/>
  <c r="M152" i="3"/>
  <c r="AA128" i="2"/>
  <c r="AB128" i="2" s="1"/>
  <c r="P71" i="3" s="1"/>
  <c r="M71" i="3"/>
  <c r="AA120" i="2"/>
  <c r="AB120" i="2" s="1"/>
  <c r="P124" i="3" s="1"/>
  <c r="M124" i="3"/>
  <c r="AA93" i="2"/>
  <c r="AB93" i="2" s="1"/>
  <c r="P29" i="3" s="1"/>
  <c r="M29" i="3"/>
  <c r="AA53" i="2"/>
  <c r="AB53" i="2" s="1"/>
  <c r="P93" i="3" s="1"/>
  <c r="M93" i="3"/>
  <c r="M78" i="3"/>
  <c r="AA46" i="2"/>
  <c r="AB46" i="2" s="1"/>
  <c r="P78" i="3" s="1"/>
  <c r="AA19" i="2"/>
  <c r="AB19" i="2" s="1"/>
  <c r="P128" i="3" s="1"/>
  <c r="M128" i="3"/>
  <c r="M73" i="3"/>
  <c r="AA83" i="2"/>
  <c r="AB83" i="2" s="1"/>
  <c r="P73" i="3" s="1"/>
  <c r="AA17" i="2"/>
  <c r="AB17" i="2" s="1"/>
  <c r="P107" i="3" s="1"/>
  <c r="M107" i="3"/>
  <c r="AA158" i="2"/>
  <c r="AB158" i="2" s="1"/>
  <c r="P32" i="3" s="1"/>
  <c r="M32" i="3"/>
  <c r="AA57" i="2"/>
  <c r="AB57" i="2" s="1"/>
  <c r="P105" i="3" s="1"/>
  <c r="M105" i="3"/>
  <c r="AA63" i="2"/>
  <c r="AB63" i="2" s="1"/>
  <c r="P141" i="3" s="1"/>
  <c r="M141" i="3"/>
  <c r="AA95" i="2"/>
  <c r="AB95" i="2" s="1"/>
  <c r="P37" i="3" s="1"/>
  <c r="M37" i="3"/>
  <c r="M30" i="3"/>
  <c r="AA102" i="2"/>
  <c r="AB102" i="2" s="1"/>
  <c r="P30" i="3" s="1"/>
  <c r="AA88" i="2"/>
  <c r="AB88" i="2" s="1"/>
  <c r="P106" i="3" s="1"/>
  <c r="M106" i="3"/>
  <c r="AA40" i="2"/>
  <c r="AB40" i="2" s="1"/>
  <c r="P118" i="3" s="1"/>
  <c r="M118" i="3"/>
  <c r="AA68" i="2"/>
  <c r="AB68" i="2" s="1"/>
  <c r="P119" i="3" s="1"/>
  <c r="M119" i="3"/>
  <c r="AA61" i="2"/>
  <c r="AB61" i="2" s="1"/>
  <c r="P122" i="3" s="1"/>
  <c r="M122" i="3"/>
  <c r="AA105" i="2"/>
  <c r="AB105" i="2" s="1"/>
  <c r="P149" i="3" s="1"/>
  <c r="M149" i="3"/>
  <c r="AA100" i="2"/>
  <c r="AB100" i="2" s="1"/>
  <c r="P154" i="3" s="1"/>
  <c r="M154" i="3"/>
  <c r="AA27" i="2"/>
  <c r="AB27" i="2" s="1"/>
  <c r="P9" i="3" s="1"/>
  <c r="M9" i="3"/>
  <c r="AA16" i="2"/>
  <c r="AB16" i="2" s="1"/>
  <c r="P121" i="3" s="1"/>
  <c r="M121" i="3"/>
  <c r="M111" i="3"/>
  <c r="AA124" i="2"/>
  <c r="AB124" i="2" s="1"/>
  <c r="P111" i="3" s="1"/>
  <c r="AB4" i="2"/>
  <c r="P98" i="3" s="1"/>
  <c r="M98" i="3"/>
  <c r="M65" i="3"/>
  <c r="AA122" i="2"/>
  <c r="AB122" i="2" s="1"/>
  <c r="P65" i="3" s="1"/>
  <c r="M99" i="3"/>
  <c r="AA29" i="2"/>
  <c r="AB29" i="2" s="1"/>
  <c r="P99" i="3" s="1"/>
  <c r="AA59" i="2"/>
  <c r="AB59" i="2" s="1"/>
  <c r="P70" i="3" s="1"/>
  <c r="M70" i="3"/>
  <c r="M153" i="3"/>
  <c r="AA10" i="2"/>
  <c r="AB10" i="2" s="1"/>
  <c r="P153" i="3" s="1"/>
  <c r="AA110" i="2"/>
  <c r="AB110" i="2" s="1"/>
  <c r="P113" i="3" s="1"/>
  <c r="M113" i="3"/>
  <c r="AA24" i="2"/>
  <c r="AB24" i="2" s="1"/>
  <c r="P147" i="3" s="1"/>
  <c r="M147" i="3"/>
  <c r="AA60" i="2"/>
  <c r="AB60" i="2" s="1"/>
  <c r="P80" i="3" s="1"/>
  <c r="M80" i="3"/>
  <c r="AA62" i="2"/>
  <c r="AB62" i="2" s="1"/>
  <c r="P135" i="3" s="1"/>
  <c r="M135" i="3"/>
  <c r="M79" i="3"/>
  <c r="AA28" i="2"/>
  <c r="AB28" i="2" s="1"/>
  <c r="P79" i="3" s="1"/>
  <c r="AA50" i="2"/>
  <c r="AB50" i="2" s="1"/>
  <c r="P36" i="3" s="1"/>
  <c r="M36" i="3"/>
  <c r="AA86" i="2"/>
  <c r="AB86" i="2" s="1"/>
  <c r="P43" i="3" s="1"/>
  <c r="M43" i="3"/>
  <c r="AA31" i="2"/>
  <c r="AB31" i="2" s="1"/>
  <c r="P40" i="3" s="1"/>
  <c r="M40" i="3"/>
  <c r="AA145" i="2"/>
  <c r="AB145" i="2" s="1"/>
  <c r="P132" i="3" s="1"/>
  <c r="M132" i="3"/>
  <c r="AA13" i="2"/>
  <c r="AB13" i="2" s="1"/>
  <c r="P133" i="3" s="1"/>
  <c r="M133" i="3"/>
  <c r="AA89" i="2"/>
  <c r="AB89" i="2" s="1"/>
  <c r="P114" i="3" s="1"/>
  <c r="M114" i="3"/>
  <c r="AA67" i="2"/>
  <c r="AB67" i="2" s="1"/>
  <c r="P96" i="3" s="1"/>
  <c r="M96" i="3"/>
  <c r="AA151" i="2"/>
  <c r="AB151" i="2" s="1"/>
  <c r="P64" i="3" s="1"/>
  <c r="M64" i="3"/>
  <c r="AC117" i="2" l="1"/>
  <c r="B12" i="3" s="1"/>
  <c r="AB160" i="2"/>
  <c r="P47" i="3" s="1"/>
  <c r="AC154" i="2"/>
  <c r="B4" i="3" s="1"/>
  <c r="AC116" i="2"/>
  <c r="B2" i="3" s="1"/>
  <c r="O45" i="3"/>
  <c r="AC20" i="2"/>
  <c r="B45" i="3" s="1"/>
  <c r="O55" i="3"/>
  <c r="AC118" i="2"/>
  <c r="B55" i="3" s="1"/>
  <c r="O112" i="3"/>
  <c r="AC38" i="2"/>
  <c r="B112" i="3" s="1"/>
  <c r="O120" i="3"/>
  <c r="AC119" i="2"/>
  <c r="B120" i="3" s="1"/>
  <c r="O10" i="3"/>
  <c r="AC82" i="2"/>
  <c r="B10" i="3" s="1"/>
  <c r="AC19" i="2"/>
  <c r="B128" i="3" s="1"/>
  <c r="O128" i="3"/>
  <c r="O114" i="3"/>
  <c r="AC89" i="2"/>
  <c r="B114" i="3" s="1"/>
  <c r="O153" i="3"/>
  <c r="AC10" i="2"/>
  <c r="B153" i="3" s="1"/>
  <c r="O141" i="3"/>
  <c r="AC63" i="2"/>
  <c r="B141" i="3" s="1"/>
  <c r="O14" i="3"/>
  <c r="AC131" i="2"/>
  <c r="B14" i="3" s="1"/>
  <c r="O77" i="3"/>
  <c r="AC43" i="2"/>
  <c r="B77" i="3" s="1"/>
  <c r="AC104" i="2"/>
  <c r="B88" i="3" s="1"/>
  <c r="O88" i="3"/>
  <c r="O97" i="3"/>
  <c r="AC75" i="2"/>
  <c r="B97" i="3" s="1"/>
  <c r="O61" i="3"/>
  <c r="AC87" i="2"/>
  <c r="B61" i="3" s="1"/>
  <c r="O16" i="3"/>
  <c r="AC153" i="2"/>
  <c r="B16" i="3" s="1"/>
  <c r="O39" i="3"/>
  <c r="AC148" i="2"/>
  <c r="B39" i="3" s="1"/>
  <c r="AC23" i="2"/>
  <c r="B75" i="3" s="1"/>
  <c r="O75" i="3"/>
  <c r="O50" i="3"/>
  <c r="AC73" i="2"/>
  <c r="B50" i="3" s="1"/>
  <c r="O140" i="3"/>
  <c r="AC69" i="2"/>
  <c r="B140" i="3" s="1"/>
  <c r="O125" i="3"/>
  <c r="AC49" i="2"/>
  <c r="B125" i="3" s="1"/>
  <c r="O27" i="3"/>
  <c r="AC156" i="2"/>
  <c r="B27" i="3" s="1"/>
  <c r="O26" i="3"/>
  <c r="AC106" i="2"/>
  <c r="B26" i="3" s="1"/>
  <c r="O101" i="3"/>
  <c r="AC30" i="2"/>
  <c r="B101" i="3" s="1"/>
  <c r="O22" i="3"/>
  <c r="AC84" i="2"/>
  <c r="B22" i="3" s="1"/>
  <c r="O58" i="3"/>
  <c r="AC127" i="2"/>
  <c r="B58" i="3" s="1"/>
  <c r="O157" i="3"/>
  <c r="AC91" i="2"/>
  <c r="B157" i="3" s="1"/>
  <c r="O126" i="3"/>
  <c r="AC35" i="2"/>
  <c r="B126" i="3" s="1"/>
  <c r="O83" i="3"/>
  <c r="AC129" i="2"/>
  <c r="B83" i="3" s="1"/>
  <c r="O113" i="3"/>
  <c r="AC110" i="2"/>
  <c r="B113" i="3" s="1"/>
  <c r="AC8" i="2"/>
  <c r="B152" i="3" s="1"/>
  <c r="O152" i="3"/>
  <c r="O121" i="3"/>
  <c r="AC16" i="2"/>
  <c r="B121" i="3" s="1"/>
  <c r="O52" i="3"/>
  <c r="AC161" i="2"/>
  <c r="B52" i="3" s="1"/>
  <c r="O116" i="3"/>
  <c r="AC144" i="2"/>
  <c r="B116" i="3" s="1"/>
  <c r="O95" i="3"/>
  <c r="AC109" i="2"/>
  <c r="B95" i="3" s="1"/>
  <c r="O151" i="3"/>
  <c r="AC130" i="2"/>
  <c r="B151" i="3" s="1"/>
  <c r="O51" i="3"/>
  <c r="AC149" i="2"/>
  <c r="B51" i="3" s="1"/>
  <c r="O118" i="3"/>
  <c r="AC40" i="2"/>
  <c r="B118" i="3" s="1"/>
  <c r="O24" i="3"/>
  <c r="AC92" i="2"/>
  <c r="B24" i="3" s="1"/>
  <c r="O31" i="3"/>
  <c r="AC94" i="2"/>
  <c r="B31" i="3" s="1"/>
  <c r="O161" i="3"/>
  <c r="AC54" i="2"/>
  <c r="B161" i="3" s="1"/>
  <c r="AC146" i="2"/>
  <c r="B8" i="3" s="1"/>
  <c r="O8" i="3"/>
  <c r="AC66" i="2"/>
  <c r="B76" i="3" s="1"/>
  <c r="O76" i="3"/>
  <c r="O82" i="3"/>
  <c r="AC81" i="2"/>
  <c r="B82" i="3" s="1"/>
  <c r="O36" i="3"/>
  <c r="AC50" i="2"/>
  <c r="B36" i="3" s="1"/>
  <c r="O78" i="3"/>
  <c r="AC46" i="2"/>
  <c r="B78" i="3" s="1"/>
  <c r="O159" i="3"/>
  <c r="AC9" i="2"/>
  <c r="B159" i="3" s="1"/>
  <c r="O85" i="3"/>
  <c r="AC37" i="2"/>
  <c r="B85" i="3" s="1"/>
  <c r="O18" i="3"/>
  <c r="AC142" i="2"/>
  <c r="B18" i="3" s="1"/>
  <c r="O84" i="3"/>
  <c r="AC74" i="2"/>
  <c r="B84" i="3" s="1"/>
  <c r="O86" i="3"/>
  <c r="AC51" i="2"/>
  <c r="B86" i="3" s="1"/>
  <c r="AC59" i="2"/>
  <c r="B70" i="3" s="1"/>
  <c r="O70" i="3"/>
  <c r="O135" i="3"/>
  <c r="AC62" i="2"/>
  <c r="B135" i="3" s="1"/>
  <c r="O9" i="3"/>
  <c r="AC27" i="2"/>
  <c r="B9" i="3" s="1"/>
  <c r="O93" i="3"/>
  <c r="AC53" i="2"/>
  <c r="B93" i="3" s="1"/>
  <c r="AC150" i="2"/>
  <c r="B57" i="3" s="1"/>
  <c r="O57" i="3"/>
  <c r="O92" i="3"/>
  <c r="AC114" i="2"/>
  <c r="B92" i="3" s="1"/>
  <c r="O108" i="3"/>
  <c r="AC77" i="2"/>
  <c r="B108" i="3" s="1"/>
  <c r="O49" i="3"/>
  <c r="AC22" i="2"/>
  <c r="B49" i="3" s="1"/>
  <c r="O60" i="3"/>
  <c r="AC143" i="2"/>
  <c r="B60" i="3" s="1"/>
  <c r="O150" i="3"/>
  <c r="AC58" i="2"/>
  <c r="B150" i="3" s="1"/>
  <c r="O44" i="3"/>
  <c r="AC103" i="2"/>
  <c r="B44" i="3" s="1"/>
  <c r="O68" i="3"/>
  <c r="AC139" i="2"/>
  <c r="B68" i="3" s="1"/>
  <c r="O158" i="3"/>
  <c r="AC70" i="2"/>
  <c r="B158" i="3" s="1"/>
  <c r="O130" i="3"/>
  <c r="AC97" i="2"/>
  <c r="B130" i="3" s="1"/>
  <c r="O72" i="3"/>
  <c r="AC55" i="2"/>
  <c r="B72" i="3" s="1"/>
  <c r="O69" i="3"/>
  <c r="AC108" i="2"/>
  <c r="B69" i="3" s="1"/>
  <c r="AC71" i="2"/>
  <c r="B5" i="3" s="1"/>
  <c r="AC160" i="2"/>
  <c r="B47" i="3" s="1"/>
  <c r="O6" i="3"/>
  <c r="AC21" i="2"/>
  <c r="B6" i="3" s="1"/>
  <c r="O111" i="3"/>
  <c r="AC124" i="2"/>
  <c r="B111" i="3" s="1"/>
  <c r="O71" i="3"/>
  <c r="AC128" i="2"/>
  <c r="B71" i="3" s="1"/>
  <c r="O79" i="3"/>
  <c r="AC28" i="2"/>
  <c r="B79" i="3" s="1"/>
  <c r="O106" i="3"/>
  <c r="AC88" i="2"/>
  <c r="B106" i="3" s="1"/>
  <c r="O144" i="3"/>
  <c r="AC98" i="2"/>
  <c r="B144" i="3" s="1"/>
  <c r="O123" i="3"/>
  <c r="AC25" i="2"/>
  <c r="B123" i="3" s="1"/>
  <c r="AC138" i="2"/>
  <c r="B63" i="3" s="1"/>
  <c r="O63" i="3"/>
  <c r="O34" i="3"/>
  <c r="AC152" i="2"/>
  <c r="B34" i="3" s="1"/>
  <c r="O46" i="3"/>
  <c r="AC136" i="2"/>
  <c r="B46" i="3" s="1"/>
  <c r="O131" i="3"/>
  <c r="AC18" i="2"/>
  <c r="B131" i="3" s="1"/>
  <c r="O35" i="3"/>
  <c r="AC132" i="2"/>
  <c r="B35" i="3" s="1"/>
  <c r="O11" i="3"/>
  <c r="AC39" i="2"/>
  <c r="B11" i="3" s="1"/>
  <c r="O134" i="3"/>
  <c r="AC15" i="2"/>
  <c r="B134" i="3" s="1"/>
  <c r="O132" i="3"/>
  <c r="AC145" i="2"/>
  <c r="B132" i="3" s="1"/>
  <c r="O99" i="3"/>
  <c r="AC29" i="2"/>
  <c r="B99" i="3" s="1"/>
  <c r="O80" i="3"/>
  <c r="AC60" i="2"/>
  <c r="B80" i="3" s="1"/>
  <c r="O154" i="3"/>
  <c r="AC100" i="2"/>
  <c r="B154" i="3" s="1"/>
  <c r="O29" i="3"/>
  <c r="AC93" i="2"/>
  <c r="B29" i="3" s="1"/>
  <c r="O66" i="3"/>
  <c r="AC107" i="2"/>
  <c r="B66" i="3" s="1"/>
  <c r="AC134" i="2"/>
  <c r="B94" i="3" s="1"/>
  <c r="O94" i="3"/>
  <c r="O137" i="3"/>
  <c r="AC90" i="2"/>
  <c r="B137" i="3" s="1"/>
  <c r="O87" i="3"/>
  <c r="AC52" i="2"/>
  <c r="B87" i="3" s="1"/>
  <c r="O100" i="3"/>
  <c r="AC56" i="2"/>
  <c r="B100" i="3" s="1"/>
  <c r="O40" i="3"/>
  <c r="AC31" i="2"/>
  <c r="B40" i="3" s="1"/>
  <c r="O65" i="3"/>
  <c r="AC122" i="2"/>
  <c r="B65" i="3" s="1"/>
  <c r="O30" i="3"/>
  <c r="AC102" i="2"/>
  <c r="B30" i="3" s="1"/>
  <c r="O107" i="3"/>
  <c r="AC17" i="2"/>
  <c r="B107" i="3" s="1"/>
  <c r="O103" i="3"/>
  <c r="AC76" i="2"/>
  <c r="B103" i="3" s="1"/>
  <c r="O102" i="3"/>
  <c r="AC32" i="2"/>
  <c r="B102" i="3" s="1"/>
  <c r="O13" i="3"/>
  <c r="AC79" i="2"/>
  <c r="B13" i="3" s="1"/>
  <c r="O156" i="3"/>
  <c r="AC78" i="2"/>
  <c r="B156" i="3" s="1"/>
  <c r="O160" i="3"/>
  <c r="AC64" i="2"/>
  <c r="B160" i="3" s="1"/>
  <c r="O38" i="3"/>
  <c r="AC135" i="2"/>
  <c r="B38" i="3" s="1"/>
  <c r="O143" i="3"/>
  <c r="AC34" i="2"/>
  <c r="B143" i="3" s="1"/>
  <c r="O25" i="3"/>
  <c r="AC125" i="2"/>
  <c r="B25" i="3" s="1"/>
  <c r="O119" i="3"/>
  <c r="AC68" i="2"/>
  <c r="B119" i="3" s="1"/>
  <c r="O105" i="3"/>
  <c r="AC57" i="2"/>
  <c r="B105" i="3" s="1"/>
  <c r="O64" i="3"/>
  <c r="AC151" i="2"/>
  <c r="B64" i="3" s="1"/>
  <c r="O74" i="3"/>
  <c r="AC123" i="2"/>
  <c r="B74" i="3" s="1"/>
  <c r="O20" i="3"/>
  <c r="AC155" i="2"/>
  <c r="B20" i="3" s="1"/>
  <c r="O21" i="3"/>
  <c r="AC80" i="2"/>
  <c r="B21" i="3" s="1"/>
  <c r="O42" i="3"/>
  <c r="AC72" i="2"/>
  <c r="B42" i="3" s="1"/>
  <c r="O53" i="3"/>
  <c r="AC133" i="2"/>
  <c r="B53" i="3" s="1"/>
  <c r="O91" i="3"/>
  <c r="AC47" i="2"/>
  <c r="B91" i="3" s="1"/>
  <c r="O32" i="3"/>
  <c r="AC158" i="2"/>
  <c r="B32" i="3" s="1"/>
  <c r="O147" i="3"/>
  <c r="AC24" i="2"/>
  <c r="B147" i="3" s="1"/>
  <c r="O149" i="3"/>
  <c r="AC105" i="2"/>
  <c r="B149" i="3" s="1"/>
  <c r="O124" i="3"/>
  <c r="AC120" i="2"/>
  <c r="B124" i="3" s="1"/>
  <c r="O28" i="3"/>
  <c r="AC157" i="2"/>
  <c r="B28" i="3" s="1"/>
  <c r="O81" i="3"/>
  <c r="AC112" i="2"/>
  <c r="B81" i="3" s="1"/>
  <c r="O54" i="3"/>
  <c r="AC162" i="2"/>
  <c r="B54" i="3" s="1"/>
  <c r="O7" i="3"/>
  <c r="AC111" i="2"/>
  <c r="B7" i="3" s="1"/>
  <c r="O148" i="3"/>
  <c r="AC99" i="2"/>
  <c r="B148" i="3" s="1"/>
  <c r="O127" i="3"/>
  <c r="AC14" i="2"/>
  <c r="B127" i="3" s="1"/>
  <c r="AC85" i="2"/>
  <c r="B23" i="3" s="1"/>
  <c r="O23" i="3"/>
  <c r="O62" i="3"/>
  <c r="AC137" i="2"/>
  <c r="B62" i="3" s="1"/>
  <c r="O122" i="3"/>
  <c r="AC61" i="2"/>
  <c r="B122" i="3" s="1"/>
  <c r="AC83" i="2"/>
  <c r="B73" i="3" s="1"/>
  <c r="O73" i="3"/>
  <c r="O145" i="3"/>
  <c r="AC26" i="2"/>
  <c r="B145" i="3" s="1"/>
  <c r="AC121" i="2"/>
  <c r="B3" i="3" s="1"/>
  <c r="O3" i="3"/>
  <c r="AC3" i="2"/>
  <c r="B67" i="3" s="1"/>
  <c r="AC7" i="2"/>
  <c r="B146" i="3" s="1"/>
  <c r="AC5" i="2"/>
  <c r="B110" i="3" s="1"/>
  <c r="AC6" i="2"/>
  <c r="B115" i="3" s="1"/>
  <c r="AC4" i="2"/>
  <c r="B98" i="3" s="1"/>
  <c r="O41" i="3"/>
  <c r="AC45" i="2"/>
  <c r="B41" i="3" s="1"/>
  <c r="O17" i="3"/>
  <c r="AC101" i="2"/>
  <c r="B17" i="3" s="1"/>
  <c r="O109" i="3"/>
  <c r="AC48" i="2"/>
  <c r="B109" i="3" s="1"/>
  <c r="O117" i="3"/>
  <c r="AC96" i="2"/>
  <c r="B117" i="3" s="1"/>
  <c r="O133" i="3"/>
  <c r="AC13" i="2"/>
  <c r="B133" i="3" s="1"/>
  <c r="O43" i="3"/>
  <c r="AC86" i="2"/>
  <c r="B43" i="3" s="1"/>
  <c r="O96" i="3"/>
  <c r="AC67" i="2"/>
  <c r="B96" i="3" s="1"/>
  <c r="O37" i="3"/>
  <c r="AC95" i="2"/>
  <c r="B37" i="3" s="1"/>
  <c r="O104" i="3"/>
  <c r="AC36" i="2"/>
  <c r="B104" i="3" s="1"/>
  <c r="O19" i="3"/>
  <c r="AC147" i="2"/>
  <c r="B19" i="3" s="1"/>
  <c r="O33" i="3"/>
  <c r="AC126" i="2"/>
  <c r="B33" i="3" s="1"/>
  <c r="O138" i="3"/>
  <c r="AC33" i="2"/>
  <c r="B138" i="3" s="1"/>
  <c r="O89" i="3"/>
  <c r="AC140" i="2"/>
  <c r="B89" i="3" s="1"/>
  <c r="O15" i="3"/>
  <c r="AC65" i="2"/>
  <c r="B15" i="3" s="1"/>
  <c r="O155" i="3"/>
  <c r="AC141" i="2"/>
  <c r="B155" i="3" s="1"/>
  <c r="AC42" i="2"/>
  <c r="B142" i="3" s="1"/>
  <c r="O142" i="3"/>
  <c r="O59" i="3"/>
  <c r="AC12" i="2"/>
  <c r="B59" i="3" s="1"/>
  <c r="O56" i="3"/>
  <c r="AC11" i="2"/>
  <c r="B56" i="3" s="1"/>
  <c r="O129" i="3"/>
  <c r="AC115" i="2"/>
  <c r="B129" i="3" s="1"/>
  <c r="O48" i="3"/>
  <c r="AC159" i="2"/>
  <c r="B48" i="3" s="1"/>
  <c r="O90" i="3"/>
  <c r="AC113" i="2"/>
  <c r="B90" i="3" s="1"/>
  <c r="O139" i="3"/>
  <c r="AC41" i="2"/>
  <c r="B139" i="3" s="1"/>
  <c r="O136" i="3"/>
  <c r="AC44" i="2"/>
  <c r="B136" i="3" s="1"/>
</calcChain>
</file>

<file path=xl/sharedStrings.xml><?xml version="1.0" encoding="utf-8"?>
<sst xmlns="http://schemas.openxmlformats.org/spreadsheetml/2006/main" count="42570" uniqueCount="8785">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</sst>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6">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xf numFmtId="178" fontId="3" fillId="2" borderId="6" xfId="0" applyNumberFormat="1"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48</v>
          </cell>
          <cell r="H2">
            <v>64</v>
          </cell>
          <cell r="I2">
            <v>40</v>
          </cell>
          <cell r="J2">
            <v>8</v>
          </cell>
          <cell r="K2">
            <v>5</v>
          </cell>
          <cell r="L2">
            <v>13</v>
          </cell>
          <cell r="M2">
            <v>160</v>
          </cell>
          <cell r="N2" t="str">
            <v>90점 이상 합격
*예비 87~89점 1~2명</v>
          </cell>
          <cell r="Q2" t="str">
            <v>지역기반</v>
          </cell>
          <cell r="R2">
            <v>7</v>
          </cell>
          <cell r="S2">
            <v>1</v>
          </cell>
          <cell r="T2">
            <v>3</v>
          </cell>
          <cell r="U2">
            <v>5</v>
          </cell>
          <cell r="V2">
            <v>8</v>
          </cell>
        </row>
        <row r="3">
          <cell r="E3" t="str">
            <v>평가
현황</v>
          </cell>
          <cell r="F3">
            <v>1</v>
          </cell>
          <cell r="G3">
            <v>39</v>
          </cell>
          <cell r="H3">
            <v>103</v>
          </cell>
          <cell r="I3">
            <v>3</v>
          </cell>
          <cell r="J3">
            <v>9</v>
          </cell>
          <cell r="K3">
            <v>5</v>
          </cell>
          <cell r="L3">
            <v>14</v>
          </cell>
          <cell r="M3">
            <v>160</v>
          </cell>
          <cell r="Q3" t="str">
            <v>대학발</v>
          </cell>
          <cell r="R3">
            <v>4</v>
          </cell>
          <cell r="S3">
            <v>0</v>
          </cell>
          <cell r="T3">
            <v>4</v>
          </cell>
          <cell r="U3">
            <v>0</v>
          </cell>
          <cell r="V3">
            <v>4</v>
          </cell>
        </row>
        <row r="4">
          <cell r="E4" t="str">
            <v>청년</v>
          </cell>
          <cell r="F4" t="str">
            <v>*지역기반만 집계</v>
          </cell>
          <cell r="J4">
            <v>5</v>
          </cell>
          <cell r="K4">
            <v>2</v>
          </cell>
          <cell r="L4">
            <v>7</v>
          </cell>
          <cell r="M4">
            <v>7</v>
          </cell>
          <cell r="N4" t="str">
            <v>청년 최소 2명</v>
          </cell>
          <cell r="Q4" t="str">
            <v>실험실</v>
          </cell>
          <cell r="R4">
            <v>2</v>
          </cell>
          <cell r="S4">
            <v>0</v>
          </cell>
          <cell r="T4">
            <v>2</v>
          </cell>
          <cell r="U4">
            <v>0</v>
          </cell>
          <cell r="V4">
            <v>2</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20400325</v>
          </cell>
          <cell r="C8" t="str">
            <v>지역기반</v>
          </cell>
          <cell r="D8" t="str">
            <v>전기ㆍ전자</v>
          </cell>
          <cell r="E8" t="str">
            <v>AI 데이터센터용 고성능 반도체 신뢰성 확보를 위한 실시간 수명 예측 온칩 모니터링 프로토타입 개발</v>
          </cell>
          <cell r="F8" t="str">
            <v>0</v>
          </cell>
          <cell r="G8" t="str">
            <v>0</v>
          </cell>
          <cell r="H8" t="str">
            <v>예비</v>
          </cell>
          <cell r="I8" t="str">
            <v>중장년</v>
          </cell>
          <cell r="J8">
            <v>0</v>
          </cell>
          <cell r="K8">
            <v>7</v>
          </cell>
          <cell r="L8">
            <v>6</v>
          </cell>
          <cell r="M8">
            <v>16</v>
          </cell>
          <cell r="N8">
            <v>14</v>
          </cell>
          <cell r="O8">
            <v>7</v>
          </cell>
          <cell r="P8">
            <v>7</v>
          </cell>
          <cell r="Q8">
            <v>6</v>
          </cell>
          <cell r="R8">
            <v>5</v>
          </cell>
          <cell r="S8">
            <v>68</v>
          </cell>
          <cell r="T8">
            <v>0</v>
          </cell>
          <cell r="U8">
            <v>68</v>
          </cell>
          <cell r="V8">
            <v>129</v>
          </cell>
          <cell r="W8" t="str">
            <v xml:space="preserve">AI 데이터센터용 반도체 열화상태 실시간 분석 및 모니터링을 위한 온칩기반 기술개발을 진행하려고 함. 기술보호를 위한 방안 및 목표시장 진입을 위한 방안의 제시는 미흡함 </v>
          </cell>
        </row>
        <row r="9">
          <cell r="B9">
            <v>20401528</v>
          </cell>
          <cell r="C9" t="str">
            <v>지역기반</v>
          </cell>
          <cell r="D9" t="str">
            <v>전기ㆍ전자</v>
          </cell>
          <cell r="E9" t="str">
            <v>자율 비행 및 AI 꽃 인식 기술이 적용된 초소형 드론 기반 인공수분 서비스</v>
          </cell>
          <cell r="F9" t="str">
            <v>0</v>
          </cell>
          <cell r="G9" t="str">
            <v>0</v>
          </cell>
          <cell r="H9" t="str">
            <v>예비</v>
          </cell>
          <cell r="I9" t="str">
            <v>청년</v>
          </cell>
          <cell r="J9">
            <v>0</v>
          </cell>
          <cell r="K9">
            <v>7</v>
          </cell>
          <cell r="L9">
            <v>7</v>
          </cell>
          <cell r="M9">
            <v>16</v>
          </cell>
          <cell r="N9">
            <v>15</v>
          </cell>
          <cell r="O9">
            <v>7</v>
          </cell>
          <cell r="P9">
            <v>7</v>
          </cell>
          <cell r="Q9">
            <v>11</v>
          </cell>
          <cell r="R9">
            <v>5</v>
          </cell>
          <cell r="S9">
            <v>75</v>
          </cell>
          <cell r="T9">
            <v>0</v>
          </cell>
          <cell r="U9">
            <v>75</v>
          </cell>
          <cell r="V9">
            <v>14</v>
          </cell>
          <cell r="W9" t="str">
            <v>시설 작물의 착과율 향상을 위하여 자율주행 드론과 AI 꽃 인식기술을 활용한 스마트 인공수분 플랫폼 개발을 하려고 함. 구현 방안 및 문제점 해결방안의 제시가 대소 미흡한 것으로 판단됨</v>
          </cell>
        </row>
        <row r="10">
          <cell r="B10">
            <v>20404739</v>
          </cell>
          <cell r="C10" t="str">
            <v>지역기반</v>
          </cell>
          <cell r="D10" t="str">
            <v>전기ㆍ전자</v>
          </cell>
          <cell r="E10" t="str">
            <v>매일 반복되는 헤어스타일링 문제를 해결하는 홈 열펌(파마)시스템</v>
          </cell>
          <cell r="F10" t="str">
            <v>0</v>
          </cell>
          <cell r="G10" t="str">
            <v>0</v>
          </cell>
          <cell r="H10" t="str">
            <v>예비</v>
          </cell>
          <cell r="I10" t="str">
            <v>청년</v>
          </cell>
          <cell r="J10">
            <v>0</v>
          </cell>
          <cell r="K10">
            <v>7</v>
          </cell>
          <cell r="L10">
            <v>6</v>
          </cell>
          <cell r="M10">
            <v>14</v>
          </cell>
          <cell r="N10">
            <v>16</v>
          </cell>
          <cell r="O10">
            <v>7</v>
          </cell>
          <cell r="P10">
            <v>7</v>
          </cell>
          <cell r="Q10">
            <v>6</v>
          </cell>
          <cell r="R10">
            <v>5</v>
          </cell>
          <cell r="S10">
            <v>68</v>
          </cell>
          <cell r="T10">
            <v>0</v>
          </cell>
          <cell r="U10">
            <v>68</v>
          </cell>
          <cell r="V10">
            <v>129</v>
          </cell>
          <cell r="W10" t="str">
            <v>셀프 시공이 가능한 가정용 열펌 디바이스를 개발하는 기술을 개발하려고 하며, 온도, 공정, 시간을 표준화하여 셀프 열펌 성공가능성을 높이려고 하여 기술적인 차별성은 있으나 제안 기술이 단순하여 모방 가능성이 높아 기술적인 보호장치가 필요하고 참여연구원의 구성의 전문성은 다소 떨어지는 것으로 판단됨</v>
          </cell>
        </row>
        <row r="11">
          <cell r="B11">
            <v>20405235</v>
          </cell>
          <cell r="C11" t="str">
            <v>지역기반</v>
          </cell>
          <cell r="D11" t="str">
            <v>전기ㆍ전자</v>
          </cell>
          <cell r="E11" t="str">
            <v>군, 민수용 드론 및 적용 고신뢰 eVTOL 비행제어컴퓨터모듈</v>
          </cell>
          <cell r="F11" t="str">
            <v>0</v>
          </cell>
          <cell r="G11" t="str">
            <v>0</v>
          </cell>
          <cell r="H11" t="str">
            <v>예비</v>
          </cell>
          <cell r="I11" t="str">
            <v>청년</v>
          </cell>
          <cell r="J11">
            <v>0</v>
          </cell>
          <cell r="K11">
            <v>7</v>
          </cell>
          <cell r="L11">
            <v>6</v>
          </cell>
          <cell r="M11">
            <v>16</v>
          </cell>
          <cell r="N11">
            <v>14</v>
          </cell>
          <cell r="O11">
            <v>8</v>
          </cell>
          <cell r="P11">
            <v>7</v>
          </cell>
          <cell r="Q11">
            <v>6</v>
          </cell>
          <cell r="R11">
            <v>5</v>
          </cell>
          <cell r="S11">
            <v>69</v>
          </cell>
          <cell r="T11">
            <v>2</v>
          </cell>
          <cell r="U11">
            <v>71</v>
          </cell>
          <cell r="V11">
            <v>70</v>
          </cell>
          <cell r="W11" t="str">
            <v xml:space="preserve">군수 및 민간용 드론, EVTOL 등 기체에 적용 가능한 비행제어컴퓨터(FC) 모듈을 개발하려고 하나 유사 기술 및 개발품이 다수 존재하여 목표 시장 진입시 어려움이 예상됨.   </v>
          </cell>
        </row>
        <row r="12">
          <cell r="B12">
            <v>20407147</v>
          </cell>
          <cell r="C12" t="str">
            <v>지역기반</v>
          </cell>
          <cell r="D12" t="str">
            <v>전기ㆍ전자</v>
          </cell>
          <cell r="E12" t="str">
            <v>폴더블 디스플레이 적용 제품을 위한 펜 솔루션 :   ‘ Fourier Pen ’</v>
          </cell>
          <cell r="F12" t="str">
            <v>0</v>
          </cell>
          <cell r="G12" t="str">
            <v>0</v>
          </cell>
          <cell r="H12" t="str">
            <v>예비</v>
          </cell>
          <cell r="I12" t="str">
            <v>중장년</v>
          </cell>
          <cell r="J12">
            <v>0</v>
          </cell>
          <cell r="K12">
            <v>7</v>
          </cell>
          <cell r="L12">
            <v>7</v>
          </cell>
          <cell r="M12">
            <v>16</v>
          </cell>
          <cell r="N12">
            <v>14</v>
          </cell>
          <cell r="O12">
            <v>7</v>
          </cell>
          <cell r="P12">
            <v>7</v>
          </cell>
          <cell r="Q12">
            <v>11</v>
          </cell>
          <cell r="R12">
            <v>5</v>
          </cell>
          <cell r="S12">
            <v>74</v>
          </cell>
          <cell r="T12">
            <v>0</v>
          </cell>
          <cell r="U12">
            <v>74</v>
          </cell>
          <cell r="V12">
            <v>28</v>
          </cell>
          <cell r="W12" t="str">
            <v>초박형 OLED에 동작 가능한 펜솔루션을 개발하기 위한 IP 확보 등을 목표로 하고 있으며, 해당 제품 양산은 29년 이후로 계획하고 있어 개발 자금 확보 등을 위하여 어려움이 예상되고 유사 제품의 출현 가능성은 높은 것으로 판단됨</v>
          </cell>
        </row>
        <row r="13">
          <cell r="B13">
            <v>20410195</v>
          </cell>
          <cell r="C13" t="str">
            <v>지역기반</v>
          </cell>
          <cell r="D13" t="str">
            <v>전기ㆍ전자</v>
          </cell>
          <cell r="E13" t="str">
            <v>기존 신호등.가로등 인프라 활용형 저비용 . 고효율 AI기반 지하차도 침수재난  방지 시스템</v>
          </cell>
          <cell r="F13" t="str">
            <v>0</v>
          </cell>
          <cell r="G13" t="str">
            <v>0</v>
          </cell>
          <cell r="H13" t="str">
            <v>예비</v>
          </cell>
          <cell r="I13" t="str">
            <v>청년</v>
          </cell>
          <cell r="J13">
            <v>0</v>
          </cell>
          <cell r="K13">
            <v>7</v>
          </cell>
          <cell r="L13">
            <v>6</v>
          </cell>
          <cell r="M13">
            <v>15</v>
          </cell>
          <cell r="N13">
            <v>16</v>
          </cell>
          <cell r="O13">
            <v>7</v>
          </cell>
          <cell r="P13">
            <v>8</v>
          </cell>
          <cell r="Q13">
            <v>6</v>
          </cell>
          <cell r="R13">
            <v>5</v>
          </cell>
          <cell r="S13">
            <v>70</v>
          </cell>
          <cell r="T13">
            <v>0</v>
          </cell>
          <cell r="U13">
            <v>70</v>
          </cell>
          <cell r="V13">
            <v>78</v>
          </cell>
          <cell r="W13" t="str">
            <v>지하차도 침수 상황 실시간감지하고 진입 자동 통제를 위하여 기존 신호등, 가로등 지주에 부착가능한 침수 재난 방지시스템을 개발할려고 함. 시장 진입을 위하여 지차제 등에서 도입을 해야 하나 관련 시장 진입시 어려움이 예상됨.</v>
          </cell>
        </row>
        <row r="14">
          <cell r="B14">
            <v>20410302</v>
          </cell>
          <cell r="C14" t="str">
            <v>지역기반</v>
          </cell>
          <cell r="D14" t="str">
            <v>전기ㆍ전자</v>
          </cell>
          <cell r="E14" t="str">
            <v>&amp;quot;양자 광학 센싱(Quantum Sensing) 기반 1μm 초해상도 비파괴 진단 및 하이브리드 AI (Edge-Cloud) 예지보전 플랫폼 'K-AEON' 구축&amp;quot;</v>
          </cell>
          <cell r="F14" t="str">
            <v>0</v>
          </cell>
          <cell r="G14" t="str">
            <v>0</v>
          </cell>
          <cell r="H14" t="str">
            <v>예비</v>
          </cell>
          <cell r="I14" t="str">
            <v>중장년</v>
          </cell>
          <cell r="J14">
            <v>0</v>
          </cell>
          <cell r="K14">
            <v>7</v>
          </cell>
          <cell r="L14">
            <v>6</v>
          </cell>
          <cell r="M14">
            <v>16</v>
          </cell>
          <cell r="N14">
            <v>14</v>
          </cell>
          <cell r="O14">
            <v>7</v>
          </cell>
          <cell r="P14">
            <v>7</v>
          </cell>
          <cell r="Q14">
            <v>6</v>
          </cell>
          <cell r="R14">
            <v>5</v>
          </cell>
          <cell r="S14">
            <v>68</v>
          </cell>
          <cell r="T14">
            <v>0</v>
          </cell>
          <cell r="U14">
            <v>68</v>
          </cell>
          <cell r="V14">
            <v>129</v>
          </cell>
          <cell r="W14" t="str">
            <v>광학 렌즈를 활용하여 광자 데이터 활용 양자 알고리즘으로 투사 성능을 높이는 기술을 개발하여 산업용 검함 검출용 소프트웨어를 완성하려고 하나 개발 내용과 구현 방안의 제시가 구체적이지 않아 개발 성공가능성은 떨어지는 것으로 판단됨</v>
          </cell>
        </row>
        <row r="15">
          <cell r="B15">
            <v>20410580</v>
          </cell>
          <cell r="C15" t="str">
            <v>지역기반</v>
          </cell>
          <cell r="D15" t="str">
            <v>전기ㆍ전자</v>
          </cell>
          <cell r="E15" t="str">
            <v>AI 기반 노코드 프로토콜 정의 구형 장비IoT SaaS 플랫폼</v>
          </cell>
          <cell r="F15" t="str">
            <v>0</v>
          </cell>
          <cell r="G15" t="str">
            <v>0</v>
          </cell>
          <cell r="H15" t="str">
            <v>예비</v>
          </cell>
          <cell r="I15" t="str">
            <v>중장년</v>
          </cell>
          <cell r="J15">
            <v>0</v>
          </cell>
          <cell r="K15">
            <v>7</v>
          </cell>
          <cell r="L15">
            <v>7</v>
          </cell>
          <cell r="M15">
            <v>16</v>
          </cell>
          <cell r="N15">
            <v>15</v>
          </cell>
          <cell r="O15">
            <v>7</v>
          </cell>
          <cell r="P15">
            <v>7</v>
          </cell>
          <cell r="Q15">
            <v>11</v>
          </cell>
          <cell r="R15">
            <v>5</v>
          </cell>
          <cell r="S15">
            <v>75</v>
          </cell>
          <cell r="T15">
            <v>0</v>
          </cell>
          <cell r="U15">
            <v>75</v>
          </cell>
          <cell r="V15">
            <v>14</v>
          </cell>
          <cell r="W15" t="str">
            <v xml:space="preserve">RS232/485 기반 스마트폰 활용 클라우드 모티터링 사스 플래폼 개발을 목표로 하고 있음. 목표시장 진입시 어려움이 예상되어  목표 시장 진입을 위한 방안의 제시는 미흡함 </v>
          </cell>
        </row>
        <row r="16">
          <cell r="B16">
            <v>20412239</v>
          </cell>
          <cell r="C16" t="str">
            <v>지역기반</v>
          </cell>
          <cell r="D16" t="str">
            <v>전기ㆍ전자</v>
          </cell>
          <cell r="E16" t="str">
            <v xml:space="preserve">지역거점 기술 연계를 통한 영상분석 및 위생, 내구 특화 지능형 구강세정기 '덴 가이드' 개발 </v>
          </cell>
          <cell r="F16" t="str">
            <v>0</v>
          </cell>
          <cell r="G16" t="str">
            <v>0</v>
          </cell>
          <cell r="H16" t="str">
            <v>예비</v>
          </cell>
          <cell r="I16" t="str">
            <v>청년</v>
          </cell>
          <cell r="J16">
            <v>0</v>
          </cell>
          <cell r="K16">
            <v>7</v>
          </cell>
          <cell r="L16">
            <v>6</v>
          </cell>
          <cell r="M16">
            <v>14</v>
          </cell>
          <cell r="N16">
            <v>16</v>
          </cell>
          <cell r="O16">
            <v>7</v>
          </cell>
          <cell r="P16">
            <v>7</v>
          </cell>
          <cell r="Q16">
            <v>6</v>
          </cell>
          <cell r="R16">
            <v>5</v>
          </cell>
          <cell r="S16">
            <v>68</v>
          </cell>
          <cell r="T16">
            <v>2</v>
          </cell>
          <cell r="U16">
            <v>70</v>
          </cell>
          <cell r="V16">
            <v>78</v>
          </cell>
          <cell r="W16" t="str">
            <v xml:space="preserve">위생, 내구성,  AI 영상분석이 가능하도록 하여 차별화된 구강 세정기를 개발하려고 함.  목표 시장은 치아교정 임플란트 환자를 대상으로 하고 있음. 제안한 기술은 유사 기술로 모방이 가능한 것으로 판단되어 사업성은 높지 않은 것으로 판단됨 </v>
          </cell>
        </row>
        <row r="17">
          <cell r="B17">
            <v>20413844</v>
          </cell>
          <cell r="C17" t="str">
            <v>지역기반</v>
          </cell>
          <cell r="D17" t="str">
            <v>전기ㆍ전자</v>
          </cell>
          <cell r="E17" t="str">
            <v>커널 레벨 동적 제어로 전력 스파이크를 억제하는 AI 서버 전력 최적화 솔루션</v>
          </cell>
          <cell r="F17" t="str">
            <v>0</v>
          </cell>
          <cell r="G17" t="str">
            <v>0</v>
          </cell>
          <cell r="H17" t="str">
            <v>예비</v>
          </cell>
          <cell r="I17" t="str">
            <v>청년</v>
          </cell>
          <cell r="J17">
            <v>0</v>
          </cell>
          <cell r="K17">
            <v>7</v>
          </cell>
          <cell r="L17">
            <v>6</v>
          </cell>
          <cell r="M17">
            <v>16</v>
          </cell>
          <cell r="N17">
            <v>14</v>
          </cell>
          <cell r="O17">
            <v>8</v>
          </cell>
          <cell r="P17">
            <v>7</v>
          </cell>
          <cell r="Q17">
            <v>6</v>
          </cell>
          <cell r="R17">
            <v>5</v>
          </cell>
          <cell r="S17">
            <v>69</v>
          </cell>
          <cell r="T17">
            <v>2</v>
          </cell>
          <cell r="U17">
            <v>71</v>
          </cell>
          <cell r="V17">
            <v>70</v>
          </cell>
          <cell r="W17" t="str">
            <v xml:space="preserve">AI데이터센터의 전력 스파이크를 억제하여 전력 피크 활용 요금을 방어하는 B2B 온프레미스 전력 최적화 S/W를 개발하려고 함. 내부 참여연구원의 구성면에서 전문가의 확뵈는 미흡하여 기술 내재화 및 기술 고도화에는 어려움이 예상됨 </v>
          </cell>
        </row>
        <row r="18">
          <cell r="B18">
            <v>20417964</v>
          </cell>
          <cell r="C18" t="str">
            <v>지역기반</v>
          </cell>
          <cell r="D18" t="str">
            <v>전기ㆍ전자</v>
          </cell>
          <cell r="E18" t="str">
            <v>SQS(Smart Queue System) - 차단봉 벨트에 DC 전력망을 내장한 모듈형 스마트 IoT 대기열 관리 시스템</v>
          </cell>
          <cell r="F18" t="str">
            <v>0</v>
          </cell>
          <cell r="G18" t="str">
            <v>0</v>
          </cell>
          <cell r="H18" t="str">
            <v>예비</v>
          </cell>
          <cell r="I18" t="str">
            <v>청년</v>
          </cell>
          <cell r="J18">
            <v>0</v>
          </cell>
          <cell r="K18">
            <v>7</v>
          </cell>
          <cell r="L18">
            <v>7</v>
          </cell>
          <cell r="M18">
            <v>16</v>
          </cell>
          <cell r="N18">
            <v>14</v>
          </cell>
          <cell r="O18">
            <v>7</v>
          </cell>
          <cell r="P18">
            <v>7</v>
          </cell>
          <cell r="Q18">
            <v>11</v>
          </cell>
          <cell r="R18">
            <v>5</v>
          </cell>
          <cell r="S18">
            <v>74</v>
          </cell>
          <cell r="T18">
            <v>0</v>
          </cell>
          <cell r="U18">
            <v>74</v>
          </cell>
          <cell r="V18">
            <v>28</v>
          </cell>
          <cell r="W18" t="str">
            <v>디스플레이, 센서, 리더기 등을 활용한 대기열 관리 시스템을 제안하고 있으며 목표 시장은 전시회, 페스티벌 등 행사, 이벤트 운영사를 타켓으로 하고 있음. 수요 시장의 규모는 높지 않은 것으로 판단됨</v>
          </cell>
        </row>
        <row r="19">
          <cell r="B19">
            <v>20419196</v>
          </cell>
          <cell r="C19" t="str">
            <v>지역기반</v>
          </cell>
          <cell r="D19" t="str">
            <v>전기ㆍ전자</v>
          </cell>
          <cell r="E19" t="str">
            <v>산업현장 드론의 추락 경보 장치와 블랙박스 기능 솔루션</v>
          </cell>
          <cell r="F19" t="str">
            <v>0</v>
          </cell>
          <cell r="G19" t="str">
            <v>0</v>
          </cell>
          <cell r="H19" t="str">
            <v>예비</v>
          </cell>
          <cell r="I19" t="str">
            <v>청년</v>
          </cell>
          <cell r="J19">
            <v>0</v>
          </cell>
          <cell r="K19">
            <v>7</v>
          </cell>
          <cell r="L19">
            <v>6</v>
          </cell>
          <cell r="M19">
            <v>15</v>
          </cell>
          <cell r="N19">
            <v>16</v>
          </cell>
          <cell r="O19">
            <v>7</v>
          </cell>
          <cell r="P19">
            <v>8</v>
          </cell>
          <cell r="Q19">
            <v>6</v>
          </cell>
          <cell r="R19">
            <v>5</v>
          </cell>
          <cell r="S19">
            <v>70</v>
          </cell>
          <cell r="T19">
            <v>2</v>
          </cell>
          <cell r="U19">
            <v>72</v>
          </cell>
          <cell r="V19">
            <v>66</v>
          </cell>
          <cell r="W19" t="str">
            <v>고중량 드론 추락시 보행자 인명 사고 방지 및 사고 원인 규명 등 사후 대응 체계 구축 등을 위한 솔루션 개발을 목적으로 함. 목표 시장은 촬영업체, 연구기관, 공공 안전 수요처 등을 수요처로 하고 있으나 수요 등을 고려할 때 사업성은 높지 않은 것으로 판단됨</v>
          </cell>
        </row>
        <row r="20">
          <cell r="B20">
            <v>20419556</v>
          </cell>
          <cell r="C20" t="str">
            <v>지역기반</v>
          </cell>
          <cell r="D20" t="str">
            <v>전기ㆍ전자</v>
          </cell>
          <cell r="E20" t="str">
            <v>전기안전관리 디지털 점검·리스크 진단 플랫폼</v>
          </cell>
          <cell r="F20" t="str">
            <v>0</v>
          </cell>
          <cell r="G20" t="str">
            <v>0</v>
          </cell>
          <cell r="H20" t="str">
            <v>예비</v>
          </cell>
          <cell r="I20" t="str">
            <v>청년</v>
          </cell>
          <cell r="J20">
            <v>0</v>
          </cell>
          <cell r="K20">
            <v>7</v>
          </cell>
          <cell r="L20">
            <v>6</v>
          </cell>
          <cell r="M20">
            <v>16</v>
          </cell>
          <cell r="N20">
            <v>14</v>
          </cell>
          <cell r="O20">
            <v>7</v>
          </cell>
          <cell r="P20">
            <v>7</v>
          </cell>
          <cell r="Q20">
            <v>6</v>
          </cell>
          <cell r="R20">
            <v>5</v>
          </cell>
          <cell r="S20">
            <v>68</v>
          </cell>
          <cell r="T20">
            <v>0</v>
          </cell>
          <cell r="U20">
            <v>68</v>
          </cell>
          <cell r="V20">
            <v>129</v>
          </cell>
          <cell r="W20" t="str">
            <v xml:space="preserve">전기안전관리자 선임 대상 사업장을 대상으로 법정 점검 양식 데이터 입력, 자동 보고서 생성, 위험 단계 산정이 가능한 사스 플랫폼을 개발하려고 함. 제안한 기술은 유사 기술로 모방이 가능한 것으로 판단되어 사업성 및 목표 시장 규모는 크지 않은 것으로 판단됨 </v>
          </cell>
        </row>
        <row r="21">
          <cell r="B21">
            <v>20419765</v>
          </cell>
          <cell r="C21" t="str">
            <v>지역기반</v>
          </cell>
          <cell r="D21" t="str">
            <v>전기ㆍ전자</v>
          </cell>
          <cell r="E21" t="str">
            <v>AI-to-Silicon: LLM 에이전트 기반 반도체 설계 진입 장벽 제거를 위한 지능형 가이드 시스템 및 지식 추상화 방법론 개발</v>
          </cell>
          <cell r="F21" t="str">
            <v>0</v>
          </cell>
          <cell r="G21" t="str">
            <v>0</v>
          </cell>
          <cell r="H21" t="str">
            <v>예비</v>
          </cell>
          <cell r="I21" t="str">
            <v>중장년</v>
          </cell>
          <cell r="J21">
            <v>0</v>
          </cell>
          <cell r="K21">
            <v>7</v>
          </cell>
          <cell r="L21">
            <v>7</v>
          </cell>
          <cell r="M21">
            <v>16</v>
          </cell>
          <cell r="N21">
            <v>15</v>
          </cell>
          <cell r="O21">
            <v>7</v>
          </cell>
          <cell r="P21">
            <v>7</v>
          </cell>
          <cell r="Q21">
            <v>11</v>
          </cell>
          <cell r="R21">
            <v>5</v>
          </cell>
          <cell r="S21">
            <v>75</v>
          </cell>
          <cell r="T21">
            <v>0</v>
          </cell>
          <cell r="U21">
            <v>75</v>
          </cell>
          <cell r="V21">
            <v>14</v>
          </cell>
          <cell r="W21" t="str">
            <v xml:space="preserve">AI 반도체 초기 설계자를 대상으로 기존의 매뉴얼을 활용하여 LLM 에이전트 기반의 교재 개발 등을 목표로 하고 있음.  제안한 아이템의 개발 필요성은 있는 것으로 판단되나 목표 시장 규모는 크지 않은 것으로 판단됨 </v>
          </cell>
        </row>
        <row r="22">
          <cell r="B22">
            <v>20420024</v>
          </cell>
          <cell r="C22" t="str">
            <v>지역기반</v>
          </cell>
          <cell r="D22" t="str">
            <v>전기ㆍ전자</v>
          </cell>
          <cell r="E22" t="str">
            <v>운동 전후 5초 측정으로 근력 운동 효과를 수치로 보여주는 웨어러블 디바이스 MuscleQ</v>
          </cell>
          <cell r="F22" t="str">
            <v>0</v>
          </cell>
          <cell r="G22" t="str">
            <v>0</v>
          </cell>
          <cell r="H22" t="str">
            <v>예비</v>
          </cell>
          <cell r="I22" t="str">
            <v>청년</v>
          </cell>
          <cell r="J22">
            <v>0</v>
          </cell>
          <cell r="K22">
            <v>7</v>
          </cell>
          <cell r="L22">
            <v>6</v>
          </cell>
          <cell r="M22">
            <v>14</v>
          </cell>
          <cell r="N22">
            <v>16</v>
          </cell>
          <cell r="O22">
            <v>7</v>
          </cell>
          <cell r="P22">
            <v>7</v>
          </cell>
          <cell r="Q22">
            <v>6</v>
          </cell>
          <cell r="R22">
            <v>5</v>
          </cell>
          <cell r="S22">
            <v>68</v>
          </cell>
          <cell r="T22">
            <v>0</v>
          </cell>
          <cell r="U22">
            <v>68</v>
          </cell>
          <cell r="V22">
            <v>129</v>
          </cell>
          <cell r="W22" t="str">
            <v>근력 운동 후 근육에 접촉하면 운동량을 정량적으로 알려주는 측정 디바이스와 모바일 어플리케이션을 개발하려고 함. 목표 시장은 운동선수, 아마추어 운동애호가 등을 수요처로 하고 있어  제안한 아이템의 개발 필요성은 있는 것으로 판단되나 목표 시장 규모는 크지 않은 것으로 판단됨</v>
          </cell>
        </row>
        <row r="23">
          <cell r="B23">
            <v>20422320</v>
          </cell>
          <cell r="C23" t="str">
            <v>지역기반</v>
          </cell>
          <cell r="D23" t="str">
            <v>전기ㆍ전자</v>
          </cell>
          <cell r="E23" t="str">
            <v>배액 분석 기반 양액 공급 제어 및 작물 생육 관리 통합 시스템</v>
          </cell>
          <cell r="F23" t="str">
            <v>0</v>
          </cell>
          <cell r="G23" t="str">
            <v>0</v>
          </cell>
          <cell r="H23" t="str">
            <v>예비</v>
          </cell>
          <cell r="I23" t="str">
            <v>청년</v>
          </cell>
          <cell r="J23">
            <v>0</v>
          </cell>
          <cell r="K23">
            <v>7</v>
          </cell>
          <cell r="L23">
            <v>6</v>
          </cell>
          <cell r="M23">
            <v>16</v>
          </cell>
          <cell r="N23">
            <v>14</v>
          </cell>
          <cell r="O23">
            <v>8</v>
          </cell>
          <cell r="P23">
            <v>7</v>
          </cell>
          <cell r="Q23">
            <v>6</v>
          </cell>
          <cell r="R23">
            <v>5</v>
          </cell>
          <cell r="S23">
            <v>69</v>
          </cell>
          <cell r="T23">
            <v>0</v>
          </cell>
          <cell r="U23">
            <v>69</v>
          </cell>
          <cell r="V23">
            <v>116</v>
          </cell>
          <cell r="W23" t="str">
            <v>딸기 등 수경 재배 농가의 온도, PH 등을 인라인 센서를 통하여 실시간 모니터링이 가능하게 하여 적정 이온 조성 추정, 이상 탐지 알림 기능 등을 갖춘  자동화 솔루션을 개발하려고 함. 수경 재배 농가에 적용시 비용 절감 등이 예상되어 투자의향서 등을 확보하여 사업성은 있는 것으로 판단됨</v>
          </cell>
        </row>
        <row r="24">
          <cell r="B24">
            <v>20422619</v>
          </cell>
          <cell r="C24" t="str">
            <v>지역기반</v>
          </cell>
          <cell r="D24" t="str">
            <v>전기ㆍ전자</v>
          </cell>
          <cell r="E24" t="str">
            <v>피트니스 카운터 &amp;quot;Fica&amp;quot;</v>
          </cell>
          <cell r="F24" t="str">
            <v>0</v>
          </cell>
          <cell r="G24" t="str">
            <v>0</v>
          </cell>
          <cell r="H24" t="str">
            <v>예비</v>
          </cell>
          <cell r="I24" t="str">
            <v>중장년</v>
          </cell>
          <cell r="J24">
            <v>0</v>
          </cell>
          <cell r="K24">
            <v>7</v>
          </cell>
          <cell r="L24">
            <v>7</v>
          </cell>
          <cell r="M24">
            <v>16</v>
          </cell>
          <cell r="N24">
            <v>14</v>
          </cell>
          <cell r="O24">
            <v>7</v>
          </cell>
          <cell r="P24">
            <v>7</v>
          </cell>
          <cell r="Q24">
            <v>11</v>
          </cell>
          <cell r="R24">
            <v>5</v>
          </cell>
          <cell r="S24">
            <v>74</v>
          </cell>
          <cell r="T24">
            <v>0</v>
          </cell>
          <cell r="U24">
            <v>74</v>
          </cell>
          <cell r="V24">
            <v>28</v>
          </cell>
          <cell r="W24" t="str">
            <v>피트니스 센터 등에서 운동 횟수, 세트 자동 측정 및 기록, 기구 점유 관리, AI 운동 코칭이 가능한 디바이스 및 모바일 앱을 개발하라고 하나 유사 기술이 다수 존재하는 것으로 판단되어 기술적인 차별성은 다소 떨어지는 것으로 판단됨</v>
          </cell>
        </row>
        <row r="25">
          <cell r="B25">
            <v>20422916</v>
          </cell>
          <cell r="C25" t="str">
            <v>지역기반</v>
          </cell>
          <cell r="D25" t="str">
            <v>전기ㆍ전자</v>
          </cell>
          <cell r="E25" t="str">
            <v>AI 기반 수박 재배 자동화 및 수확 판단 스마트팜 시스템 개발</v>
          </cell>
          <cell r="F25" t="str">
            <v>0</v>
          </cell>
          <cell r="G25" t="str">
            <v>0</v>
          </cell>
          <cell r="H25" t="str">
            <v>예비</v>
          </cell>
          <cell r="I25" t="str">
            <v>청년</v>
          </cell>
          <cell r="J25">
            <v>0</v>
          </cell>
          <cell r="K25">
            <v>7</v>
          </cell>
          <cell r="L25">
            <v>6</v>
          </cell>
          <cell r="M25">
            <v>15</v>
          </cell>
          <cell r="N25">
            <v>16</v>
          </cell>
          <cell r="O25">
            <v>7</v>
          </cell>
          <cell r="P25">
            <v>8</v>
          </cell>
          <cell r="Q25">
            <v>6</v>
          </cell>
          <cell r="R25">
            <v>5</v>
          </cell>
          <cell r="S25">
            <v>70</v>
          </cell>
          <cell r="T25">
            <v>0</v>
          </cell>
          <cell r="U25">
            <v>70</v>
          </cell>
          <cell r="V25">
            <v>78</v>
          </cell>
          <cell r="W25" t="str">
            <v xml:space="preserve">수박 수직 수경 수직 재배 시스템 및 스마트 팜 구축을 목표로 하고 있음. 제안한 아이템의 개발 필요성은 있는 것으로 판단되나 수박 팬매나 재배 시스템 목표 시장 규모는 크지 않은 것으로 판단됨 </v>
          </cell>
        </row>
        <row r="26">
          <cell r="B26">
            <v>20422931</v>
          </cell>
          <cell r="C26" t="str">
            <v>지역기반</v>
          </cell>
          <cell r="D26" t="str">
            <v>전기ㆍ전자</v>
          </cell>
          <cell r="E26" t="str">
            <v>딥러닝 기반의 사물인식 기능을 갖춘 AI-Powered 360° Surround View System 개발</v>
          </cell>
          <cell r="F26" t="str">
            <v>0</v>
          </cell>
          <cell r="G26" t="str">
            <v>0</v>
          </cell>
          <cell r="H26" t="str">
            <v>예비</v>
          </cell>
          <cell r="I26" t="str">
            <v>중장년</v>
          </cell>
          <cell r="J26">
            <v>0</v>
          </cell>
          <cell r="K26">
            <v>7</v>
          </cell>
          <cell r="L26">
            <v>6</v>
          </cell>
          <cell r="M26">
            <v>16</v>
          </cell>
          <cell r="N26">
            <v>14</v>
          </cell>
          <cell r="O26">
            <v>7</v>
          </cell>
          <cell r="P26">
            <v>7</v>
          </cell>
          <cell r="Q26">
            <v>6</v>
          </cell>
          <cell r="R26">
            <v>5</v>
          </cell>
          <cell r="S26">
            <v>68</v>
          </cell>
          <cell r="T26">
            <v>0</v>
          </cell>
          <cell r="U26">
            <v>68</v>
          </cell>
          <cell r="V26">
            <v>129</v>
          </cell>
          <cell r="W26" t="str">
            <v>다중 카메리를 활용하여 차량 주변을 모니터로 제공 운전자 안전 확보, 주차 보조 시스템을 갖춘 AI-SVM을 개발하려고 하나 유사 기술이 존재하고 모방 가능성이 있어 사업성은  다소 떨어지는 것으로 판단됨</v>
          </cell>
        </row>
        <row r="27">
          <cell r="B27">
            <v>20423335</v>
          </cell>
          <cell r="C27" t="str">
            <v>지역기반</v>
          </cell>
          <cell r="D27" t="str">
            <v>전기ㆍ전자</v>
          </cell>
          <cell r="E27" t="str">
            <v>생체신호(HR/HRV) 데이터와 연동된 국소 온도제어를 통해 사용자의 수행상태(각성·집중·회복)를 유지·보조하는 헤드셋형 웨어러블 디바이스</v>
          </cell>
          <cell r="F27" t="str">
            <v>0</v>
          </cell>
          <cell r="G27" t="str">
            <v>0</v>
          </cell>
          <cell r="H27" t="str">
            <v>예비</v>
          </cell>
          <cell r="I27" t="str">
            <v>청년</v>
          </cell>
          <cell r="J27">
            <v>0</v>
          </cell>
          <cell r="K27">
            <v>7</v>
          </cell>
          <cell r="L27">
            <v>7</v>
          </cell>
          <cell r="M27">
            <v>16</v>
          </cell>
          <cell r="N27">
            <v>15</v>
          </cell>
          <cell r="O27">
            <v>7</v>
          </cell>
          <cell r="P27">
            <v>7</v>
          </cell>
          <cell r="Q27">
            <v>11</v>
          </cell>
          <cell r="R27">
            <v>5</v>
          </cell>
          <cell r="S27">
            <v>75</v>
          </cell>
          <cell r="T27">
            <v>0</v>
          </cell>
          <cell r="U27">
            <v>75</v>
          </cell>
          <cell r="V27">
            <v>14</v>
          </cell>
          <cell r="W27" t="str">
            <v xml:space="preserve">생체신호를 기반으로 관자놀이 부위 냉 온 자극 제어가 가능한 헤드셋형 웨어러블 디바이스를 아이템으로 하고 있으나 유사 기술 출현이나 모방 가능성이 있어 사업성은 높지 않은 것으로 판단됨 </v>
          </cell>
        </row>
        <row r="28">
          <cell r="B28">
            <v>20423677</v>
          </cell>
          <cell r="C28" t="str">
            <v>지역기반</v>
          </cell>
          <cell r="D28" t="str">
            <v>전기ㆍ전자</v>
          </cell>
          <cell r="E28" t="str">
            <v>워낭 _ Edge AI 기반 축산 AX 및 한우 통합관리 플랫폼</v>
          </cell>
          <cell r="F28" t="str">
            <v>0</v>
          </cell>
          <cell r="G28" t="str">
            <v>0</v>
          </cell>
          <cell r="H28" t="str">
            <v>예비</v>
          </cell>
          <cell r="I28" t="str">
            <v>중장년</v>
          </cell>
          <cell r="J28">
            <v>0</v>
          </cell>
          <cell r="K28">
            <v>7</v>
          </cell>
          <cell r="L28">
            <v>6</v>
          </cell>
          <cell r="M28">
            <v>14</v>
          </cell>
          <cell r="N28">
            <v>16</v>
          </cell>
          <cell r="O28">
            <v>7</v>
          </cell>
          <cell r="P28">
            <v>7</v>
          </cell>
          <cell r="Q28">
            <v>6</v>
          </cell>
          <cell r="R28">
            <v>5</v>
          </cell>
          <cell r="S28">
            <v>68</v>
          </cell>
          <cell r="T28">
            <v>0</v>
          </cell>
          <cell r="U28">
            <v>68</v>
          </cell>
          <cell r="V28">
            <v>129</v>
          </cell>
          <cell r="W28" t="str">
            <v>밴드형 엣지 AI 센서 모듈로 한우 생체 데이터를 활용하여 마블링 등급 보호, 최적 출하 타이밍, 발정 주기 감지, 질방 예찰이 가능한 플래폼 개발을 아이템으로 하고 있음. 제시한 무상 하드웨어 보급 등 시장 진입 전략으로는 시장 확보에 한계가 있을 것으로 판단됨</v>
          </cell>
        </row>
        <row r="29">
          <cell r="B29">
            <v>20424079</v>
          </cell>
          <cell r="C29" t="str">
            <v>지역기반</v>
          </cell>
          <cell r="D29" t="str">
            <v>전기ㆍ전자</v>
          </cell>
          <cell r="E29" t="str">
            <v>MCU 개발 통합 기술이 적용된 전환장벽 지원 기능의 국산 MCU 개발  통합 패키지</v>
          </cell>
          <cell r="F29" t="str">
            <v>0</v>
          </cell>
          <cell r="G29" t="str">
            <v>0</v>
          </cell>
          <cell r="H29" t="str">
            <v>예비</v>
          </cell>
          <cell r="I29" t="str">
            <v>중장년</v>
          </cell>
          <cell r="J29">
            <v>0</v>
          </cell>
          <cell r="K29">
            <v>7</v>
          </cell>
          <cell r="L29">
            <v>6</v>
          </cell>
          <cell r="M29">
            <v>16</v>
          </cell>
          <cell r="N29">
            <v>14</v>
          </cell>
          <cell r="O29">
            <v>8</v>
          </cell>
          <cell r="P29">
            <v>7</v>
          </cell>
          <cell r="Q29">
            <v>6</v>
          </cell>
          <cell r="R29">
            <v>5</v>
          </cell>
          <cell r="S29">
            <v>69</v>
          </cell>
          <cell r="T29">
            <v>0</v>
          </cell>
          <cell r="U29">
            <v>69</v>
          </cell>
          <cell r="V29">
            <v>116</v>
          </cell>
          <cell r="W29" t="str">
            <v>MCU 개발 통합 패키지 개발을 창업아이템으로 하고 있으며 디버거, 자동코드 생성기, 통합 개발 환경을 구축하려고 함. 글보벌 경쟁사 및 중국 경쟁사가 다수 존재하여 시장 진입의 어려움이 예상되며 목표 시장 규모에는 한계가 있을 것으로 판단됨</v>
          </cell>
        </row>
        <row r="30">
          <cell r="B30">
            <v>20424172</v>
          </cell>
          <cell r="C30" t="str">
            <v>지역기반</v>
          </cell>
          <cell r="D30" t="str">
            <v>전기ㆍ전자</v>
          </cell>
          <cell r="E30" t="str">
            <v>수동휠체어를 전동화하는 바퀴 교체형 측방형 휠체어 동력보조장치</v>
          </cell>
          <cell r="F30" t="str">
            <v>0</v>
          </cell>
          <cell r="G30" t="str">
            <v>0</v>
          </cell>
          <cell r="H30" t="str">
            <v>예비</v>
          </cell>
          <cell r="I30" t="str">
            <v>청년</v>
          </cell>
          <cell r="J30">
            <v>0</v>
          </cell>
          <cell r="K30">
            <v>7</v>
          </cell>
          <cell r="L30">
            <v>7</v>
          </cell>
          <cell r="M30">
            <v>16</v>
          </cell>
          <cell r="N30">
            <v>14</v>
          </cell>
          <cell r="O30">
            <v>7</v>
          </cell>
          <cell r="P30">
            <v>7</v>
          </cell>
          <cell r="Q30">
            <v>11</v>
          </cell>
          <cell r="R30">
            <v>5</v>
          </cell>
          <cell r="S30">
            <v>74</v>
          </cell>
          <cell r="T30">
            <v>0</v>
          </cell>
          <cell r="U30">
            <v>74</v>
          </cell>
          <cell r="V30">
            <v>28</v>
          </cell>
          <cell r="W30" t="str">
            <v>수동 휠체어를 전동화하기 위한 동력보조장치를 창업아이템으로 하고 있으나 자전거에 유사한 기술을 도입하고 있어 기술적인 차별성이 떨어지고 목표 시장의 규모는 적은 것으로 판단됨</v>
          </cell>
        </row>
        <row r="31">
          <cell r="B31">
            <v>20425270</v>
          </cell>
          <cell r="C31" t="str">
            <v>지역기반</v>
          </cell>
          <cell r="D31" t="str">
            <v>전기ㆍ전자</v>
          </cell>
          <cell r="E31" t="str">
            <v>초저전력 헤드리스 폼팩터 및 무중단 AI 구동 기능의 휴대용 디바이스</v>
          </cell>
          <cell r="F31" t="str">
            <v>0</v>
          </cell>
          <cell r="G31" t="str">
            <v>0</v>
          </cell>
          <cell r="H31" t="str">
            <v>예비</v>
          </cell>
          <cell r="I31" t="str">
            <v>청년</v>
          </cell>
          <cell r="J31">
            <v>0</v>
          </cell>
          <cell r="K31">
            <v>7</v>
          </cell>
          <cell r="L31">
            <v>6</v>
          </cell>
          <cell r="M31">
            <v>15</v>
          </cell>
          <cell r="N31">
            <v>16</v>
          </cell>
          <cell r="O31">
            <v>7</v>
          </cell>
          <cell r="P31">
            <v>8</v>
          </cell>
          <cell r="Q31">
            <v>6</v>
          </cell>
          <cell r="R31">
            <v>5</v>
          </cell>
          <cell r="S31">
            <v>70</v>
          </cell>
          <cell r="T31">
            <v>0</v>
          </cell>
          <cell r="U31">
            <v>70</v>
          </cell>
          <cell r="V31">
            <v>78</v>
          </cell>
          <cell r="W31" t="str">
            <v xml:space="preserve">디스플레이를 제거하고 NPU와 기내 반입 최대 용량 배터리 결합 AI 전용 휴대용 PC를 창업아이템으로 하고 있음. 제안한 아이템의 개발 필요성은 있는 것으로 판단되나 목표 시장 규모는 크지 않은 것으로 판단됨 </v>
          </cell>
        </row>
        <row r="32">
          <cell r="B32">
            <v>20426586</v>
          </cell>
          <cell r="C32" t="str">
            <v>지역기반</v>
          </cell>
          <cell r="D32" t="str">
            <v>전기ㆍ전자</v>
          </cell>
          <cell r="E32" t="str">
            <v>비식별•비착용 인체감지 및 5종가스감지 융합 센서 기반 밀폐공간 근로자 중대재해 예방을 위한 실시간 Edge AI 디바이스 및 관제 플랫폼</v>
          </cell>
          <cell r="F32" t="str">
            <v>0</v>
          </cell>
          <cell r="G32" t="str">
            <v>0</v>
          </cell>
          <cell r="H32" t="str">
            <v>예비</v>
          </cell>
          <cell r="I32" t="str">
            <v>중장년</v>
          </cell>
          <cell r="J32">
            <v>0</v>
          </cell>
          <cell r="K32">
            <v>7</v>
          </cell>
          <cell r="L32">
            <v>6</v>
          </cell>
          <cell r="M32">
            <v>16</v>
          </cell>
          <cell r="N32">
            <v>14</v>
          </cell>
          <cell r="O32">
            <v>7</v>
          </cell>
          <cell r="P32">
            <v>7</v>
          </cell>
          <cell r="Q32">
            <v>6</v>
          </cell>
          <cell r="R32">
            <v>5</v>
          </cell>
          <cell r="S32">
            <v>68</v>
          </cell>
          <cell r="T32">
            <v>0</v>
          </cell>
          <cell r="U32">
            <v>68</v>
          </cell>
          <cell r="V32">
            <v>129</v>
          </cell>
          <cell r="W32" t="str">
            <v>비식별, 비착용 인체감지 이종센서 및 가스감지 5종센서를 융합하여 AI기반 근로자 안전  관리 플래폼 개발을 창업아이템으로 하고 있음. 제시한 무상/저가 단말기  보급, 임대 등 시장 진입 전략으로는 시장 확보에 한계가 있을 것으로 판단됨</v>
          </cell>
        </row>
        <row r="33">
          <cell r="B33">
            <v>20426952</v>
          </cell>
          <cell r="C33" t="str">
            <v>지역기반</v>
          </cell>
          <cell r="D33" t="str">
            <v>전기ㆍ전자</v>
          </cell>
          <cell r="E33" t="str">
            <v>The Channel</v>
          </cell>
          <cell r="F33" t="str">
            <v>0</v>
          </cell>
          <cell r="G33" t="str">
            <v>0</v>
          </cell>
          <cell r="H33" t="str">
            <v>예비</v>
          </cell>
          <cell r="I33" t="str">
            <v>청년</v>
          </cell>
          <cell r="J33">
            <v>0</v>
          </cell>
          <cell r="K33">
            <v>7</v>
          </cell>
          <cell r="L33">
            <v>7</v>
          </cell>
          <cell r="M33">
            <v>16</v>
          </cell>
          <cell r="N33">
            <v>15</v>
          </cell>
          <cell r="O33">
            <v>7</v>
          </cell>
          <cell r="P33">
            <v>7</v>
          </cell>
          <cell r="Q33">
            <v>11</v>
          </cell>
          <cell r="R33">
            <v>5</v>
          </cell>
          <cell r="S33">
            <v>75</v>
          </cell>
          <cell r="T33">
            <v>0</v>
          </cell>
          <cell r="U33">
            <v>75</v>
          </cell>
          <cell r="V33">
            <v>14</v>
          </cell>
          <cell r="W33" t="str">
            <v xml:space="preserve">캠퍼스, 역사 카페형 검정 무인 책 스테이션과 모바일을 결합해 셀프로 대여, 구매, 예약, 반납할 수 있는 서비스 플래폼 개발을 창업아이템으로 하고 있음. 제안한 아이템의 개발 필요성은 있는 것으로 판단되나 목표 시장 규모는 크지 않은 것으로 판단됨 </v>
          </cell>
        </row>
        <row r="34">
          <cell r="B34">
            <v>20427341</v>
          </cell>
          <cell r="C34" t="str">
            <v>지역기반</v>
          </cell>
          <cell r="D34" t="str">
            <v>전기ㆍ전자</v>
          </cell>
          <cell r="E34" t="str">
            <v>실외 골프연습장 전용 레이다 기반 볼스피드 계측 인프라</v>
          </cell>
          <cell r="F34" t="str">
            <v>0</v>
          </cell>
          <cell r="G34" t="str">
            <v>0</v>
          </cell>
          <cell r="H34" t="str">
            <v>예비</v>
          </cell>
          <cell r="I34" t="str">
            <v>중장년</v>
          </cell>
          <cell r="J34">
            <v>0</v>
          </cell>
          <cell r="K34">
            <v>7</v>
          </cell>
          <cell r="L34">
            <v>6</v>
          </cell>
          <cell r="M34">
            <v>14</v>
          </cell>
          <cell r="N34">
            <v>16</v>
          </cell>
          <cell r="O34">
            <v>7</v>
          </cell>
          <cell r="P34">
            <v>7</v>
          </cell>
          <cell r="Q34">
            <v>6</v>
          </cell>
          <cell r="R34">
            <v>5</v>
          </cell>
          <cell r="S34">
            <v>68</v>
          </cell>
          <cell r="T34">
            <v>0</v>
          </cell>
          <cell r="U34">
            <v>68</v>
          </cell>
          <cell r="V34">
            <v>129</v>
          </cell>
          <cell r="W34" t="str">
            <v xml:space="preserve">실외 골프연습장에 레이다 기반 계측 장비를 개발하는 창업아이템을 제안하고 있음. 비즈니스 모델은 정기 구독형을 제시하고 있으나 유사 기술 출현 가능성이 존재하며 목표 시장 진입시 어려움과 시장 규모의 한계가 예상됨.  </v>
          </cell>
        </row>
        <row r="35">
          <cell r="B35">
            <v>20427364</v>
          </cell>
          <cell r="C35" t="str">
            <v>지역기반</v>
          </cell>
          <cell r="D35" t="str">
            <v>전기ㆍ전자</v>
          </cell>
          <cell r="E35" t="str">
            <v>AutoCMO : 실행형 멀티 에이전트 솔루션</v>
          </cell>
          <cell r="F35" t="str">
            <v>0</v>
          </cell>
          <cell r="G35" t="str">
            <v>0</v>
          </cell>
          <cell r="H35" t="str">
            <v>예비</v>
          </cell>
          <cell r="I35" t="str">
            <v>청년</v>
          </cell>
          <cell r="J35">
            <v>0</v>
          </cell>
          <cell r="K35">
            <v>7</v>
          </cell>
          <cell r="L35">
            <v>6</v>
          </cell>
          <cell r="M35">
            <v>16</v>
          </cell>
          <cell r="N35">
            <v>14</v>
          </cell>
          <cell r="O35">
            <v>8</v>
          </cell>
          <cell r="P35">
            <v>7</v>
          </cell>
          <cell r="Q35">
            <v>6</v>
          </cell>
          <cell r="R35">
            <v>5</v>
          </cell>
          <cell r="S35">
            <v>69</v>
          </cell>
          <cell r="T35">
            <v>0</v>
          </cell>
          <cell r="U35">
            <v>69</v>
          </cell>
          <cell r="V35">
            <v>116</v>
          </cell>
          <cell r="W35" t="str">
            <v>다수의 AI툴을 통합하여 하이브리드 AI 오케스트레이션 에이젠트 솔루션 개발을 창업아아템으로 하고 있으나 유사 기술이 다수 존재하는 것으로 판단되어 기술적인 차별성과 사업성은 다소 떨어지는 것으로 판단됨</v>
          </cell>
        </row>
        <row r="36">
          <cell r="B36">
            <v>20427653</v>
          </cell>
          <cell r="C36" t="str">
            <v>지역기반</v>
          </cell>
          <cell r="D36" t="str">
            <v>전기ㆍ전자</v>
          </cell>
          <cell r="E36" t="str">
            <v>HBM4 및 AI 반도체· 접합 수율 향상을 위한 나노 박막 광열 변환 기반 초고속 반도체 접합 솔루션</v>
          </cell>
          <cell r="F36" t="str">
            <v>0</v>
          </cell>
          <cell r="G36" t="str">
            <v>0</v>
          </cell>
          <cell r="H36" t="str">
            <v>예비</v>
          </cell>
          <cell r="I36" t="str">
            <v>중장년</v>
          </cell>
          <cell r="J36">
            <v>0</v>
          </cell>
          <cell r="K36">
            <v>7</v>
          </cell>
          <cell r="L36">
            <v>7</v>
          </cell>
          <cell r="M36">
            <v>16</v>
          </cell>
          <cell r="N36">
            <v>14</v>
          </cell>
          <cell r="O36">
            <v>7</v>
          </cell>
          <cell r="P36">
            <v>7</v>
          </cell>
          <cell r="Q36">
            <v>11</v>
          </cell>
          <cell r="R36">
            <v>5</v>
          </cell>
          <cell r="S36">
            <v>74</v>
          </cell>
          <cell r="T36">
            <v>0</v>
          </cell>
          <cell r="U36">
            <v>74</v>
          </cell>
          <cell r="V36">
            <v>28</v>
          </cell>
          <cell r="W36" t="str">
            <v>광열 변환 기술을 활용하여 접합부에서 직접 열을 생성하는 다층 구조 박막 희터를 개발하여 반도체 접합 수율을 높일 수 있는 솔류션 개발을 창업아이템으로 하고 있음. 대표자가 관련 전문성을 확보하고 있으며 관련 시제품 확보시 사업화 가능성은 있을 것으로 판단됨</v>
          </cell>
        </row>
        <row r="37">
          <cell r="B37">
            <v>20428626</v>
          </cell>
          <cell r="C37" t="str">
            <v>지역기반</v>
          </cell>
          <cell r="D37" t="str">
            <v>전기ㆍ전자</v>
          </cell>
          <cell r="E37" t="str">
            <v>Hybrid AI ISP 칩 개발</v>
          </cell>
          <cell r="F37" t="str">
            <v>0</v>
          </cell>
          <cell r="G37" t="str">
            <v>0</v>
          </cell>
          <cell r="H37" t="str">
            <v>예비</v>
          </cell>
          <cell r="I37" t="str">
            <v>중장년</v>
          </cell>
          <cell r="J37">
            <v>0</v>
          </cell>
          <cell r="K37">
            <v>7</v>
          </cell>
          <cell r="L37">
            <v>6</v>
          </cell>
          <cell r="M37">
            <v>15</v>
          </cell>
          <cell r="N37">
            <v>16</v>
          </cell>
          <cell r="O37">
            <v>7</v>
          </cell>
          <cell r="P37">
            <v>8</v>
          </cell>
          <cell r="Q37">
            <v>6</v>
          </cell>
          <cell r="R37">
            <v>5</v>
          </cell>
          <cell r="S37">
            <v>70</v>
          </cell>
          <cell r="T37">
            <v>0</v>
          </cell>
          <cell r="U37">
            <v>70</v>
          </cell>
          <cell r="V37">
            <v>78</v>
          </cell>
          <cell r="W37" t="str">
            <v>하이브리드 AI-ISP를 개발하여 실시간 제어, 저전력 구동, 적응형 화질 제어가 가능하도록 하며, 동사의 참여연구원의 전문성이 우수하고 기술적인 차별성이 있는 것으로 판단됨</v>
          </cell>
        </row>
        <row r="38">
          <cell r="B38">
            <v>20429500</v>
          </cell>
          <cell r="C38" t="str">
            <v>지역기반</v>
          </cell>
          <cell r="D38" t="str">
            <v>전기ㆍ전자</v>
          </cell>
          <cell r="E38" t="str">
            <v>XR 기반 AI 스마트 시설물 안전점검 플랫폼</v>
          </cell>
          <cell r="F38" t="str">
            <v>0</v>
          </cell>
          <cell r="G38" t="str">
            <v>0</v>
          </cell>
          <cell r="H38" t="str">
            <v>예비</v>
          </cell>
          <cell r="I38" t="str">
            <v>청년</v>
          </cell>
          <cell r="J38">
            <v>0</v>
          </cell>
          <cell r="K38">
            <v>7</v>
          </cell>
          <cell r="L38">
            <v>6</v>
          </cell>
          <cell r="M38">
            <v>16</v>
          </cell>
          <cell r="N38">
            <v>14</v>
          </cell>
          <cell r="O38">
            <v>7</v>
          </cell>
          <cell r="P38">
            <v>7</v>
          </cell>
          <cell r="Q38">
            <v>6</v>
          </cell>
          <cell r="R38">
            <v>5</v>
          </cell>
          <cell r="S38">
            <v>68</v>
          </cell>
          <cell r="T38">
            <v>0</v>
          </cell>
          <cell r="U38">
            <v>68</v>
          </cell>
          <cell r="V38">
            <v>129</v>
          </cell>
          <cell r="W38" t="str">
            <v>드론, AI, XR 등을 활용하여 시설물 안전점검을 효율적이고 안전하게 수행할 수 있도록하는 플래폼 개발을 창업아이템으로 하고 있음. 유사 기술이 다수 존재하는 것으로 판단되어 기술적인 차별성은 다소 떨어지는 것으로 판단됨</v>
          </cell>
        </row>
        <row r="39">
          <cell r="B39">
            <v>20430096</v>
          </cell>
          <cell r="C39" t="str">
            <v>지역기반</v>
          </cell>
          <cell r="D39" t="str">
            <v>전기ㆍ전자</v>
          </cell>
          <cell r="E39" t="str">
            <v>IoT 통합형 스마트 파충류 사육장</v>
          </cell>
          <cell r="F39" t="str">
            <v>0</v>
          </cell>
          <cell r="G39" t="str">
            <v>0</v>
          </cell>
          <cell r="H39" t="str">
            <v>예비</v>
          </cell>
          <cell r="I39" t="str">
            <v>청년</v>
          </cell>
          <cell r="J39">
            <v>0</v>
          </cell>
          <cell r="K39">
            <v>7</v>
          </cell>
          <cell r="L39">
            <v>7</v>
          </cell>
          <cell r="M39">
            <v>16</v>
          </cell>
          <cell r="N39">
            <v>15</v>
          </cell>
          <cell r="O39">
            <v>7</v>
          </cell>
          <cell r="P39">
            <v>7</v>
          </cell>
          <cell r="Q39">
            <v>11</v>
          </cell>
          <cell r="R39">
            <v>5</v>
          </cell>
          <cell r="S39">
            <v>75</v>
          </cell>
          <cell r="T39">
            <v>2</v>
          </cell>
          <cell r="U39">
            <v>77</v>
          </cell>
          <cell r="V39">
            <v>13</v>
          </cell>
          <cell r="W39" t="str">
            <v>온도, 습도, 먹이 공급, 물 분사 기능을 갖춘 파충류 전용 사육장 개발을 창업아이템으로 하고 있으며 관련 기술을 통하여 자동화하려고 함. 제안한 아이템의 개발 필요성은 있는 것으로 판단되나 목표 시장 규모는 크지 않은 것으로 판단됨</v>
          </cell>
        </row>
        <row r="40">
          <cell r="B40">
            <v>20430254</v>
          </cell>
          <cell r="C40" t="str">
            <v>지역기반</v>
          </cell>
          <cell r="D40" t="str">
            <v>전기ㆍ전자</v>
          </cell>
          <cell r="E40" t="str">
            <v>RAG·프로파일 메모리 기반 캐릭터 역할극 창작 플랫폼 'FABLES' 개발</v>
          </cell>
          <cell r="F40" t="str">
            <v>0</v>
          </cell>
          <cell r="G40" t="str">
            <v>0</v>
          </cell>
          <cell r="H40" t="str">
            <v>예비</v>
          </cell>
          <cell r="I40" t="str">
            <v>청년</v>
          </cell>
          <cell r="J40">
            <v>0</v>
          </cell>
          <cell r="K40">
            <v>7</v>
          </cell>
          <cell r="L40">
            <v>6</v>
          </cell>
          <cell r="M40">
            <v>14</v>
          </cell>
          <cell r="N40">
            <v>16</v>
          </cell>
          <cell r="O40">
            <v>7</v>
          </cell>
          <cell r="P40">
            <v>7</v>
          </cell>
          <cell r="Q40">
            <v>6</v>
          </cell>
          <cell r="R40">
            <v>5</v>
          </cell>
          <cell r="S40">
            <v>68</v>
          </cell>
          <cell r="T40">
            <v>0</v>
          </cell>
          <cell r="U40">
            <v>68</v>
          </cell>
          <cell r="V40">
            <v>129</v>
          </cell>
          <cell r="W40" t="str">
            <v xml:space="preserve">LLM,RAG, 프로파일 메모리, 안전제어를 결합한 플래폼 개발을 창업아이템으로 하고 있으며 사용자 창작 활용을 전과정 지원하는 서비스를 제공하려고 함.  제안한 아이템의 개발 필요성은 있는 것으로 판단되나 목표 시장 규모는 크지 않은 것으로 판단됨 </v>
          </cell>
        </row>
        <row r="41">
          <cell r="B41">
            <v>20430259</v>
          </cell>
          <cell r="C41" t="str">
            <v>지역기반</v>
          </cell>
          <cell r="D41" t="str">
            <v>전기ㆍ전자</v>
          </cell>
          <cell r="E41" t="str">
            <v>4구 UV-C LED 광학 설계 기반 고성능 휴대용 살균 솔루션(포톤캐논) 개발 및 글로벌 특수 목적 시장(PMC/NGO) 선점</v>
          </cell>
          <cell r="F41" t="str">
            <v>0</v>
          </cell>
          <cell r="G41" t="str">
            <v>0</v>
          </cell>
          <cell r="H41" t="str">
            <v>예비</v>
          </cell>
          <cell r="I41" t="str">
            <v>청년</v>
          </cell>
          <cell r="J41">
            <v>0</v>
          </cell>
          <cell r="K41">
            <v>7</v>
          </cell>
          <cell r="L41">
            <v>6</v>
          </cell>
          <cell r="M41">
            <v>16</v>
          </cell>
          <cell r="N41">
            <v>14</v>
          </cell>
          <cell r="O41">
            <v>8</v>
          </cell>
          <cell r="P41">
            <v>7</v>
          </cell>
          <cell r="Q41">
            <v>6</v>
          </cell>
          <cell r="R41">
            <v>5</v>
          </cell>
          <cell r="S41">
            <v>69</v>
          </cell>
          <cell r="T41">
            <v>0</v>
          </cell>
          <cell r="U41">
            <v>69</v>
          </cell>
          <cell r="V41">
            <v>116</v>
          </cell>
          <cell r="W41" t="str">
            <v xml:space="preserve">고출력 UV-C 광자 직사 및 반영구 필요 기술이 적용된 고효율 살균 기능의 수질 정화 시스템 개발을 창업하이템으로 하고 있음. 제안한 기술은 유사 기술로 모방이 가능한 것으로 판단되어 사업성은 높지 않은 것으로 판단됨 </v>
          </cell>
        </row>
        <row r="42">
          <cell r="B42">
            <v>20431335</v>
          </cell>
          <cell r="C42" t="str">
            <v>지역기반</v>
          </cell>
          <cell r="D42" t="str">
            <v>전기ㆍ전자</v>
          </cell>
          <cell r="E42" t="str">
            <v>생체 신호 AI 분석 및 정전압 제어를 통한 렘수면(REM) 방어 지능형  ‘AI Sleeptech Mat’</v>
          </cell>
          <cell r="F42" t="str">
            <v>0</v>
          </cell>
          <cell r="G42" t="str">
            <v>0</v>
          </cell>
          <cell r="H42" t="str">
            <v>예비</v>
          </cell>
          <cell r="I42" t="str">
            <v>중장년</v>
          </cell>
          <cell r="J42">
            <v>0</v>
          </cell>
          <cell r="K42">
            <v>7</v>
          </cell>
          <cell r="L42">
            <v>7</v>
          </cell>
          <cell r="M42">
            <v>16</v>
          </cell>
          <cell r="N42">
            <v>14</v>
          </cell>
          <cell r="O42">
            <v>7</v>
          </cell>
          <cell r="P42">
            <v>7</v>
          </cell>
          <cell r="Q42">
            <v>11</v>
          </cell>
          <cell r="R42">
            <v>5</v>
          </cell>
          <cell r="S42">
            <v>74</v>
          </cell>
          <cell r="T42">
            <v>0</v>
          </cell>
          <cell r="U42">
            <v>74</v>
          </cell>
          <cell r="V42">
            <v>28</v>
          </cell>
          <cell r="W42" t="str">
            <v>수면 중 뇌 온도를 유지하고 신체를 보호하여 램수면 분절을 막기 위한 능동형 수면 개선 솔루선을 제안하고 있음. 유사 기술이 다수 존재하는 것으로 판단되어 기술적인 차별성은 다소 떨어지는 것으로 판단됨</v>
          </cell>
        </row>
        <row r="43">
          <cell r="B43">
            <v>20431397</v>
          </cell>
          <cell r="C43" t="str">
            <v>지역기반</v>
          </cell>
          <cell r="D43" t="str">
            <v>전기ㆍ전자</v>
          </cell>
          <cell r="E43" t="str">
            <v>전기차(EV) 및 전력 부품 R&amp;D 효율화를 위한 실시간 FFT 스펙트럼 분석 기반 고정밀 저주파 자기장 분석기 국산화</v>
          </cell>
          <cell r="F43" t="str">
            <v>0</v>
          </cell>
          <cell r="G43" t="str">
            <v>0</v>
          </cell>
          <cell r="H43" t="str">
            <v>예비</v>
          </cell>
          <cell r="I43" t="str">
            <v>중장년</v>
          </cell>
          <cell r="J43">
            <v>0</v>
          </cell>
          <cell r="K43">
            <v>7</v>
          </cell>
          <cell r="L43">
            <v>6</v>
          </cell>
          <cell r="M43">
            <v>15</v>
          </cell>
          <cell r="N43">
            <v>16</v>
          </cell>
          <cell r="O43">
            <v>7</v>
          </cell>
          <cell r="P43">
            <v>8</v>
          </cell>
          <cell r="Q43">
            <v>6</v>
          </cell>
          <cell r="R43">
            <v>5</v>
          </cell>
          <cell r="S43">
            <v>70</v>
          </cell>
          <cell r="T43">
            <v>0</v>
          </cell>
          <cell r="U43">
            <v>70</v>
          </cell>
          <cell r="V43">
            <v>78</v>
          </cell>
          <cell r="W43" t="str">
            <v>전자파에 대하여 실시간 FFT 분석을 통해 저부파 대역을 주파수별로 정밀 분석하는 휴대형 B2B 산업용 저가형 자기장 분석 솔루션을 창업아이템으로 제안 하고 있음. 자기장 계측 센서의 신리성 및 내구성을 확보하기 위한 전략이 필요하 것으로 판단됨</v>
          </cell>
        </row>
        <row r="44">
          <cell r="B44">
            <v>20432300</v>
          </cell>
          <cell r="C44" t="str">
            <v>지역기반</v>
          </cell>
          <cell r="D44" t="str">
            <v>전기ㆍ전자</v>
          </cell>
          <cell r="E44" t="str">
            <v>Lidar 자율주행 기술이 적용된 공기정화·청소 기능 통합 이동형 공기청정기</v>
          </cell>
          <cell r="F44" t="str">
            <v>0</v>
          </cell>
          <cell r="G44" t="str">
            <v>0</v>
          </cell>
          <cell r="H44" t="str">
            <v>예비</v>
          </cell>
          <cell r="I44" t="str">
            <v>중장년</v>
          </cell>
          <cell r="J44">
            <v>0</v>
          </cell>
          <cell r="K44">
            <v>7</v>
          </cell>
          <cell r="L44">
            <v>6</v>
          </cell>
          <cell r="M44">
            <v>16</v>
          </cell>
          <cell r="N44">
            <v>14</v>
          </cell>
          <cell r="O44">
            <v>7</v>
          </cell>
          <cell r="P44">
            <v>7</v>
          </cell>
          <cell r="Q44">
            <v>6</v>
          </cell>
          <cell r="R44">
            <v>5</v>
          </cell>
          <cell r="S44">
            <v>68</v>
          </cell>
          <cell r="T44">
            <v>0</v>
          </cell>
          <cell r="U44">
            <v>68</v>
          </cell>
          <cell r="V44">
            <v>129</v>
          </cell>
          <cell r="W44" t="str">
            <v xml:space="preserve">로봇 청소기와 공기청정기 등을 결합한 자율 주행형 스마트 가전 개발을 창업아이템으로 하고 있으나 기존의 가전 시장이 정립된 상황으로 목표 시장 진입시 어려움이 예상됨.  </v>
          </cell>
        </row>
        <row r="45">
          <cell r="B45">
            <v>20432430</v>
          </cell>
          <cell r="C45" t="str">
            <v>지역기반</v>
          </cell>
          <cell r="D45" t="str">
            <v>전기ㆍ전자</v>
          </cell>
          <cell r="E45" t="str">
            <v>다중 IMU 기반 프로야구 투수 실시간 투구 분석 및 자세교정 솔루션</v>
          </cell>
          <cell r="F45" t="str">
            <v>0</v>
          </cell>
          <cell r="G45" t="str">
            <v>0</v>
          </cell>
          <cell r="H45" t="str">
            <v>예비</v>
          </cell>
          <cell r="I45" t="str">
            <v>청년</v>
          </cell>
          <cell r="J45">
            <v>0</v>
          </cell>
          <cell r="K45">
            <v>7</v>
          </cell>
          <cell r="L45">
            <v>7</v>
          </cell>
          <cell r="M45">
            <v>16</v>
          </cell>
          <cell r="N45">
            <v>15</v>
          </cell>
          <cell r="O45">
            <v>7</v>
          </cell>
          <cell r="P45">
            <v>7</v>
          </cell>
          <cell r="Q45">
            <v>11</v>
          </cell>
          <cell r="R45">
            <v>5</v>
          </cell>
          <cell r="S45">
            <v>75</v>
          </cell>
          <cell r="T45">
            <v>0</v>
          </cell>
          <cell r="U45">
            <v>75</v>
          </cell>
          <cell r="V45">
            <v>14</v>
          </cell>
          <cell r="W45" t="str">
            <v>스포츠 선수 몸에 7개 센서를 부착하고 게이트웨이, 실시간 분석 엔진 등을 활용하여  현장형 투구 분석 솔루션을 개발하라고 하나 유사 기술이 존재하는 것으로 판단되어 기술적인 차별성은 다소 떨어지는 것으로 판단됨</v>
          </cell>
        </row>
        <row r="46">
          <cell r="B46">
            <v>20438511</v>
          </cell>
          <cell r="C46" t="str">
            <v>지역기반</v>
          </cell>
          <cell r="D46" t="str">
            <v>전기ㆍ전자</v>
          </cell>
          <cell r="E46" t="str">
            <v>철도차량 전원보조장치(APU)용 완전밀폐 저손실 리액터</v>
          </cell>
          <cell r="F46" t="str">
            <v>0</v>
          </cell>
          <cell r="G46" t="str">
            <v>0</v>
          </cell>
          <cell r="H46" t="str">
            <v>예비</v>
          </cell>
          <cell r="I46" t="str">
            <v>청년</v>
          </cell>
          <cell r="J46">
            <v>0</v>
          </cell>
          <cell r="K46">
            <v>7</v>
          </cell>
          <cell r="L46">
            <v>6</v>
          </cell>
          <cell r="M46">
            <v>14</v>
          </cell>
          <cell r="N46">
            <v>16</v>
          </cell>
          <cell r="O46">
            <v>7</v>
          </cell>
          <cell r="P46">
            <v>7</v>
          </cell>
          <cell r="Q46">
            <v>6</v>
          </cell>
          <cell r="R46">
            <v>5</v>
          </cell>
          <cell r="S46">
            <v>68</v>
          </cell>
          <cell r="T46">
            <v>0</v>
          </cell>
          <cell r="U46">
            <v>68</v>
          </cell>
          <cell r="V46">
            <v>129</v>
          </cell>
          <cell r="W46" t="str">
            <v>철도차량용 전원 품질 안정화를 위한 리액터 진공 포팅 구조를 적용하여 절연 신뢰성을 높이 구조의 리액터 개발을 창업아이템으로 하고 있음. 제안한 아이템은 관련 부품은 장치산업이며 시장이 정립된 상황으로 제안 기술로 목표 시장 진입시 어려움이 예상됨.</v>
          </cell>
        </row>
        <row r="47">
          <cell r="B47">
            <v>20438866</v>
          </cell>
          <cell r="C47" t="str">
            <v>지역기반</v>
          </cell>
          <cell r="D47" t="str">
            <v>전기ㆍ전자</v>
          </cell>
          <cell r="E47" t="str">
            <v xml:space="preserve">WTC - Wafer Tension Control </v>
          </cell>
          <cell r="F47" t="str">
            <v>0</v>
          </cell>
          <cell r="G47" t="str">
            <v>0</v>
          </cell>
          <cell r="H47" t="str">
            <v>예비</v>
          </cell>
          <cell r="I47" t="str">
            <v>중장년</v>
          </cell>
          <cell r="J47">
            <v>0</v>
          </cell>
          <cell r="K47">
            <v>7</v>
          </cell>
          <cell r="L47">
            <v>6</v>
          </cell>
          <cell r="M47">
            <v>16</v>
          </cell>
          <cell r="N47">
            <v>14</v>
          </cell>
          <cell r="O47">
            <v>8</v>
          </cell>
          <cell r="P47">
            <v>7</v>
          </cell>
          <cell r="Q47">
            <v>6</v>
          </cell>
          <cell r="R47">
            <v>5</v>
          </cell>
          <cell r="S47">
            <v>69</v>
          </cell>
          <cell r="T47">
            <v>0</v>
          </cell>
          <cell r="U47">
            <v>69</v>
          </cell>
          <cell r="V47">
            <v>116</v>
          </cell>
          <cell r="W47" t="str">
            <v>반도체 공정에서 발생하는 Warpaper를 사전에 제어하여 수율 개선이 되는 능동형 웨이퍼 변형 제어 장치를 개발하려고 함. 제안 기술의 기술적인 차별성은 있는 것으로 판단됨</v>
          </cell>
        </row>
        <row r="48">
          <cell r="B48">
            <v>20438916</v>
          </cell>
          <cell r="C48" t="str">
            <v>지역기반</v>
          </cell>
          <cell r="D48" t="str">
            <v>전기ㆍ전자</v>
          </cell>
          <cell r="E48" t="str">
            <v>이차전지 충방전 테스트 장비 개발 및 공급 (전기차 EV배터리, ESS)</v>
          </cell>
          <cell r="F48" t="str">
            <v>0</v>
          </cell>
          <cell r="G48" t="str">
            <v>0</v>
          </cell>
          <cell r="H48" t="str">
            <v>예비</v>
          </cell>
          <cell r="I48" t="str">
            <v>청년</v>
          </cell>
          <cell r="J48">
            <v>0</v>
          </cell>
          <cell r="K48">
            <v>7</v>
          </cell>
          <cell r="L48">
            <v>7</v>
          </cell>
          <cell r="M48">
            <v>16</v>
          </cell>
          <cell r="N48">
            <v>14</v>
          </cell>
          <cell r="O48">
            <v>7</v>
          </cell>
          <cell r="P48">
            <v>7</v>
          </cell>
          <cell r="Q48">
            <v>11</v>
          </cell>
          <cell r="R48">
            <v>5</v>
          </cell>
          <cell r="S48">
            <v>74</v>
          </cell>
          <cell r="T48">
            <v>0</v>
          </cell>
          <cell r="U48">
            <v>74</v>
          </cell>
          <cell r="V48">
            <v>28</v>
          </cell>
          <cell r="W48" t="str">
            <v>배터리 연구개발 및 생산, 시험과정에서 필요한 충방전 테스트 장비를 개발하여 배터리 제조사, 시험기관 등에 판매를 하려고 함. 유사 제품을 판매하는 국외 경쟁 기업 들이 다수 존재하여 목표 시장 진입시 어려움이 예상됨.</v>
          </cell>
        </row>
        <row r="49">
          <cell r="B49">
            <v>20439659</v>
          </cell>
          <cell r="C49" t="str">
            <v>지역기반</v>
          </cell>
          <cell r="D49" t="str">
            <v>전기ㆍ전자</v>
          </cell>
          <cell r="E49" t="str">
            <v>작물 생체 데이터 직계측 기술 기반, 수율 129% 향상을 위한 나노탄소 마이크로 센서 및 AI 정밀농업 솔루션</v>
          </cell>
          <cell r="F49" t="str">
            <v>0</v>
          </cell>
          <cell r="G49" t="str">
            <v>0</v>
          </cell>
          <cell r="H49" t="str">
            <v>예비</v>
          </cell>
          <cell r="I49" t="str">
            <v>청년</v>
          </cell>
          <cell r="J49">
            <v>0</v>
          </cell>
          <cell r="K49">
            <v>7</v>
          </cell>
          <cell r="L49">
            <v>6</v>
          </cell>
          <cell r="M49">
            <v>15</v>
          </cell>
          <cell r="N49">
            <v>16</v>
          </cell>
          <cell r="O49">
            <v>7</v>
          </cell>
          <cell r="P49">
            <v>8</v>
          </cell>
          <cell r="Q49">
            <v>6</v>
          </cell>
          <cell r="R49">
            <v>5</v>
          </cell>
          <cell r="S49">
            <v>70</v>
          </cell>
          <cell r="T49">
            <v>0</v>
          </cell>
          <cell r="U49">
            <v>70</v>
          </cell>
          <cell r="V49">
            <v>78</v>
          </cell>
          <cell r="W49" t="str">
            <v>나노탄소 마이크로 센서 및 AI 솔루션을 활용하여 식물 생산성 향상 및 온실가스 저감을 위한 기술을 제안하고 있음. 비즈니스 모델로 개발 센서 렌탈 및 데이터 분석 구독 서비스를 제안하고 있으나 센서 신뢰성 확보 및 시장 진입을 위한 차별화된 전략이 필요한 것으로 판단됨</v>
          </cell>
        </row>
        <row r="50">
          <cell r="B50">
            <v>20400908</v>
          </cell>
          <cell r="C50" t="str">
            <v>대학발</v>
          </cell>
          <cell r="D50" t="str">
            <v>전기ㆍ전자</v>
          </cell>
          <cell r="E50" t="str">
            <v>절단기·절곡기용 회로 및 센서 연동 자동 안전 제어장치</v>
          </cell>
          <cell r="F50" t="str">
            <v>0</v>
          </cell>
          <cell r="G50" t="str">
            <v>0</v>
          </cell>
          <cell r="H50" t="str">
            <v>예비</v>
          </cell>
          <cell r="I50" t="str">
            <v>청년</v>
          </cell>
          <cell r="J50">
            <v>0</v>
          </cell>
          <cell r="K50">
            <v>7</v>
          </cell>
          <cell r="L50">
            <v>6</v>
          </cell>
          <cell r="M50">
            <v>16</v>
          </cell>
          <cell r="N50">
            <v>14</v>
          </cell>
          <cell r="O50">
            <v>7</v>
          </cell>
          <cell r="P50">
            <v>7</v>
          </cell>
          <cell r="Q50">
            <v>6</v>
          </cell>
          <cell r="R50">
            <v>5</v>
          </cell>
          <cell r="S50">
            <v>68</v>
          </cell>
          <cell r="T50">
            <v>0</v>
          </cell>
          <cell r="U50">
            <v>68</v>
          </cell>
          <cell r="V50">
            <v>129</v>
          </cell>
          <cell r="W50" t="str">
            <v>절단기 및 절곡기 설비용 회로 및 센서 연동 자동 안전 제어 장치 개발을 창업아이템으로 제안하고 있음. 모방한 유사 플래폼이 출현 가능하며 목표 시장 진입을 위한 구체적인 전략이 필요한 것으로 판단됨</v>
          </cell>
          <cell r="X50" t="str">
            <v>일치</v>
          </cell>
          <cell r="Y50" t="str">
            <v xml:space="preserve"> 지역 주력 산업 연계분야와 일치함</v>
          </cell>
        </row>
        <row r="51">
          <cell r="B51">
            <v>20408983</v>
          </cell>
          <cell r="C51" t="str">
            <v>대학발</v>
          </cell>
          <cell r="D51" t="str">
            <v>전기ㆍ전자</v>
          </cell>
          <cell r="E51" t="str">
            <v>로봇용 실시간 인지·최적화  엣지 반도체 IP(Design-in) 플랫폼</v>
          </cell>
          <cell r="F51" t="str">
            <v>0</v>
          </cell>
          <cell r="G51" t="str">
            <v>0</v>
          </cell>
          <cell r="H51" t="str">
            <v>예비</v>
          </cell>
          <cell r="I51" t="str">
            <v>중장년</v>
          </cell>
          <cell r="J51">
            <v>0</v>
          </cell>
          <cell r="K51">
            <v>7</v>
          </cell>
          <cell r="L51">
            <v>7</v>
          </cell>
          <cell r="M51">
            <v>16</v>
          </cell>
          <cell r="N51">
            <v>15</v>
          </cell>
          <cell r="O51">
            <v>7</v>
          </cell>
          <cell r="P51">
            <v>7</v>
          </cell>
          <cell r="Q51">
            <v>11</v>
          </cell>
          <cell r="R51">
            <v>5</v>
          </cell>
          <cell r="S51">
            <v>75</v>
          </cell>
          <cell r="T51">
            <v>0</v>
          </cell>
          <cell r="U51">
            <v>75</v>
          </cell>
          <cell r="V51">
            <v>14</v>
          </cell>
          <cell r="W51" t="str">
            <v>로봇용 팹리스 모듈 업체를 대상으로 실시간 인지 최적화 엣지 반도체 IP를 공급하는 사업을 비즈니스 모델로 하고 있으나 모방한 유사 플래폼이 출현 가능하여 목표 시장 진입을 위한 구체적인 전략이 필요한 것으로 판단됨</v>
          </cell>
          <cell r="X51" t="str">
            <v>일치</v>
          </cell>
          <cell r="Y51" t="str">
            <v xml:space="preserve"> 지역 주력 산업 연계분야와 일치함</v>
          </cell>
        </row>
        <row r="52">
          <cell r="B52">
            <v>20409041</v>
          </cell>
          <cell r="C52" t="str">
            <v>대학발</v>
          </cell>
          <cell r="D52" t="str">
            <v>전기ㆍ전자</v>
          </cell>
          <cell r="E52" t="str">
            <v>산패도 측정 알고리즘을 활용한 데이터 보증형 글로벌 수출 규제 대응용  업사이클링 뷰티 소재 커피 오일 원료 [PURECOFFOIL]</v>
          </cell>
          <cell r="F52" t="str">
            <v>0</v>
          </cell>
          <cell r="G52" t="str">
            <v>0</v>
          </cell>
          <cell r="H52" t="str">
            <v>예비</v>
          </cell>
          <cell r="I52" t="str">
            <v>청년</v>
          </cell>
          <cell r="J52">
            <v>0</v>
          </cell>
          <cell r="K52">
            <v>7</v>
          </cell>
          <cell r="L52">
            <v>6</v>
          </cell>
          <cell r="M52">
            <v>14</v>
          </cell>
          <cell r="N52">
            <v>16</v>
          </cell>
          <cell r="O52">
            <v>7</v>
          </cell>
          <cell r="P52">
            <v>7</v>
          </cell>
          <cell r="Q52">
            <v>6</v>
          </cell>
          <cell r="R52">
            <v>5</v>
          </cell>
          <cell r="S52">
            <v>68</v>
          </cell>
          <cell r="T52">
            <v>0</v>
          </cell>
          <cell r="U52">
            <v>68</v>
          </cell>
          <cell r="V52">
            <v>129</v>
          </cell>
          <cell r="W52" t="str">
            <v>산패도 측정 알고리즘을 활용한 데이터 보증형 글로벌 수출 규제 대응용 업사이클링 뷰티 소재 커리 오일 원료 개발 및 사업화를 창업아이템으로 하고 있으나 제안하고 있는 창업아이템의 목표 시장 규모는 크지 않은 것으로 판단됨</v>
          </cell>
          <cell r="X52" t="str">
            <v>일치</v>
          </cell>
          <cell r="Y52" t="str">
            <v xml:space="preserve"> 지역 주력 산업 연계분야와 일치함</v>
          </cell>
        </row>
        <row r="53">
          <cell r="B53">
            <v>20412715</v>
          </cell>
          <cell r="C53" t="str">
            <v>대학발</v>
          </cell>
          <cell r="D53" t="str">
            <v>전기ㆍ전자</v>
          </cell>
          <cell r="E53" t="str">
            <v>아르커 (Arqur)</v>
          </cell>
          <cell r="F53" t="str">
            <v>0</v>
          </cell>
          <cell r="G53" t="str">
            <v>0</v>
          </cell>
          <cell r="H53" t="str">
            <v>예비</v>
          </cell>
          <cell r="I53" t="str">
            <v>청년</v>
          </cell>
          <cell r="J53">
            <v>0</v>
          </cell>
          <cell r="K53">
            <v>7</v>
          </cell>
          <cell r="L53">
            <v>6</v>
          </cell>
          <cell r="M53">
            <v>16</v>
          </cell>
          <cell r="N53">
            <v>14</v>
          </cell>
          <cell r="O53">
            <v>8</v>
          </cell>
          <cell r="P53">
            <v>7</v>
          </cell>
          <cell r="Q53">
            <v>6</v>
          </cell>
          <cell r="R53">
            <v>5</v>
          </cell>
          <cell r="S53">
            <v>69</v>
          </cell>
          <cell r="T53">
            <v>0</v>
          </cell>
          <cell r="U53">
            <v>69</v>
          </cell>
          <cell r="V53">
            <v>116</v>
          </cell>
          <cell r="W53" t="str">
            <v>센서와 생체데이터 분석을 통하여 자세 교정과 업무 몰입도 개선을 목적으로 웨어버블 생산성 코칭 솔루션을 제안하고 있으나 센서 신뢰성 확보 및 창업아이템 목표 시장 진입을 위한 차별화된 전략이 필요한 것으로 판단됨</v>
          </cell>
          <cell r="X53" t="str">
            <v>일치</v>
          </cell>
          <cell r="Y53" t="str">
            <v xml:space="preserve"> 지역 주력 산업 연계분야와 일치함</v>
          </cell>
        </row>
        <row r="54">
          <cell r="B54">
            <v>20413937</v>
          </cell>
          <cell r="C54" t="str">
            <v>대학발</v>
          </cell>
          <cell r="D54" t="str">
            <v>전기ㆍ전자</v>
          </cell>
          <cell r="E54" t="str">
            <v>아날로그 주류 발주 시장을 디지털로 전환하는 AI 기반 소상공인 발주 자동화 플랫폼</v>
          </cell>
          <cell r="F54" t="str">
            <v>0</v>
          </cell>
          <cell r="G54" t="str">
            <v>0</v>
          </cell>
          <cell r="H54" t="str">
            <v>예비</v>
          </cell>
          <cell r="I54" t="str">
            <v>청년</v>
          </cell>
          <cell r="J54">
            <v>0</v>
          </cell>
          <cell r="K54">
            <v>7</v>
          </cell>
          <cell r="L54">
            <v>7</v>
          </cell>
          <cell r="M54">
            <v>16</v>
          </cell>
          <cell r="N54">
            <v>14</v>
          </cell>
          <cell r="O54">
            <v>7</v>
          </cell>
          <cell r="P54">
            <v>7</v>
          </cell>
          <cell r="Q54">
            <v>11</v>
          </cell>
          <cell r="R54">
            <v>5</v>
          </cell>
          <cell r="S54">
            <v>74</v>
          </cell>
          <cell r="T54">
            <v>0</v>
          </cell>
          <cell r="U54">
            <v>74</v>
          </cell>
          <cell r="V54">
            <v>28</v>
          </cell>
          <cell r="W54" t="str">
            <v>아나로그식 기존 주류 발주 과정을 디지털로 전환하는 AI 기반  송상공인 발주 자동화 플래폼 개발을 창업아이템으로 제안하고 있음. 창업아이템의 목표 시장 진입을 위한 구체적인 전략이 필요한 것으로 판단됨</v>
          </cell>
          <cell r="X54" t="str">
            <v>일치</v>
          </cell>
          <cell r="Y54" t="str">
            <v xml:space="preserve"> 지역 주력 산업 연계분야와 일치함</v>
          </cell>
        </row>
        <row r="55">
          <cell r="B55">
            <v>20415036</v>
          </cell>
          <cell r="C55" t="str">
            <v>대학발</v>
          </cell>
          <cell r="D55" t="str">
            <v>전기ㆍ전자</v>
          </cell>
          <cell r="E55" t="str">
            <v>AI 반도체용 차세대 2상 냉각 MMC 콜드플레이트</v>
          </cell>
          <cell r="F55" t="str">
            <v>0</v>
          </cell>
          <cell r="G55" t="str">
            <v>0</v>
          </cell>
          <cell r="H55" t="str">
            <v>예비</v>
          </cell>
          <cell r="I55" t="str">
            <v>중장년</v>
          </cell>
          <cell r="J55">
            <v>0</v>
          </cell>
          <cell r="K55">
            <v>7</v>
          </cell>
          <cell r="L55">
            <v>6</v>
          </cell>
          <cell r="M55">
            <v>15</v>
          </cell>
          <cell r="N55">
            <v>16</v>
          </cell>
          <cell r="O55">
            <v>7</v>
          </cell>
          <cell r="P55">
            <v>8</v>
          </cell>
          <cell r="Q55">
            <v>6</v>
          </cell>
          <cell r="R55">
            <v>5</v>
          </cell>
          <cell r="S55">
            <v>70</v>
          </cell>
          <cell r="T55">
            <v>0</v>
          </cell>
          <cell r="U55">
            <v>70</v>
          </cell>
          <cell r="V55">
            <v>78</v>
          </cell>
          <cell r="W55" t="str">
            <v xml:space="preserve">5kW급 발열 제어 저압 냉매 기반 직접 액체 냉각 솔루션 개발을 창업아이템으로 제안하고 있음. 창업아이템의 목표 시장 진입을 위한 구체적인 전략이 필요한 것으로 판단됨 </v>
          </cell>
          <cell r="X55" t="str">
            <v>일치</v>
          </cell>
          <cell r="Y55" t="str">
            <v xml:space="preserve"> 지역 주력 산업 연계분야와 일치함</v>
          </cell>
        </row>
        <row r="56">
          <cell r="B56">
            <v>20417064</v>
          </cell>
          <cell r="C56" t="str">
            <v>대학발</v>
          </cell>
          <cell r="D56" t="str">
            <v>전기ㆍ전자</v>
          </cell>
          <cell r="E56" t="str">
            <v>하드웨어 변경 없이 중저가 온도제어 장비를 정밀 제어 성능으로 업그레이드 하는 소프트웨어 솔루션</v>
          </cell>
          <cell r="F56" t="str">
            <v>0</v>
          </cell>
          <cell r="G56" t="str">
            <v>0</v>
          </cell>
          <cell r="H56" t="str">
            <v>예비</v>
          </cell>
          <cell r="I56" t="str">
            <v>중장년</v>
          </cell>
          <cell r="J56">
            <v>0</v>
          </cell>
          <cell r="K56">
            <v>7</v>
          </cell>
          <cell r="L56">
            <v>7</v>
          </cell>
          <cell r="M56">
            <v>16</v>
          </cell>
          <cell r="N56">
            <v>14</v>
          </cell>
          <cell r="O56">
            <v>7</v>
          </cell>
          <cell r="P56">
            <v>7</v>
          </cell>
          <cell r="Q56">
            <v>11</v>
          </cell>
          <cell r="R56">
            <v>5</v>
          </cell>
          <cell r="S56">
            <v>74</v>
          </cell>
          <cell r="T56">
            <v>0</v>
          </cell>
          <cell r="U56">
            <v>74</v>
          </cell>
          <cell r="V56">
            <v>28</v>
          </cell>
          <cell r="W56" t="str">
            <v>기존의 온도제어 장치의 하드웨어 변경없이 정밀 제어 업그레이드가 가능한 소프트웨어 솔루션 개발을 창업아이템으로 제안하고 있음. 창업아이템의 목표 시장 진입을 위한 구체적인 전략이 필요한 것으로 판단됨</v>
          </cell>
          <cell r="X56" t="str">
            <v>일치</v>
          </cell>
          <cell r="Y56" t="str">
            <v xml:space="preserve"> 지역 주력 산업 연계분야와 일치함</v>
          </cell>
        </row>
        <row r="57">
          <cell r="B57">
            <v>20422683</v>
          </cell>
          <cell r="C57" t="str">
            <v>대학발</v>
          </cell>
          <cell r="D57" t="str">
            <v>전기ㆍ전자</v>
          </cell>
          <cell r="E57" t="str">
            <v xml:space="preserve">더마센스 </v>
          </cell>
          <cell r="F57" t="str">
            <v>0</v>
          </cell>
          <cell r="G57" t="str">
            <v>0</v>
          </cell>
          <cell r="H57" t="str">
            <v>예비</v>
          </cell>
          <cell r="I57" t="str">
            <v>청년</v>
          </cell>
          <cell r="J57">
            <v>0</v>
          </cell>
          <cell r="K57">
            <v>7</v>
          </cell>
          <cell r="L57">
            <v>6</v>
          </cell>
          <cell r="M57">
            <v>15</v>
          </cell>
          <cell r="N57">
            <v>16</v>
          </cell>
          <cell r="O57">
            <v>7</v>
          </cell>
          <cell r="P57">
            <v>8</v>
          </cell>
          <cell r="Q57">
            <v>6</v>
          </cell>
          <cell r="R57">
            <v>5</v>
          </cell>
          <cell r="S57">
            <v>70</v>
          </cell>
          <cell r="T57">
            <v>0</v>
          </cell>
          <cell r="U57">
            <v>70</v>
          </cell>
          <cell r="V57">
            <v>78</v>
          </cell>
          <cell r="W57" t="str">
            <v>플립 진동 복합 자극 방식 AI 홈케어 뷰티 디바이스 개발을 창업아이템으로 제안하고 있으나 창업아이템의 목표 시장 진입을 위한 구체적인 전략이 필요한 것으로 판단됨</v>
          </cell>
          <cell r="X57" t="str">
            <v>일치</v>
          </cell>
          <cell r="Y57" t="str">
            <v xml:space="preserve"> 지역 주력 산업 연계분야와 일치함</v>
          </cell>
        </row>
        <row r="58">
          <cell r="B58">
            <v>20423774</v>
          </cell>
          <cell r="C58" t="str">
            <v>대학발</v>
          </cell>
          <cell r="D58" t="str">
            <v>전기ㆍ전자</v>
          </cell>
          <cell r="E58" t="str">
            <v>Muse-Fit</v>
          </cell>
          <cell r="F58" t="str">
            <v>0</v>
          </cell>
          <cell r="G58" t="str">
            <v>0</v>
          </cell>
          <cell r="H58" t="str">
            <v>예비</v>
          </cell>
          <cell r="I58" t="str">
            <v>청년</v>
          </cell>
          <cell r="J58">
            <v>0</v>
          </cell>
          <cell r="K58">
            <v>7</v>
          </cell>
          <cell r="L58">
            <v>6</v>
          </cell>
          <cell r="M58">
            <v>16</v>
          </cell>
          <cell r="N58">
            <v>14</v>
          </cell>
          <cell r="O58">
            <v>7</v>
          </cell>
          <cell r="P58">
            <v>7</v>
          </cell>
          <cell r="Q58">
            <v>6</v>
          </cell>
          <cell r="R58">
            <v>5</v>
          </cell>
          <cell r="S58">
            <v>68</v>
          </cell>
          <cell r="T58">
            <v>0</v>
          </cell>
          <cell r="U58">
            <v>68</v>
          </cell>
          <cell r="V58">
            <v>129</v>
          </cell>
          <cell r="W58" t="str">
            <v>10대, 20대 여성 소비자를 타겟으로 AI 기반 메이크업 추천 플래폼 개발을 창업아이템으로 하고 있으니 유사 기술 및 개발품이 다수 존재하여 사업성은 높지 않을 것으로 예상됨.</v>
          </cell>
          <cell r="X58" t="str">
            <v>일치</v>
          </cell>
          <cell r="Y58" t="str">
            <v xml:space="preserve"> 지역 주력 산업 연계분야와 일치함</v>
          </cell>
        </row>
        <row r="59">
          <cell r="B59">
            <v>20424236</v>
          </cell>
          <cell r="C59" t="str">
            <v>대학발</v>
          </cell>
          <cell r="D59" t="str">
            <v>전기ㆍ전자</v>
          </cell>
          <cell r="E59" t="str">
            <v>MALLO</v>
          </cell>
          <cell r="F59" t="str">
            <v>0</v>
          </cell>
          <cell r="G59" t="str">
            <v>0</v>
          </cell>
          <cell r="H59" t="str">
            <v>예비</v>
          </cell>
          <cell r="I59" t="str">
            <v>청년</v>
          </cell>
          <cell r="J59">
            <v>0</v>
          </cell>
          <cell r="K59">
            <v>7</v>
          </cell>
          <cell r="L59">
            <v>7</v>
          </cell>
          <cell r="M59">
            <v>16</v>
          </cell>
          <cell r="N59">
            <v>15</v>
          </cell>
          <cell r="O59">
            <v>7</v>
          </cell>
          <cell r="P59">
            <v>7</v>
          </cell>
          <cell r="Q59">
            <v>11</v>
          </cell>
          <cell r="R59">
            <v>5</v>
          </cell>
          <cell r="S59">
            <v>75</v>
          </cell>
          <cell r="T59">
            <v>0</v>
          </cell>
          <cell r="U59">
            <v>75</v>
          </cell>
          <cell r="V59">
            <v>14</v>
          </cell>
          <cell r="W59" t="str">
            <v>외국인 및 관관객 대상 아플때 언어 장벽 없이 병원에 갈 수 있도록 돕는 의료 도우미 어플 을 개발하려고 함. 목표시장 진입을 위한 구체적인 방안의 제시는 다소 미흡한 것으로 판단됨</v>
          </cell>
          <cell r="X59" t="str">
            <v>일치</v>
          </cell>
          <cell r="Y59" t="str">
            <v xml:space="preserve"> 지역 주력 산업 연계분야와 일치함</v>
          </cell>
        </row>
        <row r="60">
          <cell r="B60">
            <v>20424757</v>
          </cell>
          <cell r="C60" t="str">
            <v>대학발</v>
          </cell>
          <cell r="D60" t="str">
            <v>전기ㆍ전자</v>
          </cell>
          <cell r="E60" t="str">
            <v>공간 맞춤형 모듈형 인테리어 조명 시스템 개발 및 B2C·인테리어 시공시장 유통 사업화</v>
          </cell>
          <cell r="F60" t="str">
            <v>0</v>
          </cell>
          <cell r="G60" t="str">
            <v>0</v>
          </cell>
          <cell r="H60" t="str">
            <v>예비</v>
          </cell>
          <cell r="I60" t="str">
            <v>중장년</v>
          </cell>
          <cell r="J60" t="str">
            <v>요건탈락</v>
          </cell>
          <cell r="S60" t="str">
            <v/>
          </cell>
          <cell r="T60">
            <v>0</v>
          </cell>
          <cell r="U60" t="str">
            <v/>
          </cell>
          <cell r="V60" t="str">
            <v/>
          </cell>
          <cell r="W60" t="str">
            <v>요건 탈락</v>
          </cell>
        </row>
        <row r="61">
          <cell r="B61">
            <v>20426870</v>
          </cell>
          <cell r="C61" t="str">
            <v>대학발</v>
          </cell>
          <cell r="D61" t="str">
            <v>전기ㆍ전자</v>
          </cell>
          <cell r="E61" t="str">
            <v xml:space="preserve">구형 농가 전기 인프라의 디지털 전환을 위한 ‘산업용 하이브리드 스마트 리트로핏 제어 시스템(H-SRCS)’ 및 안전진단 솔루션 </v>
          </cell>
          <cell r="F61" t="str">
            <v>0</v>
          </cell>
          <cell r="G61" t="str">
            <v>0</v>
          </cell>
          <cell r="H61" t="str">
            <v>예비</v>
          </cell>
          <cell r="I61" t="str">
            <v>청년</v>
          </cell>
          <cell r="J61">
            <v>0</v>
          </cell>
          <cell r="K61">
            <v>7</v>
          </cell>
          <cell r="L61">
            <v>6</v>
          </cell>
          <cell r="M61">
            <v>15</v>
          </cell>
          <cell r="N61">
            <v>16</v>
          </cell>
          <cell r="O61">
            <v>7</v>
          </cell>
          <cell r="P61">
            <v>8</v>
          </cell>
          <cell r="Q61">
            <v>6</v>
          </cell>
          <cell r="R61">
            <v>5</v>
          </cell>
          <cell r="S61">
            <v>70</v>
          </cell>
          <cell r="T61">
            <v>0</v>
          </cell>
          <cell r="U61">
            <v>70</v>
          </cell>
          <cell r="V61">
            <v>78</v>
          </cell>
          <cell r="W61" t="str">
            <v>농업용 스마트 리트로핏 제어 시스쳄 및 데어터 기반 농가 운영 시스템 개발을 창업아이템으로 제안하고 있으나 창업아이템의 목표 시장 진입을 위한 구체적인 전략이 필요한 것으로 판단됨</v>
          </cell>
          <cell r="X61" t="str">
            <v>일치</v>
          </cell>
          <cell r="Y61" t="str">
            <v xml:space="preserve"> 지역 주력 산업 연계분야와 일치함</v>
          </cell>
        </row>
        <row r="62">
          <cell r="B62">
            <v>20427276</v>
          </cell>
          <cell r="C62" t="str">
            <v>대학발</v>
          </cell>
          <cell r="D62" t="str">
            <v>전기ㆍ전자</v>
          </cell>
          <cell r="E62" t="str">
            <v>무선 전력 공유 기술 기반 무전원 스마트 자물쇠(AirLock) 및 안전 LOTO(Lock-Out Tag-Out) 통합 관제 플랫폼(Smart ILS) 개발</v>
          </cell>
          <cell r="F62" t="str">
            <v>0</v>
          </cell>
          <cell r="G62" t="str">
            <v>0</v>
          </cell>
          <cell r="H62" t="str">
            <v>예비</v>
          </cell>
          <cell r="I62" t="str">
            <v>청년</v>
          </cell>
          <cell r="J62">
            <v>0</v>
          </cell>
          <cell r="K62">
            <v>10</v>
          </cell>
          <cell r="L62">
            <v>9</v>
          </cell>
          <cell r="M62">
            <v>19</v>
          </cell>
          <cell r="N62">
            <v>19</v>
          </cell>
          <cell r="O62">
            <v>10</v>
          </cell>
          <cell r="P62">
            <v>9</v>
          </cell>
          <cell r="Q62">
            <v>15</v>
          </cell>
          <cell r="R62">
            <v>5</v>
          </cell>
          <cell r="S62">
            <v>96</v>
          </cell>
          <cell r="T62">
            <v>0</v>
          </cell>
          <cell r="U62">
            <v>96</v>
          </cell>
          <cell r="V62">
            <v>4</v>
          </cell>
          <cell r="W62" t="str">
            <v>산업 안전과 보안 솔루션을 목적으로 배터리리스 스마트 자물쇠 개발을 목표로 하고 있음.  제안한 아이템의 개발 필요성은 있는 것으로 판단되며 개발 완료시 사업성이 있을 것으로 판단됨</v>
          </cell>
          <cell r="X62" t="str">
            <v>일치</v>
          </cell>
          <cell r="Y62" t="str">
            <v xml:space="preserve"> 지역 주력 산업 연계분야와 일치함</v>
          </cell>
        </row>
        <row r="63">
          <cell r="B63">
            <v>20431091</v>
          </cell>
          <cell r="C63" t="str">
            <v>대학발</v>
          </cell>
          <cell r="D63" t="str">
            <v>전기ㆍ전자</v>
          </cell>
          <cell r="E63" t="str">
            <v>반도체 교육 불균형을 해결할 시스템 반도체 교구·공정 설계 소프트웨어 연계형  통합 교육 서비스</v>
          </cell>
          <cell r="F63" t="str">
            <v>0</v>
          </cell>
          <cell r="G63" t="str">
            <v>0</v>
          </cell>
          <cell r="H63" t="str">
            <v>예비</v>
          </cell>
          <cell r="I63" t="str">
            <v>청년</v>
          </cell>
          <cell r="J63">
            <v>0</v>
          </cell>
          <cell r="K63">
            <v>7</v>
          </cell>
          <cell r="L63">
            <v>6</v>
          </cell>
          <cell r="M63">
            <v>16</v>
          </cell>
          <cell r="N63">
            <v>14</v>
          </cell>
          <cell r="O63">
            <v>7</v>
          </cell>
          <cell r="P63">
            <v>7</v>
          </cell>
          <cell r="Q63">
            <v>6</v>
          </cell>
          <cell r="R63">
            <v>5</v>
          </cell>
          <cell r="S63">
            <v>68</v>
          </cell>
          <cell r="T63">
            <v>0</v>
          </cell>
          <cell r="U63">
            <v>68</v>
          </cell>
          <cell r="V63">
            <v>129</v>
          </cell>
          <cell r="W63" t="str">
            <v xml:space="preserve">반도체 특성화고 대상 반도체 전주기 교육 서비스 개발을 목표로 하고 있음.  제안한 아이템의 개발 필요성은 있는 것으로 판단되나 목표 시장 규모는 크지 않은 것으로 판단됨 </v>
          </cell>
          <cell r="X63" t="str">
            <v>일치</v>
          </cell>
          <cell r="Y63" t="str">
            <v xml:space="preserve"> 지역 주력 산업 연계분야와 일치함</v>
          </cell>
        </row>
        <row r="64">
          <cell r="B64">
            <v>20431931</v>
          </cell>
          <cell r="C64" t="str">
            <v>대학발</v>
          </cell>
          <cell r="D64" t="str">
            <v>전기ㆍ전자</v>
          </cell>
          <cell r="E64" t="str">
            <v>고령자 및 퇴원환자를 위한 웨어러블 응급 호출 및 통합 안전 관리 시스템 개발</v>
          </cell>
          <cell r="F64" t="str">
            <v>0</v>
          </cell>
          <cell r="G64" t="str">
            <v>0</v>
          </cell>
          <cell r="H64" t="str">
            <v>예비</v>
          </cell>
          <cell r="I64" t="str">
            <v>중장년</v>
          </cell>
          <cell r="J64">
            <v>0</v>
          </cell>
          <cell r="K64">
            <v>7</v>
          </cell>
          <cell r="L64">
            <v>7</v>
          </cell>
          <cell r="M64">
            <v>16</v>
          </cell>
          <cell r="N64">
            <v>15</v>
          </cell>
          <cell r="O64">
            <v>7</v>
          </cell>
          <cell r="P64">
            <v>7</v>
          </cell>
          <cell r="Q64">
            <v>11</v>
          </cell>
          <cell r="R64">
            <v>5</v>
          </cell>
          <cell r="S64">
            <v>75</v>
          </cell>
          <cell r="T64">
            <v>0</v>
          </cell>
          <cell r="U64">
            <v>75</v>
          </cell>
          <cell r="V64">
            <v>14</v>
          </cell>
          <cell r="W64" t="str">
            <v>시니어 퇴원 환자 안심 홈케어 서비스 패키지 개발을 창업아이템으로 하고 있으나 제안하고 있는 창업아이템의 목표 시장 규모는 크지 않은 것으로 판단됨.</v>
          </cell>
          <cell r="X64" t="str">
            <v>일치</v>
          </cell>
          <cell r="Y64" t="str">
            <v xml:space="preserve"> 지역 주력 산업 연계분야와 일치함</v>
          </cell>
        </row>
        <row r="65">
          <cell r="B65">
            <v>20439651</v>
          </cell>
          <cell r="C65" t="str">
            <v>대학발</v>
          </cell>
          <cell r="D65" t="str">
            <v>전기ㆍ전자</v>
          </cell>
          <cell r="E65" t="str">
            <v>AI 기반 광고 예산 배분 및 시나리오 의사결정 소프트웨어</v>
          </cell>
          <cell r="F65" t="str">
            <v>0</v>
          </cell>
          <cell r="G65" t="str">
            <v>0</v>
          </cell>
          <cell r="H65" t="str">
            <v>예비</v>
          </cell>
          <cell r="I65" t="str">
            <v>중장년</v>
          </cell>
          <cell r="J65">
            <v>0</v>
          </cell>
          <cell r="K65">
            <v>10</v>
          </cell>
          <cell r="L65">
            <v>9</v>
          </cell>
          <cell r="M65">
            <v>19</v>
          </cell>
          <cell r="N65">
            <v>19</v>
          </cell>
          <cell r="O65">
            <v>10</v>
          </cell>
          <cell r="P65">
            <v>9</v>
          </cell>
          <cell r="Q65">
            <v>15</v>
          </cell>
          <cell r="R65">
            <v>5</v>
          </cell>
          <cell r="S65">
            <v>96</v>
          </cell>
          <cell r="T65">
            <v>0</v>
          </cell>
          <cell r="U65">
            <v>96</v>
          </cell>
          <cell r="V65">
            <v>4</v>
          </cell>
          <cell r="W65" t="str">
            <v>인공지능 기반의 기업 광고 예산 의사 결정 지원 솔루션 개발을 창업아이템으로 제안하고 있음.  솔루션 개발 완료시 사업성이 있을 것으로 판단됨</v>
          </cell>
          <cell r="X65" t="str">
            <v>일치</v>
          </cell>
          <cell r="Y65" t="str">
            <v xml:space="preserve"> 지역 주력 산업 연계분야와 일치함</v>
          </cell>
        </row>
        <row r="66">
          <cell r="B66">
            <v>20440284</v>
          </cell>
          <cell r="C66" t="str">
            <v>대학발</v>
          </cell>
          <cell r="D66" t="str">
            <v>전기ㆍ전자</v>
          </cell>
          <cell r="E66" t="str">
            <v>AI 기반 지능형 전기매트 제어 시스템</v>
          </cell>
          <cell r="F66" t="str">
            <v>0</v>
          </cell>
          <cell r="G66" t="str">
            <v>0</v>
          </cell>
          <cell r="H66" t="str">
            <v>예비</v>
          </cell>
          <cell r="I66" t="str">
            <v>중장년</v>
          </cell>
          <cell r="J66">
            <v>0</v>
          </cell>
          <cell r="K66">
            <v>7</v>
          </cell>
          <cell r="L66">
            <v>6</v>
          </cell>
          <cell r="M66">
            <v>16</v>
          </cell>
          <cell r="N66">
            <v>14</v>
          </cell>
          <cell r="O66">
            <v>8</v>
          </cell>
          <cell r="P66">
            <v>7</v>
          </cell>
          <cell r="Q66">
            <v>6</v>
          </cell>
          <cell r="R66">
            <v>5</v>
          </cell>
          <cell r="S66">
            <v>69</v>
          </cell>
          <cell r="T66">
            <v>0</v>
          </cell>
          <cell r="U66">
            <v>69</v>
          </cell>
          <cell r="V66">
            <v>116</v>
          </cell>
          <cell r="W66" t="str">
            <v xml:space="preserve">진동 센서를 사용하여 인공지능 기반의 지능형 전기매트 제어시스템 개발을 목표로 하고 있음.  제안한 아이템의 개발 필요성은 있는 것으로 판단되나 목표 시장 규모는 크지 않은 것으로 판단됨 </v>
          </cell>
          <cell r="X66" t="str">
            <v>일치</v>
          </cell>
          <cell r="Y66" t="str">
            <v xml:space="preserve"> 지역 주력 산업 연계분야와 일치함</v>
          </cell>
        </row>
        <row r="67">
          <cell r="B67">
            <v>20401574</v>
          </cell>
          <cell r="C67" t="str">
            <v>지역기반</v>
          </cell>
          <cell r="D67" t="str">
            <v>전기ㆍ전자</v>
          </cell>
          <cell r="E67" t="str">
            <v>옷장 연결 가구형 빌트인 의류 케어기기 개발</v>
          </cell>
          <cell r="F67" t="str">
            <v>0</v>
          </cell>
          <cell r="G67" t="str">
            <v>3</v>
          </cell>
          <cell r="H67" t="str">
            <v>초기</v>
          </cell>
          <cell r="I67" t="str">
            <v>중장년</v>
          </cell>
          <cell r="J67">
            <v>0</v>
          </cell>
          <cell r="K67">
            <v>7</v>
          </cell>
          <cell r="L67">
            <v>7</v>
          </cell>
          <cell r="M67">
            <v>16</v>
          </cell>
          <cell r="N67">
            <v>14</v>
          </cell>
          <cell r="O67">
            <v>7</v>
          </cell>
          <cell r="P67">
            <v>7</v>
          </cell>
          <cell r="Q67">
            <v>11</v>
          </cell>
          <cell r="R67">
            <v>5</v>
          </cell>
          <cell r="S67">
            <v>74</v>
          </cell>
          <cell r="T67">
            <v>0</v>
          </cell>
          <cell r="U67">
            <v>74</v>
          </cell>
          <cell r="V67">
            <v>28</v>
          </cell>
          <cell r="W67" t="str">
            <v xml:space="preserve">옷장과 옷장 사이에 연결형으로 결합하여 냄새와 습기 제거가 가능한 의류 케어기기 개발을 창업아이템으로 하고 있으나 목표 시장 규모는 크지 않은 것으로 판단됨 </v>
          </cell>
        </row>
        <row r="68">
          <cell r="B68">
            <v>20404394</v>
          </cell>
          <cell r="C68" t="str">
            <v>지역기반</v>
          </cell>
          <cell r="D68" t="str">
            <v>전기ㆍ전자</v>
          </cell>
          <cell r="E68" t="str">
            <v>스마트 수경재배 기반 잎채류 생산 데이터 활용 운영 모델</v>
          </cell>
          <cell r="F68" t="str">
            <v>0</v>
          </cell>
          <cell r="G68" t="str">
            <v>0</v>
          </cell>
          <cell r="H68" t="str">
            <v>초기</v>
          </cell>
          <cell r="I68" t="str">
            <v>청년</v>
          </cell>
          <cell r="J68">
            <v>0</v>
          </cell>
          <cell r="K68">
            <v>7</v>
          </cell>
          <cell r="L68">
            <v>6</v>
          </cell>
          <cell r="M68">
            <v>15</v>
          </cell>
          <cell r="N68">
            <v>16</v>
          </cell>
          <cell r="O68">
            <v>7</v>
          </cell>
          <cell r="P68">
            <v>8</v>
          </cell>
          <cell r="Q68">
            <v>6</v>
          </cell>
          <cell r="R68">
            <v>5</v>
          </cell>
          <cell r="S68">
            <v>70</v>
          </cell>
          <cell r="T68">
            <v>0</v>
          </cell>
          <cell r="U68">
            <v>70</v>
          </cell>
          <cell r="V68">
            <v>78</v>
          </cell>
          <cell r="W68" t="str">
            <v>소형 공간에 스마트 수경 재배로 잎채소를 생산하고 식당 카페등에 판매하는 모델을 제시하고 있으나 유사 기술 및 개발품이 존재하여 사업성은 높지 않을 것으로 예상됨.</v>
          </cell>
        </row>
        <row r="69">
          <cell r="B69">
            <v>20404679</v>
          </cell>
          <cell r="C69" t="str">
            <v>지역기반</v>
          </cell>
          <cell r="D69" t="str">
            <v>전기ㆍ전자</v>
          </cell>
          <cell r="E69" t="str">
            <v xml:space="preserve">자속 우회(Flux Guide) 기반 자기장 제어 구조가 적용된  무선충전 스마트폰 케이스 1개 </v>
          </cell>
          <cell r="F69" t="str">
            <v>600,000,000</v>
          </cell>
          <cell r="G69" t="str">
            <v>2</v>
          </cell>
          <cell r="H69" t="str">
            <v>초기</v>
          </cell>
          <cell r="I69" t="str">
            <v>청년</v>
          </cell>
          <cell r="J69">
            <v>0</v>
          </cell>
          <cell r="K69">
            <v>7</v>
          </cell>
          <cell r="L69">
            <v>7</v>
          </cell>
          <cell r="M69">
            <v>15</v>
          </cell>
          <cell r="N69">
            <v>14</v>
          </cell>
          <cell r="O69">
            <v>7</v>
          </cell>
          <cell r="P69">
            <v>7</v>
          </cell>
          <cell r="Q69">
            <v>11</v>
          </cell>
          <cell r="R69">
            <v>5</v>
          </cell>
          <cell r="S69">
            <v>73</v>
          </cell>
          <cell r="T69">
            <v>0</v>
          </cell>
          <cell r="U69">
            <v>73</v>
          </cell>
          <cell r="V69">
            <v>58</v>
          </cell>
          <cell r="W69" t="str">
            <v xml:space="preserve">자기장 차폐, 제어 기능이 통합된 스마트폰 보호 케이스 개발을 창업아이템으로 하고 있으나 자기장 차폐 효과성에 대한 성능 검증이 필요 할 것으로 판단됨 </v>
          </cell>
        </row>
        <row r="70">
          <cell r="B70">
            <v>20404889</v>
          </cell>
          <cell r="C70" t="str">
            <v>지역기반</v>
          </cell>
          <cell r="D70" t="str">
            <v>전기ㆍ전자</v>
          </cell>
          <cell r="E70" t="str">
            <v>초저전력 e-Paper 기반 무조작 UX와 가족 실시간 콘텐츠 전송,  예술 큐레이션을 통합한 노인 맞춤형 디지털 액자 서비스</v>
          </cell>
          <cell r="F70" t="str">
            <v>0</v>
          </cell>
          <cell r="G70" t="str">
            <v>0</v>
          </cell>
          <cell r="H70" t="str">
            <v>초기</v>
          </cell>
          <cell r="I70" t="str">
            <v>청년</v>
          </cell>
          <cell r="J70">
            <v>0</v>
          </cell>
          <cell r="K70">
            <v>7</v>
          </cell>
          <cell r="L70">
            <v>6</v>
          </cell>
          <cell r="M70">
            <v>15</v>
          </cell>
          <cell r="N70">
            <v>16</v>
          </cell>
          <cell r="O70">
            <v>7</v>
          </cell>
          <cell r="P70">
            <v>8</v>
          </cell>
          <cell r="Q70">
            <v>6</v>
          </cell>
          <cell r="R70">
            <v>5</v>
          </cell>
          <cell r="S70">
            <v>70</v>
          </cell>
          <cell r="T70">
            <v>0</v>
          </cell>
          <cell r="U70">
            <v>70</v>
          </cell>
          <cell r="V70">
            <v>78</v>
          </cell>
          <cell r="W70" t="str">
            <v xml:space="preserve">저전력 디지털 액자를 통해 고령자 가족 소통과 예술경험을 지원하는 정서 케어 서비스를 창업아이템으로 하고 있음. 제안한 기술은 유사 기술로 모방이 가능한 것으로 판단되어 사업성은 높지 않은 것으로 판단됨 </v>
          </cell>
        </row>
        <row r="71">
          <cell r="B71">
            <v>20410586</v>
          </cell>
          <cell r="C71" t="str">
            <v>지역기반</v>
          </cell>
          <cell r="D71" t="str">
            <v>전기ㆍ전자</v>
          </cell>
          <cell r="E71" t="str">
            <v>공간 음향 및 생체 데이터 연동 기술이 적용된 조명-오디오 융합 웰니스 시스템</v>
          </cell>
          <cell r="F71" t="str">
            <v>20,000,000</v>
          </cell>
          <cell r="G71" t="str">
            <v>1</v>
          </cell>
          <cell r="H71" t="str">
            <v>초기</v>
          </cell>
          <cell r="I71" t="str">
            <v>중장년</v>
          </cell>
          <cell r="J71">
            <v>0</v>
          </cell>
          <cell r="K71">
            <v>7</v>
          </cell>
          <cell r="L71">
            <v>6</v>
          </cell>
          <cell r="M71">
            <v>16</v>
          </cell>
          <cell r="N71">
            <v>14</v>
          </cell>
          <cell r="O71">
            <v>7</v>
          </cell>
          <cell r="P71">
            <v>7</v>
          </cell>
          <cell r="Q71">
            <v>6</v>
          </cell>
          <cell r="R71">
            <v>5</v>
          </cell>
          <cell r="S71">
            <v>68</v>
          </cell>
          <cell r="T71">
            <v>0</v>
          </cell>
          <cell r="U71">
            <v>68</v>
          </cell>
          <cell r="V71">
            <v>129</v>
          </cell>
          <cell r="W71" t="str">
            <v>사용자의 생체 데이터와 연동되는 조명 오디오 통합시스템을 개발하여 사용자 편의를 제공하려고 하나 제안한 기술은 유사 기술로 모방이 가능한 것으로 판단되어 사업성은 높지 않은 것으로 판단됨.</v>
          </cell>
        </row>
        <row r="72">
          <cell r="B72">
            <v>20412767</v>
          </cell>
          <cell r="C72" t="str">
            <v>지역기반</v>
          </cell>
          <cell r="D72" t="str">
            <v>전기ㆍ전자</v>
          </cell>
          <cell r="E72" t="str">
            <v>터칭메모리 - 클라우드 기반 실시간 협업형 점자 문서 편집 플랫폼</v>
          </cell>
          <cell r="F72" t="str">
            <v>250,000,000</v>
          </cell>
          <cell r="G72" t="str">
            <v>7</v>
          </cell>
          <cell r="H72" t="str">
            <v>초기</v>
          </cell>
          <cell r="I72" t="str">
            <v>청년</v>
          </cell>
          <cell r="J72">
            <v>0</v>
          </cell>
          <cell r="K72">
            <v>7</v>
          </cell>
          <cell r="L72">
            <v>7</v>
          </cell>
          <cell r="M72">
            <v>16</v>
          </cell>
          <cell r="N72">
            <v>15</v>
          </cell>
          <cell r="O72">
            <v>7</v>
          </cell>
          <cell r="P72">
            <v>7</v>
          </cell>
          <cell r="Q72">
            <v>11</v>
          </cell>
          <cell r="R72">
            <v>5</v>
          </cell>
          <cell r="S72">
            <v>75</v>
          </cell>
          <cell r="T72">
            <v>0</v>
          </cell>
          <cell r="U72">
            <v>75</v>
          </cell>
          <cell r="V72">
            <v>14</v>
          </cell>
          <cell r="W72" t="str">
            <v>점자 문서를 제작 편집 협업하는 웹 기반 플래폼 개발을 창업아이템으로 하고 있으나 사업화 시장을 고려한 목표 시장 규모는 한계가 있는 것으로 판단됨</v>
          </cell>
        </row>
        <row r="73">
          <cell r="B73">
            <v>20413968</v>
          </cell>
          <cell r="C73" t="str">
            <v>지역기반</v>
          </cell>
          <cell r="D73" t="str">
            <v>전기ㆍ전자</v>
          </cell>
          <cell r="E73" t="str">
            <v>(방산 用) SDR(Software-Defined Radio) 기반 이기종 플랫폼 탑재형 소형 엣지 RF 탐지·정밀무력화 통합 안티드론 솔루션</v>
          </cell>
          <cell r="F73" t="str">
            <v>44,895,454</v>
          </cell>
          <cell r="G73" t="str">
            <v>2</v>
          </cell>
          <cell r="H73" t="str">
            <v>초기</v>
          </cell>
          <cell r="I73" t="str">
            <v>청년</v>
          </cell>
          <cell r="J73" t="str">
            <v>면제</v>
          </cell>
          <cell r="S73" t="str">
            <v/>
          </cell>
          <cell r="T73">
            <v>0</v>
          </cell>
          <cell r="U73">
            <v>100</v>
          </cell>
          <cell r="V73" t="str">
            <v/>
          </cell>
          <cell r="W73" t="str">
            <v>서류평가 면제</v>
          </cell>
        </row>
        <row r="74">
          <cell r="B74">
            <v>20414525</v>
          </cell>
          <cell r="C74" t="str">
            <v>지역기반</v>
          </cell>
          <cell r="D74" t="str">
            <v>전기ㆍ전자</v>
          </cell>
          <cell r="E74" t="str">
            <v>실사용 피부환경 반영 자외선 차단상태 정량예측 디바이스·모바일 앱 통합 솔루션</v>
          </cell>
          <cell r="F74" t="str">
            <v>0</v>
          </cell>
          <cell r="G74" t="str">
            <v>0</v>
          </cell>
          <cell r="H74" t="str">
            <v>초기</v>
          </cell>
          <cell r="I74" t="str">
            <v>중장년</v>
          </cell>
          <cell r="J74">
            <v>0</v>
          </cell>
          <cell r="K74">
            <v>7</v>
          </cell>
          <cell r="L74">
            <v>6</v>
          </cell>
          <cell r="M74">
            <v>16</v>
          </cell>
          <cell r="N74">
            <v>14</v>
          </cell>
          <cell r="O74">
            <v>8</v>
          </cell>
          <cell r="P74">
            <v>7</v>
          </cell>
          <cell r="Q74">
            <v>6</v>
          </cell>
          <cell r="R74">
            <v>5</v>
          </cell>
          <cell r="S74">
            <v>69</v>
          </cell>
          <cell r="T74">
            <v>0</v>
          </cell>
          <cell r="U74">
            <v>69</v>
          </cell>
          <cell r="V74">
            <v>116</v>
          </cell>
          <cell r="W74" t="str">
            <v>UV LED 모듈과 보정 알고리즘을 활용하여 피부환경을 반영한 자외선 차단상태를 정량적으로 예측하는 디바이스 개발을 창업아이템으로 하고 있음. 신뢰성 확보 및 시장 진입을 위한 차별화된 전략이 필요한 것으로 판단됨</v>
          </cell>
        </row>
        <row r="75">
          <cell r="B75">
            <v>20414828</v>
          </cell>
          <cell r="C75" t="str">
            <v>지역기반</v>
          </cell>
          <cell r="D75" t="str">
            <v>전기ㆍ전자</v>
          </cell>
          <cell r="E75" t="str">
            <v>연동형 조리 타이머</v>
          </cell>
          <cell r="F75" t="str">
            <v>0</v>
          </cell>
          <cell r="G75" t="str">
            <v>1</v>
          </cell>
          <cell r="H75" t="str">
            <v>초기</v>
          </cell>
          <cell r="I75" t="str">
            <v>중장년</v>
          </cell>
          <cell r="J75">
            <v>0</v>
          </cell>
          <cell r="K75">
            <v>7</v>
          </cell>
          <cell r="L75">
            <v>7</v>
          </cell>
          <cell r="M75">
            <v>16</v>
          </cell>
          <cell r="N75">
            <v>14</v>
          </cell>
          <cell r="O75">
            <v>7</v>
          </cell>
          <cell r="P75">
            <v>7</v>
          </cell>
          <cell r="Q75">
            <v>11</v>
          </cell>
          <cell r="R75">
            <v>5</v>
          </cell>
          <cell r="S75">
            <v>74</v>
          </cell>
          <cell r="T75">
            <v>0</v>
          </cell>
          <cell r="U75">
            <v>74</v>
          </cell>
          <cell r="V75">
            <v>28</v>
          </cell>
          <cell r="W75" t="str">
            <v>메인 조리 시간과 연동된 복수의 서버 타이밍을 자동으로 관리하는 연동형 조리 타이머 제품 개발을 창업아이템으로 하고 있으나 목표 시장 진입을 위한 차별화된 전략이 필요한 것으로 판단됨</v>
          </cell>
        </row>
        <row r="76">
          <cell r="B76">
            <v>20414930</v>
          </cell>
          <cell r="C76" t="str">
            <v>지역기반</v>
          </cell>
          <cell r="D76" t="str">
            <v>전기ㆍ전자</v>
          </cell>
          <cell r="E76" t="str">
            <v>스타일비전 (Stylevision)</v>
          </cell>
          <cell r="F76" t="str">
            <v>69,000,000</v>
          </cell>
          <cell r="G76" t="str">
            <v>3</v>
          </cell>
          <cell r="H76" t="str">
            <v>초기</v>
          </cell>
          <cell r="I76" t="str">
            <v>중장년</v>
          </cell>
          <cell r="J76">
            <v>0</v>
          </cell>
          <cell r="K76">
            <v>7</v>
          </cell>
          <cell r="L76">
            <v>6</v>
          </cell>
          <cell r="M76">
            <v>15</v>
          </cell>
          <cell r="N76">
            <v>16</v>
          </cell>
          <cell r="O76">
            <v>7</v>
          </cell>
          <cell r="P76">
            <v>8</v>
          </cell>
          <cell r="Q76">
            <v>6</v>
          </cell>
          <cell r="R76">
            <v>5</v>
          </cell>
          <cell r="S76">
            <v>70</v>
          </cell>
          <cell r="T76">
            <v>0</v>
          </cell>
          <cell r="U76">
            <v>70</v>
          </cell>
          <cell r="V76">
            <v>78</v>
          </cell>
          <cell r="W76" t="str">
            <v xml:space="preserve">사용자가 공간, 취향, 시즌에 맞춰 TV 디자인을 자유롭게 변경할 수 있는 디스플레이 플래폼 개발을 창업아이템으로 하고 있으나 유사 기술로 모방이 가능한 것으로 판단되어 사업성은 높지 않은 것으로 판단됨 </v>
          </cell>
        </row>
        <row r="77">
          <cell r="B77">
            <v>20414978</v>
          </cell>
          <cell r="C77" t="str">
            <v>지역기반</v>
          </cell>
          <cell r="D77" t="str">
            <v>전기ㆍ전자</v>
          </cell>
          <cell r="E77" t="str">
            <v>갈증 전, 수분 섭취 습관 형성 스마트 텀블러 서비스 고도화 및 사업화</v>
          </cell>
          <cell r="F77" t="str">
            <v>13,636,364</v>
          </cell>
          <cell r="G77" t="str">
            <v>0</v>
          </cell>
          <cell r="H77" t="str">
            <v>초기</v>
          </cell>
          <cell r="I77" t="str">
            <v>청년</v>
          </cell>
          <cell r="J77">
            <v>0</v>
          </cell>
          <cell r="K77">
            <v>7</v>
          </cell>
          <cell r="L77">
            <v>7</v>
          </cell>
          <cell r="M77">
            <v>16</v>
          </cell>
          <cell r="N77">
            <v>14</v>
          </cell>
          <cell r="O77">
            <v>7</v>
          </cell>
          <cell r="P77">
            <v>7</v>
          </cell>
          <cell r="Q77">
            <v>11</v>
          </cell>
          <cell r="R77">
            <v>5</v>
          </cell>
          <cell r="S77">
            <v>74</v>
          </cell>
          <cell r="T77">
            <v>0</v>
          </cell>
          <cell r="U77">
            <v>74</v>
          </cell>
          <cell r="V77">
            <v>28</v>
          </cell>
          <cell r="W77" t="str">
            <v>사용자 수분 섭취를 위한 알람 기능으로 충분한 수분 섭취가 가능한 제품 개발을 창업아이템으로 하고 있으나 유사 기술 및 개발품이 출현할 수 있어 사업성은 높지 않을 것으로 예상됨.</v>
          </cell>
        </row>
        <row r="78">
          <cell r="B78">
            <v>20415195</v>
          </cell>
          <cell r="C78" t="str">
            <v>지역기반</v>
          </cell>
          <cell r="D78" t="str">
            <v>전기ㆍ전자</v>
          </cell>
          <cell r="E78" t="str">
            <v>온디바이스 AI·비전 기반 자가진단 결과 음성 피드백 상용화 개발</v>
          </cell>
          <cell r="F78" t="str">
            <v>4,200,000</v>
          </cell>
          <cell r="G78" t="str">
            <v>2</v>
          </cell>
          <cell r="H78" t="str">
            <v>초기</v>
          </cell>
          <cell r="I78" t="str">
            <v>청년</v>
          </cell>
          <cell r="J78">
            <v>0</v>
          </cell>
          <cell r="K78">
            <v>7</v>
          </cell>
          <cell r="L78">
            <v>6</v>
          </cell>
          <cell r="M78">
            <v>15</v>
          </cell>
          <cell r="N78">
            <v>16</v>
          </cell>
          <cell r="O78">
            <v>7</v>
          </cell>
          <cell r="P78">
            <v>8</v>
          </cell>
          <cell r="Q78">
            <v>6</v>
          </cell>
          <cell r="R78">
            <v>5</v>
          </cell>
          <cell r="S78">
            <v>70</v>
          </cell>
          <cell r="T78">
            <v>0</v>
          </cell>
          <cell r="U78">
            <v>70</v>
          </cell>
          <cell r="V78">
            <v>78</v>
          </cell>
          <cell r="W78" t="str">
            <v>시각 장애인 및 저시력자가 자가진단 키트 결과를 독립적으로 알 수 있도록 하기 위한 디바이스를 창업아이템으로 하고 있으나  제안하고 있는 목표 시장 규모는 크지 않은 것으로 판단됨</v>
          </cell>
        </row>
        <row r="79">
          <cell r="B79">
            <v>20416016</v>
          </cell>
          <cell r="C79" t="str">
            <v>지역기반</v>
          </cell>
          <cell r="D79" t="str">
            <v>전기ㆍ전자</v>
          </cell>
          <cell r="E79" t="str">
            <v>밀리미터파 기술과 AI 기능이 적용된 보급형 저전력 레이다 센서</v>
          </cell>
          <cell r="F79" t="str">
            <v>0</v>
          </cell>
          <cell r="G79" t="str">
            <v>1</v>
          </cell>
          <cell r="H79" t="str">
            <v>초기</v>
          </cell>
          <cell r="I79" t="str">
            <v>중장년</v>
          </cell>
          <cell r="J79">
            <v>0</v>
          </cell>
          <cell r="K79">
            <v>7</v>
          </cell>
          <cell r="L79">
            <v>6</v>
          </cell>
          <cell r="M79">
            <v>16</v>
          </cell>
          <cell r="N79">
            <v>14</v>
          </cell>
          <cell r="O79">
            <v>7</v>
          </cell>
          <cell r="P79">
            <v>7</v>
          </cell>
          <cell r="Q79">
            <v>6</v>
          </cell>
          <cell r="R79">
            <v>5</v>
          </cell>
          <cell r="S79">
            <v>68</v>
          </cell>
          <cell r="T79">
            <v>0</v>
          </cell>
          <cell r="U79">
            <v>68</v>
          </cell>
          <cell r="V79">
            <v>129</v>
          </cell>
          <cell r="W79" t="str">
            <v>소형 폼팩터 기반 저전력 보급형 경량 하드웨어와 AI을 활용한 탐지 레이다 센서 개발을 창업아이템으로 하고 있음. 센서 신뢰성 확보 및 시장 진입을 위한 차별화된 전략이 필요한 것으로 판단됨</v>
          </cell>
        </row>
        <row r="80">
          <cell r="B80">
            <v>20416183</v>
          </cell>
          <cell r="C80" t="str">
            <v>지역기반</v>
          </cell>
          <cell r="D80" t="str">
            <v>전기ㆍ전자</v>
          </cell>
          <cell r="E80" t="str">
            <v>인공지능 기반 모듈형 과학교구 체함학습 시스템</v>
          </cell>
          <cell r="F80" t="str">
            <v>4,000,000</v>
          </cell>
          <cell r="G80" t="str">
            <v>1</v>
          </cell>
          <cell r="H80" t="str">
            <v>초기</v>
          </cell>
          <cell r="I80" t="str">
            <v>중장년</v>
          </cell>
          <cell r="J80">
            <v>0</v>
          </cell>
          <cell r="K80">
            <v>7</v>
          </cell>
          <cell r="L80">
            <v>6</v>
          </cell>
          <cell r="M80">
            <v>16</v>
          </cell>
          <cell r="N80">
            <v>14</v>
          </cell>
          <cell r="O80">
            <v>8</v>
          </cell>
          <cell r="P80">
            <v>7</v>
          </cell>
          <cell r="Q80">
            <v>6</v>
          </cell>
          <cell r="R80">
            <v>5</v>
          </cell>
          <cell r="S80">
            <v>69</v>
          </cell>
          <cell r="T80">
            <v>0</v>
          </cell>
          <cell r="U80">
            <v>69</v>
          </cell>
          <cell r="V80">
            <v>116</v>
          </cell>
          <cell r="W80" t="str">
            <v>로봇공학, 회로제어, 인공지능 기술이 결합된 모듈형 교구 패키지 개발을 창업아이템으로 하고 있으나 목표 시장 진입을 위한 차별화된 전략이 필요한 것으로 판단됨</v>
          </cell>
        </row>
        <row r="81">
          <cell r="B81">
            <v>20416341</v>
          </cell>
          <cell r="C81" t="str">
            <v>지역기반</v>
          </cell>
          <cell r="D81" t="str">
            <v>전기ㆍ전자</v>
          </cell>
          <cell r="E81" t="str">
            <v>2.5D/3D 반도체 패키지 기판제조를 위한 Bump  평탄화 헤드(Head)  제품개발 및 공정능력 확보</v>
          </cell>
          <cell r="F81" t="str">
            <v>58,000,000</v>
          </cell>
          <cell r="G81" t="str">
            <v>6</v>
          </cell>
          <cell r="H81" t="str">
            <v>초기</v>
          </cell>
          <cell r="I81" t="str">
            <v>중장년</v>
          </cell>
          <cell r="J81">
            <v>0</v>
          </cell>
          <cell r="K81">
            <v>7</v>
          </cell>
          <cell r="L81">
            <v>7</v>
          </cell>
          <cell r="M81">
            <v>16</v>
          </cell>
          <cell r="N81">
            <v>14</v>
          </cell>
          <cell r="O81">
            <v>7</v>
          </cell>
          <cell r="P81">
            <v>7</v>
          </cell>
          <cell r="Q81">
            <v>11</v>
          </cell>
          <cell r="R81">
            <v>5</v>
          </cell>
          <cell r="S81">
            <v>74</v>
          </cell>
          <cell r="T81">
            <v>0</v>
          </cell>
          <cell r="U81">
            <v>74</v>
          </cell>
          <cell r="V81">
            <v>28</v>
          </cell>
          <cell r="W81" t="str">
            <v>BUMP 평탄화 헤드 문제점 해결을 위한 고객사 요청으로 평탄화 헤드 사업화를 창업아이템으로 하고 있음. 제안하고 있는 창업아이템의 목표 시장 규모는 크지 않은 것으로 판단됨</v>
          </cell>
        </row>
        <row r="82">
          <cell r="B82">
            <v>20416965</v>
          </cell>
          <cell r="C82" t="str">
            <v>지역기반</v>
          </cell>
          <cell r="D82" t="str">
            <v>전기ㆍ전자</v>
          </cell>
          <cell r="E82" t="str">
            <v>산업용 스마트 비상정지 원격제어</v>
          </cell>
          <cell r="F82" t="str">
            <v>0</v>
          </cell>
          <cell r="G82" t="str">
            <v>2</v>
          </cell>
          <cell r="H82" t="str">
            <v>초기</v>
          </cell>
          <cell r="I82" t="str">
            <v>중장년</v>
          </cell>
          <cell r="J82">
            <v>0</v>
          </cell>
          <cell r="K82">
            <v>7</v>
          </cell>
          <cell r="L82">
            <v>6</v>
          </cell>
          <cell r="M82">
            <v>15</v>
          </cell>
          <cell r="N82">
            <v>16</v>
          </cell>
          <cell r="O82">
            <v>7</v>
          </cell>
          <cell r="P82">
            <v>8</v>
          </cell>
          <cell r="Q82">
            <v>6</v>
          </cell>
          <cell r="R82">
            <v>5</v>
          </cell>
          <cell r="S82">
            <v>70</v>
          </cell>
          <cell r="T82">
            <v>0</v>
          </cell>
          <cell r="U82">
            <v>70</v>
          </cell>
          <cell r="V82">
            <v>78</v>
          </cell>
          <cell r="W82" t="str">
            <v>음성 무선 융합 산업용 스마트 비상정지 원격 제어 시스템 개발을 창업아이템으로 하고 있음. 신뢰성 확보 및 시장 진입을 위한 차별화된 전략이 필요한 것으로 판단됨</v>
          </cell>
        </row>
        <row r="83">
          <cell r="B83">
            <v>20417302</v>
          </cell>
          <cell r="C83" t="str">
            <v>지역기반</v>
          </cell>
          <cell r="D83" t="str">
            <v>전기ㆍ전자</v>
          </cell>
          <cell r="E83" t="str">
            <v>전문가-AI 협업(Co-Design) 기반의 지능형 하드웨어 설계·제작 자동화 솔루션, ODaaS</v>
          </cell>
          <cell r="F83" t="str">
            <v>100,285,532</v>
          </cell>
          <cell r="G83" t="str">
            <v>2</v>
          </cell>
          <cell r="H83" t="str">
            <v>초기</v>
          </cell>
          <cell r="I83" t="str">
            <v>중장년</v>
          </cell>
          <cell r="J83">
            <v>0</v>
          </cell>
          <cell r="K83">
            <v>7</v>
          </cell>
          <cell r="L83">
            <v>7</v>
          </cell>
          <cell r="M83">
            <v>16</v>
          </cell>
          <cell r="N83">
            <v>14</v>
          </cell>
          <cell r="O83">
            <v>7</v>
          </cell>
          <cell r="P83">
            <v>7</v>
          </cell>
          <cell r="Q83">
            <v>11</v>
          </cell>
          <cell r="R83">
            <v>5</v>
          </cell>
          <cell r="S83">
            <v>74</v>
          </cell>
          <cell r="T83">
            <v>0</v>
          </cell>
          <cell r="U83">
            <v>74</v>
          </cell>
          <cell r="V83">
            <v>28</v>
          </cell>
          <cell r="W83" t="str">
            <v>AI, DX 역량이 부족한 창업자 등을 대상으로 요구사항을 입력하면 ADA 가 기술 스펙을 분석하여 실시간 견적 및 설계 블록 다이어그램을 포함한 기획서를 제공하는 솔루션 개발을 창업아이템으로 하고 있으나 제안하고 있는 창업아이템의 목표 시장 규모는 크지 않은 것으로 판단됨</v>
          </cell>
        </row>
        <row r="84">
          <cell r="B84">
            <v>20417433</v>
          </cell>
          <cell r="C84" t="str">
            <v>지역기반</v>
          </cell>
          <cell r="D84" t="str">
            <v>전기ㆍ전자</v>
          </cell>
          <cell r="E84" t="str">
            <v>Gate Control 이론에 근거한, 의료진 설계기반 페인케어 의료기기 상용화</v>
          </cell>
          <cell r="F84" t="str">
            <v>1,100,000</v>
          </cell>
          <cell r="G84" t="str">
            <v>1</v>
          </cell>
          <cell r="H84" t="str">
            <v>초기</v>
          </cell>
          <cell r="I84" t="str">
            <v>청년</v>
          </cell>
          <cell r="J84">
            <v>0</v>
          </cell>
          <cell r="K84">
            <v>7</v>
          </cell>
          <cell r="L84">
            <v>6</v>
          </cell>
          <cell r="M84">
            <v>15</v>
          </cell>
          <cell r="N84">
            <v>16</v>
          </cell>
          <cell r="O84">
            <v>7</v>
          </cell>
          <cell r="P84">
            <v>8</v>
          </cell>
          <cell r="Q84">
            <v>6</v>
          </cell>
          <cell r="R84">
            <v>5</v>
          </cell>
          <cell r="S84">
            <v>70</v>
          </cell>
          <cell r="T84">
            <v>2</v>
          </cell>
          <cell r="U84">
            <v>72</v>
          </cell>
          <cell r="V84">
            <v>66</v>
          </cell>
          <cell r="W84" t="str">
            <v>시술 통증 및 치료 시간 저감을 목적으로 저주파 전기자극과 저출력 레이저 치료를 단일 핸드피스로 개발하는 창업아이템을 제안하고 있음. 목표시장 진입을 위한 구체적인 방안의 제시는 다소 미흡한 것으로 판단됨</v>
          </cell>
        </row>
        <row r="85">
          <cell r="B85">
            <v>20417539</v>
          </cell>
          <cell r="C85" t="str">
            <v>지역기반</v>
          </cell>
          <cell r="D85" t="str">
            <v>전기ㆍ전자</v>
          </cell>
          <cell r="E85" t="str">
            <v>환경 센서 데이터를 활용한 동파 방지 탄소덮개</v>
          </cell>
          <cell r="F85" t="str">
            <v>353,000,000</v>
          </cell>
          <cell r="G85" t="str">
            <v>3</v>
          </cell>
          <cell r="H85" t="str">
            <v>초기</v>
          </cell>
          <cell r="I85" t="str">
            <v>청년</v>
          </cell>
          <cell r="J85">
            <v>0</v>
          </cell>
          <cell r="K85">
            <v>7</v>
          </cell>
          <cell r="L85">
            <v>6</v>
          </cell>
          <cell r="M85">
            <v>16</v>
          </cell>
          <cell r="N85">
            <v>14</v>
          </cell>
          <cell r="O85">
            <v>7</v>
          </cell>
          <cell r="P85">
            <v>7</v>
          </cell>
          <cell r="Q85">
            <v>6</v>
          </cell>
          <cell r="R85">
            <v>5</v>
          </cell>
          <cell r="S85">
            <v>68</v>
          </cell>
          <cell r="T85">
            <v>0</v>
          </cell>
          <cell r="U85">
            <v>68</v>
          </cell>
          <cell r="V85">
            <v>129</v>
          </cell>
          <cell r="W85" t="str">
            <v>외기 온도 데이터 등을 기반으로 동결 위험 발생 시 면상 탄소 발열하는 시스템 개발을 창업아이템으로 제안하고 있으나 목표시장 진입을 위한 구체적인 방안의 제시는 다소 미흡한 것으로 판단됨</v>
          </cell>
        </row>
        <row r="86">
          <cell r="B86">
            <v>20417611</v>
          </cell>
          <cell r="C86" t="str">
            <v>지역기반</v>
          </cell>
          <cell r="D86" t="str">
            <v>전기ㆍ전자</v>
          </cell>
          <cell r="E86" t="str">
            <v>터치와 물리버튼을 융합하여 같은 공간으로 4배 더 신호를 제어하는 직관형 자동차 실내 스위치</v>
          </cell>
          <cell r="F86" t="str">
            <v>32,000,000</v>
          </cell>
          <cell r="G86" t="str">
            <v>0</v>
          </cell>
          <cell r="H86" t="str">
            <v>초기</v>
          </cell>
          <cell r="I86" t="str">
            <v>중장년</v>
          </cell>
          <cell r="J86">
            <v>0</v>
          </cell>
          <cell r="K86">
            <v>7</v>
          </cell>
          <cell r="L86">
            <v>7</v>
          </cell>
          <cell r="M86">
            <v>16</v>
          </cell>
          <cell r="N86">
            <v>15</v>
          </cell>
          <cell r="O86">
            <v>7</v>
          </cell>
          <cell r="P86">
            <v>7</v>
          </cell>
          <cell r="Q86">
            <v>11</v>
          </cell>
          <cell r="R86">
            <v>5</v>
          </cell>
          <cell r="S86">
            <v>75</v>
          </cell>
          <cell r="T86">
            <v>0</v>
          </cell>
          <cell r="U86">
            <v>75</v>
          </cell>
          <cell r="V86">
            <v>14</v>
          </cell>
          <cell r="W86" t="str">
            <v>운전자 터치 오동작 방지를 위한 차량용 스위치 개발을 창업아이템으로 하고 있음. 제안하고 있는 창업아이템의 목표 시장 규모는 크지 않은 것으로 판단됨</v>
          </cell>
        </row>
        <row r="87">
          <cell r="B87">
            <v>20417817</v>
          </cell>
          <cell r="C87" t="str">
            <v>지역기반</v>
          </cell>
          <cell r="D87" t="str">
            <v>전기ㆍ전자</v>
          </cell>
          <cell r="E87" t="str">
            <v>NOVA DESK</v>
          </cell>
          <cell r="F87" t="str">
            <v>140,000,000</v>
          </cell>
          <cell r="G87" t="str">
            <v>3</v>
          </cell>
          <cell r="H87" t="str">
            <v>초기</v>
          </cell>
          <cell r="I87" t="str">
            <v>청년</v>
          </cell>
          <cell r="J87">
            <v>0</v>
          </cell>
          <cell r="K87">
            <v>7</v>
          </cell>
          <cell r="L87">
            <v>6</v>
          </cell>
          <cell r="M87">
            <v>16</v>
          </cell>
          <cell r="N87">
            <v>14</v>
          </cell>
          <cell r="O87">
            <v>8</v>
          </cell>
          <cell r="P87">
            <v>7</v>
          </cell>
          <cell r="Q87">
            <v>6</v>
          </cell>
          <cell r="R87">
            <v>5</v>
          </cell>
          <cell r="S87">
            <v>69</v>
          </cell>
          <cell r="T87">
            <v>0</v>
          </cell>
          <cell r="U87">
            <v>69</v>
          </cell>
          <cell r="V87">
            <v>116</v>
          </cell>
          <cell r="W87" t="str">
            <v>자석 연결 방식으로 책상꺼리 붙이면 전력이 자동 공유되는 스마트 책상 개발을 창업아이템으로 제안하고 있음. 제안하고 있는 창업아이템의 목표 시장 규모는 크지 않은 것으로 판단됨</v>
          </cell>
        </row>
        <row r="88">
          <cell r="B88">
            <v>20418058</v>
          </cell>
          <cell r="C88" t="str">
            <v>지역기반</v>
          </cell>
          <cell r="D88" t="str">
            <v>전기ㆍ전자</v>
          </cell>
          <cell r="E88" t="str">
            <v>AI기반 위생•재고 통합 관리 스마트 매대</v>
          </cell>
          <cell r="F88" t="str">
            <v>32,000,000</v>
          </cell>
          <cell r="G88" t="str">
            <v>0</v>
          </cell>
          <cell r="H88" t="str">
            <v>초기</v>
          </cell>
          <cell r="I88" t="str">
            <v>청년</v>
          </cell>
          <cell r="J88">
            <v>0</v>
          </cell>
          <cell r="K88">
            <v>7</v>
          </cell>
          <cell r="L88">
            <v>7</v>
          </cell>
          <cell r="M88">
            <v>16</v>
          </cell>
          <cell r="N88">
            <v>14</v>
          </cell>
          <cell r="O88">
            <v>7</v>
          </cell>
          <cell r="P88">
            <v>7</v>
          </cell>
          <cell r="Q88">
            <v>11</v>
          </cell>
          <cell r="R88">
            <v>5</v>
          </cell>
          <cell r="S88">
            <v>74</v>
          </cell>
          <cell r="T88">
            <v>0</v>
          </cell>
          <cell r="U88">
            <v>74</v>
          </cell>
          <cell r="V88">
            <v>28</v>
          </cell>
          <cell r="W88" t="str">
            <v>오프라인 매장 진열 매대에 카메라 및 로드셀 기반 실시간 재고 인석, 공간 살균, 공기 청정 기능을 제공하는 스마트 매대를 창업아이템으로 제안하고 있음. 창업아이템 목표 시장 진입을 위한 차별화된 전략이 필요한 것으로 판단됨.</v>
          </cell>
        </row>
        <row r="89">
          <cell r="B89">
            <v>20419368</v>
          </cell>
          <cell r="C89" t="str">
            <v>지역기반</v>
          </cell>
          <cell r="D89" t="str">
            <v>전기ㆍ전자</v>
          </cell>
          <cell r="E89" t="str">
            <v>AI기반 실시간 온도/청정 분석을 통한 최적의 출력제어</v>
          </cell>
          <cell r="F89" t="str">
            <v>0</v>
          </cell>
          <cell r="G89" t="str">
            <v>0</v>
          </cell>
          <cell r="H89" t="str">
            <v>초기</v>
          </cell>
          <cell r="I89" t="str">
            <v>중장년</v>
          </cell>
          <cell r="J89">
            <v>0</v>
          </cell>
          <cell r="K89">
            <v>7</v>
          </cell>
          <cell r="L89">
            <v>6</v>
          </cell>
          <cell r="M89">
            <v>15</v>
          </cell>
          <cell r="N89">
            <v>16</v>
          </cell>
          <cell r="O89">
            <v>7</v>
          </cell>
          <cell r="P89">
            <v>8</v>
          </cell>
          <cell r="Q89">
            <v>6</v>
          </cell>
          <cell r="R89">
            <v>5</v>
          </cell>
          <cell r="S89">
            <v>70</v>
          </cell>
          <cell r="T89">
            <v>0</v>
          </cell>
          <cell r="U89">
            <v>70</v>
          </cell>
          <cell r="V89">
            <v>78</v>
          </cell>
          <cell r="W89" t="str">
            <v>정밀 모터 제어와 LCD 인터페이스 통합 고효울 냉각 및 플라즈마 정화 모듈 개발을  창업아이템으로 제안하고 있음. 창업아이템 목표 시장 진입을 위한 구체적인 전략이 필요한 것으로 판단됨.</v>
          </cell>
        </row>
        <row r="90">
          <cell r="B90">
            <v>20419549</v>
          </cell>
          <cell r="C90" t="str">
            <v>지역기반</v>
          </cell>
          <cell r="D90" t="str">
            <v>전기ㆍ전자</v>
          </cell>
          <cell r="E90" t="str">
            <v>AI 두피 스캔 기술이 적용된 정량 도포 기능의 탈모 외용제 사용 개선 디바이스</v>
          </cell>
          <cell r="F90" t="str">
            <v>0</v>
          </cell>
          <cell r="G90" t="str">
            <v>0</v>
          </cell>
          <cell r="H90" t="str">
            <v>초기</v>
          </cell>
          <cell r="I90" t="str">
            <v>중장년</v>
          </cell>
          <cell r="J90">
            <v>0</v>
          </cell>
          <cell r="K90">
            <v>7</v>
          </cell>
          <cell r="L90">
            <v>7</v>
          </cell>
          <cell r="M90">
            <v>16</v>
          </cell>
          <cell r="N90">
            <v>14</v>
          </cell>
          <cell r="O90">
            <v>7</v>
          </cell>
          <cell r="P90">
            <v>7</v>
          </cell>
          <cell r="Q90">
            <v>11</v>
          </cell>
          <cell r="R90">
            <v>5</v>
          </cell>
          <cell r="S90">
            <v>74</v>
          </cell>
          <cell r="T90">
            <v>0</v>
          </cell>
          <cell r="U90">
            <v>74</v>
          </cell>
          <cell r="V90">
            <v>28</v>
          </cell>
          <cell r="W90" t="str">
            <v>보이지 않는 두피를 스마트폰 화면으로 보면서 정량 도포가 가능한 디바이스 개발을 창업아이템으로 제안하고 있음. 제품 구현을 위한 구체적인 방안을 제시기 다소 미흡함</v>
          </cell>
        </row>
        <row r="91">
          <cell r="B91">
            <v>20420098</v>
          </cell>
          <cell r="C91" t="str">
            <v>지역기반</v>
          </cell>
          <cell r="D91" t="str">
            <v>전기ㆍ전자</v>
          </cell>
          <cell r="E91" t="str">
            <v>도수 렌즈 호환 및 파라메트릭 사이즈 맞춤이 가능한 능동형 AI 에이전트 스마트 아이웨어</v>
          </cell>
          <cell r="F91" t="str">
            <v>0</v>
          </cell>
          <cell r="G91" t="str">
            <v>3</v>
          </cell>
          <cell r="H91" t="str">
            <v>초기</v>
          </cell>
          <cell r="I91" t="str">
            <v>청년</v>
          </cell>
          <cell r="J91">
            <v>0</v>
          </cell>
          <cell r="K91">
            <v>7</v>
          </cell>
          <cell r="L91">
            <v>6</v>
          </cell>
          <cell r="M91">
            <v>16</v>
          </cell>
          <cell r="N91">
            <v>14</v>
          </cell>
          <cell r="O91">
            <v>8</v>
          </cell>
          <cell r="P91">
            <v>7</v>
          </cell>
          <cell r="Q91">
            <v>6</v>
          </cell>
          <cell r="R91">
            <v>5</v>
          </cell>
          <cell r="S91">
            <v>69</v>
          </cell>
          <cell r="T91">
            <v>2</v>
          </cell>
          <cell r="U91">
            <v>71</v>
          </cell>
          <cell r="V91">
            <v>70</v>
          </cell>
          <cell r="W91" t="str">
            <v>안경원에서 도수 호환 및 파라매트릭 사이즈 맞춤이 가능한 능동형 AI에이젠트 디바이스 및 어플 개발을 창업아이템으로 제안하고 있음. 창업아이템의 목표 시장 진입을 위한 구체적인 전략이 필요한 것으로 판단됨</v>
          </cell>
        </row>
        <row r="92">
          <cell r="B92">
            <v>20420492</v>
          </cell>
          <cell r="C92" t="str">
            <v>지역기반</v>
          </cell>
          <cell r="D92" t="str">
            <v>전기ㆍ전자</v>
          </cell>
          <cell r="E92" t="str">
            <v>지능형 온·습도 제어 및 전력 관리 알고리즘 기반 스포츠 모빌리티 무선 건조기</v>
          </cell>
          <cell r="F92" t="str">
            <v>303,039,769</v>
          </cell>
          <cell r="G92" t="str">
            <v>1</v>
          </cell>
          <cell r="H92" t="str">
            <v>초기</v>
          </cell>
          <cell r="I92" t="str">
            <v>중장년</v>
          </cell>
          <cell r="J92">
            <v>0</v>
          </cell>
          <cell r="K92">
            <v>7</v>
          </cell>
          <cell r="L92">
            <v>7</v>
          </cell>
          <cell r="M92">
            <v>16</v>
          </cell>
          <cell r="N92">
            <v>14</v>
          </cell>
          <cell r="O92">
            <v>7</v>
          </cell>
          <cell r="P92">
            <v>7</v>
          </cell>
          <cell r="Q92">
            <v>11</v>
          </cell>
          <cell r="R92">
            <v>5</v>
          </cell>
          <cell r="S92">
            <v>74</v>
          </cell>
          <cell r="T92">
            <v>0</v>
          </cell>
          <cell r="U92">
            <v>74</v>
          </cell>
          <cell r="V92">
            <v>28</v>
          </cell>
          <cell r="W92" t="str">
            <v>포트블 소포츠 장비를 60분 내 건조가 가능한 무선 관리 모바이스 개발을 창업아이템으로 제안하고 있음. 유사 기술 및 개발품이 존재하며 목표 시장 진입을 위한 구체적인 전략이 필요한 것으로 판단됨</v>
          </cell>
        </row>
        <row r="93">
          <cell r="B93">
            <v>20420632</v>
          </cell>
          <cell r="C93" t="str">
            <v>지역기반</v>
          </cell>
          <cell r="D93" t="str">
            <v>전기ㆍ전자</v>
          </cell>
          <cell r="E93" t="str">
            <v>고속·호버링 겸용 이중 추진체 소방 UAV 시스템</v>
          </cell>
          <cell r="F93" t="str">
            <v>992,057,909</v>
          </cell>
          <cell r="G93" t="str">
            <v>3</v>
          </cell>
          <cell r="H93" t="str">
            <v>초기</v>
          </cell>
          <cell r="I93" t="str">
            <v>중장년</v>
          </cell>
          <cell r="J93">
            <v>0</v>
          </cell>
          <cell r="K93">
            <v>7</v>
          </cell>
          <cell r="L93">
            <v>6</v>
          </cell>
          <cell r="M93">
            <v>15</v>
          </cell>
          <cell r="N93">
            <v>16</v>
          </cell>
          <cell r="O93">
            <v>7</v>
          </cell>
          <cell r="P93">
            <v>8</v>
          </cell>
          <cell r="Q93">
            <v>6</v>
          </cell>
          <cell r="R93">
            <v>5</v>
          </cell>
          <cell r="S93">
            <v>70</v>
          </cell>
          <cell r="T93">
            <v>0</v>
          </cell>
          <cell r="U93">
            <v>70</v>
          </cell>
          <cell r="V93">
            <v>78</v>
          </cell>
          <cell r="W93" t="str">
            <v>화재 발생시 빠른시간 내 도착이 가능한 정찰 및 초기 대응을 수행하는 소방 UAV  개발을 창업아이템으로 제안하고 있음. 창업아이템의 목표 시장 진입을 위한 구체적인 전략이 필요한 것으로 판단됨.</v>
          </cell>
        </row>
        <row r="94">
          <cell r="B94">
            <v>20420720</v>
          </cell>
          <cell r="C94" t="str">
            <v>지역기반</v>
          </cell>
          <cell r="D94" t="str">
            <v>전기ㆍ전자</v>
          </cell>
          <cell r="E94" t="str">
            <v>복원내구성 기술이 적용된 국부과열 방지 기능 및 밀착력이 향상된 무선 온열안대</v>
          </cell>
          <cell r="F94" t="str">
            <v>700,000,000</v>
          </cell>
          <cell r="G94" t="str">
            <v>1</v>
          </cell>
          <cell r="H94" t="str">
            <v>초기</v>
          </cell>
          <cell r="I94" t="str">
            <v>청년</v>
          </cell>
          <cell r="J94">
            <v>0</v>
          </cell>
          <cell r="K94">
            <v>7</v>
          </cell>
          <cell r="L94">
            <v>7</v>
          </cell>
          <cell r="M94">
            <v>16</v>
          </cell>
          <cell r="N94">
            <v>14</v>
          </cell>
          <cell r="O94">
            <v>7</v>
          </cell>
          <cell r="P94">
            <v>7</v>
          </cell>
          <cell r="Q94">
            <v>11</v>
          </cell>
          <cell r="R94">
            <v>5</v>
          </cell>
          <cell r="S94">
            <v>74</v>
          </cell>
          <cell r="T94">
            <v>0</v>
          </cell>
          <cell r="U94">
            <v>74</v>
          </cell>
          <cell r="V94">
            <v>28</v>
          </cell>
          <cell r="W94" t="str">
            <v>수면 개선 및 안구건조 완화용 무선 온열 안대 개발 및 사업화를 창업아이템으로 제안하고 있음. 제안하고 있는 창업아이템의 목표 시장 규모는 크지 않은 것으로 판단됨</v>
          </cell>
        </row>
        <row r="95">
          <cell r="B95">
            <v>20421201</v>
          </cell>
          <cell r="C95" t="str">
            <v>지역기반</v>
          </cell>
          <cell r="D95" t="str">
            <v>전기ㆍ전자</v>
          </cell>
          <cell r="E95" t="str">
            <v>AI 기반 취향·성향 분석을 통한 맞춤형 문화 경험 추천 플랫폼 개발</v>
          </cell>
          <cell r="F95" t="str">
            <v>30,000,000</v>
          </cell>
          <cell r="G95" t="str">
            <v>0</v>
          </cell>
          <cell r="H95" t="str">
            <v>초기</v>
          </cell>
          <cell r="I95" t="str">
            <v>청년</v>
          </cell>
          <cell r="J95">
            <v>0</v>
          </cell>
          <cell r="K95">
            <v>7</v>
          </cell>
          <cell r="L95">
            <v>6</v>
          </cell>
          <cell r="M95">
            <v>15</v>
          </cell>
          <cell r="N95">
            <v>16</v>
          </cell>
          <cell r="O95">
            <v>7</v>
          </cell>
          <cell r="P95">
            <v>8</v>
          </cell>
          <cell r="Q95">
            <v>6</v>
          </cell>
          <cell r="R95">
            <v>5</v>
          </cell>
          <cell r="S95">
            <v>70</v>
          </cell>
          <cell r="T95">
            <v>0</v>
          </cell>
          <cell r="U95">
            <v>70</v>
          </cell>
          <cell r="V95">
            <v>78</v>
          </cell>
          <cell r="W95" t="str">
            <v xml:space="preserve">사용자가 성향, 취향 설문을 통해 개인에게 맞는 취미 및 문화 경험 추천 플래폼 서비스를 창업아이템으로 하고 있으나 유사 기술로 모방이 가능한 것으로 판단되어 사업성은 높지 않은 것으로 판단됨 </v>
          </cell>
        </row>
        <row r="96">
          <cell r="B96">
            <v>20421344</v>
          </cell>
          <cell r="C96" t="str">
            <v>지역기반</v>
          </cell>
          <cell r="D96" t="str">
            <v>전기ㆍ전자</v>
          </cell>
          <cell r="E96" t="str">
            <v>AIO PROJECT</v>
          </cell>
          <cell r="F96" t="str">
            <v>0</v>
          </cell>
          <cell r="G96" t="str">
            <v>0</v>
          </cell>
          <cell r="H96" t="str">
            <v>초기</v>
          </cell>
          <cell r="I96" t="str">
            <v>청년</v>
          </cell>
          <cell r="J96">
            <v>0</v>
          </cell>
          <cell r="K96">
            <v>7</v>
          </cell>
          <cell r="L96">
            <v>6</v>
          </cell>
          <cell r="M96">
            <v>16</v>
          </cell>
          <cell r="N96">
            <v>14</v>
          </cell>
          <cell r="O96">
            <v>7</v>
          </cell>
          <cell r="P96">
            <v>7</v>
          </cell>
          <cell r="Q96">
            <v>6</v>
          </cell>
          <cell r="R96">
            <v>5</v>
          </cell>
          <cell r="S96">
            <v>68</v>
          </cell>
          <cell r="T96">
            <v>2</v>
          </cell>
          <cell r="U96">
            <v>70</v>
          </cell>
          <cell r="V96">
            <v>78</v>
          </cell>
          <cell r="W96" t="str">
            <v>AI기반 프레젠테이션 자동 생성, 모바일 발표 제어, 실시간 피드백 수집 정리가 가능한 발표 운영 사스 개발을 창업아이템으로 제안하고 있음. 모방한 유사 플래폼이 출현 가능하며 목표 시장 진입을 위한 구체적인 전략이 필요한 것으로 판단됨</v>
          </cell>
        </row>
        <row r="97">
          <cell r="B97">
            <v>20423299</v>
          </cell>
          <cell r="C97" t="str">
            <v>지역기반</v>
          </cell>
          <cell r="D97" t="str">
            <v>전기ㆍ전자</v>
          </cell>
          <cell r="E97" t="str">
            <v>AIoT 기반 대기전력 차단 및 설비별 절감 효과 정량화 EMS</v>
          </cell>
          <cell r="F97" t="str">
            <v>47,020,411</v>
          </cell>
          <cell r="G97" t="str">
            <v>2</v>
          </cell>
          <cell r="H97" t="str">
            <v>초기</v>
          </cell>
          <cell r="I97" t="str">
            <v>중장년</v>
          </cell>
          <cell r="J97">
            <v>0</v>
          </cell>
          <cell r="K97">
            <v>7</v>
          </cell>
          <cell r="L97">
            <v>6</v>
          </cell>
          <cell r="M97">
            <v>16</v>
          </cell>
          <cell r="N97">
            <v>14</v>
          </cell>
          <cell r="O97">
            <v>8</v>
          </cell>
          <cell r="P97">
            <v>7</v>
          </cell>
          <cell r="Q97">
            <v>6</v>
          </cell>
          <cell r="R97">
            <v>5</v>
          </cell>
          <cell r="S97">
            <v>69</v>
          </cell>
          <cell r="T97">
            <v>0</v>
          </cell>
          <cell r="U97">
            <v>69</v>
          </cell>
          <cell r="V97">
            <v>116</v>
          </cell>
          <cell r="W97" t="str">
            <v>AIOT 기반 산업용 대기전력을 차단하고 및 설비별 전력 데이터를 분석하여 전기요금 절감이 가능한 시스템 개발을 을 창업아이템으로 하고 있으나 제안하고 있는 창업아이템의 목표 시장 규모는 크지 않은 것으로 판단됨</v>
          </cell>
        </row>
        <row r="98">
          <cell r="B98">
            <v>20423432</v>
          </cell>
          <cell r="C98" t="str">
            <v>지역기반</v>
          </cell>
          <cell r="D98" t="str">
            <v>전기ㆍ전자</v>
          </cell>
          <cell r="E98" t="str">
            <v>‘Obzee(오브제) - Spatial AI Node’  : 호텔·리조트 객실용 공간 경험 운영 디바이스</v>
          </cell>
          <cell r="F98" t="str">
            <v>242,000,000</v>
          </cell>
          <cell r="G98" t="str">
            <v>1</v>
          </cell>
          <cell r="H98" t="str">
            <v>초기</v>
          </cell>
          <cell r="I98" t="str">
            <v>중장년</v>
          </cell>
          <cell r="J98">
            <v>0</v>
          </cell>
          <cell r="K98">
            <v>7</v>
          </cell>
          <cell r="L98">
            <v>7</v>
          </cell>
          <cell r="M98">
            <v>16</v>
          </cell>
          <cell r="N98">
            <v>14</v>
          </cell>
          <cell r="O98">
            <v>7</v>
          </cell>
          <cell r="P98">
            <v>7</v>
          </cell>
          <cell r="Q98">
            <v>11</v>
          </cell>
          <cell r="R98">
            <v>5</v>
          </cell>
          <cell r="S98">
            <v>74</v>
          </cell>
          <cell r="T98">
            <v>0</v>
          </cell>
          <cell r="U98">
            <v>74</v>
          </cell>
          <cell r="V98">
            <v>28</v>
          </cell>
          <cell r="W98" t="str">
            <v>호텔 리조트 등 체류공간에 조명, 사운드, 음성 인터렉션이 가능한 공간형 AI 디바이스 개발을 을 창업아이템으로 제안하고 있음. 창업아이템의 목표 시장 진입을 위한 구체적인 전략이 필요한 것으로 판단됨.</v>
          </cell>
        </row>
        <row r="99">
          <cell r="B99">
            <v>20423691</v>
          </cell>
          <cell r="C99" t="str">
            <v>지역기반</v>
          </cell>
          <cell r="D99" t="str">
            <v>전기ㆍ전자</v>
          </cell>
          <cell r="E99" t="str">
            <v xml:space="preserve">바이오항공유(SAF) 원료인 폐식용유 수거 데이터 기반,  탄소배출권 생성 MRV(측정보고검증) 솔루션 </v>
          </cell>
          <cell r="F99" t="str">
            <v>12,000,000</v>
          </cell>
          <cell r="G99" t="str">
            <v>1</v>
          </cell>
          <cell r="H99" t="str">
            <v>초기</v>
          </cell>
          <cell r="I99" t="str">
            <v>중장년</v>
          </cell>
          <cell r="J99">
            <v>0</v>
          </cell>
          <cell r="K99">
            <v>7</v>
          </cell>
          <cell r="L99">
            <v>6</v>
          </cell>
          <cell r="M99">
            <v>15</v>
          </cell>
          <cell r="N99">
            <v>16</v>
          </cell>
          <cell r="O99">
            <v>7</v>
          </cell>
          <cell r="P99">
            <v>8</v>
          </cell>
          <cell r="Q99">
            <v>6</v>
          </cell>
          <cell r="R99">
            <v>5</v>
          </cell>
          <cell r="S99">
            <v>70</v>
          </cell>
          <cell r="T99">
            <v>0</v>
          </cell>
          <cell r="U99">
            <v>70</v>
          </cell>
          <cell r="V99">
            <v>78</v>
          </cell>
          <cell r="W99" t="str">
            <v>폐식용유를 효율적으로 수거, 재활용하기 위한 자원 재활용 플래폼 개발을 창업아이템으로 제안하고 있음. 유사 아이템이 존재하여 창업아이템의 목표 시장 진입을 위한 구체적인 전략이 필요한 것으로 판단됨.</v>
          </cell>
        </row>
        <row r="100">
          <cell r="B100">
            <v>20424673</v>
          </cell>
          <cell r="C100" t="str">
            <v>지역기반</v>
          </cell>
          <cell r="D100" t="str">
            <v>전기ㆍ전자</v>
          </cell>
          <cell r="E100" t="str">
            <v>Magsafe 기술을 이용한 모바일 액서서리 제품 기획 및 사업화 확장</v>
          </cell>
          <cell r="F100" t="str">
            <v>0</v>
          </cell>
          <cell r="G100" t="str">
            <v>3</v>
          </cell>
          <cell r="H100" t="str">
            <v>초기</v>
          </cell>
          <cell r="I100" t="str">
            <v>중장년</v>
          </cell>
          <cell r="J100">
            <v>0</v>
          </cell>
          <cell r="K100">
            <v>7</v>
          </cell>
          <cell r="L100">
            <v>7</v>
          </cell>
          <cell r="M100">
            <v>16</v>
          </cell>
          <cell r="N100">
            <v>14</v>
          </cell>
          <cell r="O100">
            <v>7</v>
          </cell>
          <cell r="P100">
            <v>7</v>
          </cell>
          <cell r="Q100">
            <v>11</v>
          </cell>
          <cell r="R100">
            <v>5</v>
          </cell>
          <cell r="S100">
            <v>74</v>
          </cell>
          <cell r="T100">
            <v>0</v>
          </cell>
          <cell r="U100">
            <v>74</v>
          </cell>
          <cell r="V100">
            <v>28</v>
          </cell>
          <cell r="W100" t="str">
            <v>무선 충전 엑세서리 브랜드를 인수 고도화하여 스마트 디바이스 액세서리를 창업아이템으로 하고 제안하고 있음. 창업아이템의 목표 시장 규모는 크지 않은 것으로 판단됨</v>
          </cell>
        </row>
        <row r="101">
          <cell r="B101">
            <v>20424801</v>
          </cell>
          <cell r="C101" t="str">
            <v>지역기반</v>
          </cell>
          <cell r="D101" t="str">
            <v>전기ㆍ전자</v>
          </cell>
          <cell r="E101" t="str">
            <v>허리통증 완화 제품개발 솔루션</v>
          </cell>
          <cell r="F101" t="str">
            <v>2,976,500</v>
          </cell>
          <cell r="G101" t="str">
            <v>2</v>
          </cell>
          <cell r="H101" t="str">
            <v>초기</v>
          </cell>
          <cell r="I101" t="str">
            <v>중장년</v>
          </cell>
          <cell r="J101">
            <v>0</v>
          </cell>
          <cell r="K101">
            <v>7</v>
          </cell>
          <cell r="L101">
            <v>6</v>
          </cell>
          <cell r="M101">
            <v>15</v>
          </cell>
          <cell r="N101">
            <v>16</v>
          </cell>
          <cell r="O101">
            <v>7</v>
          </cell>
          <cell r="P101">
            <v>8</v>
          </cell>
          <cell r="Q101">
            <v>6</v>
          </cell>
          <cell r="R101">
            <v>5</v>
          </cell>
          <cell r="S101">
            <v>70</v>
          </cell>
          <cell r="T101">
            <v>0</v>
          </cell>
          <cell r="U101">
            <v>70</v>
          </cell>
          <cell r="V101">
            <v>78</v>
          </cell>
          <cell r="W101" t="str">
            <v>을 창업아이템으로 제안하고 있으며 창업아이템의 목표 시장 진입을 위한 구체적인 전략이 필요한 것으로 판단됨.</v>
          </cell>
        </row>
        <row r="102">
          <cell r="B102">
            <v>20425637</v>
          </cell>
          <cell r="C102" t="str">
            <v>지역기반</v>
          </cell>
          <cell r="D102" t="str">
            <v>전기ㆍ전자</v>
          </cell>
          <cell r="E102" t="str">
            <v>반도체·디스플레이 초미세 진공 리크(Leak) 시각화 및 예지보전을 위한 온디바이스 AI 음향 카메라 솔루션</v>
          </cell>
          <cell r="F102" t="str">
            <v>0</v>
          </cell>
          <cell r="G102" t="str">
            <v>0</v>
          </cell>
          <cell r="H102" t="str">
            <v>초기</v>
          </cell>
          <cell r="I102" t="str">
            <v>청년</v>
          </cell>
          <cell r="J102">
            <v>0</v>
          </cell>
          <cell r="K102">
            <v>7</v>
          </cell>
          <cell r="L102">
            <v>6</v>
          </cell>
          <cell r="M102">
            <v>16</v>
          </cell>
          <cell r="N102">
            <v>14</v>
          </cell>
          <cell r="O102">
            <v>7</v>
          </cell>
          <cell r="P102">
            <v>7</v>
          </cell>
          <cell r="Q102">
            <v>6</v>
          </cell>
          <cell r="R102">
            <v>5</v>
          </cell>
          <cell r="S102">
            <v>68</v>
          </cell>
          <cell r="T102">
            <v>0</v>
          </cell>
          <cell r="U102">
            <v>68</v>
          </cell>
          <cell r="V102">
            <v>129</v>
          </cell>
          <cell r="W102" t="str">
            <v xml:space="preserve">80dB 이상의 심한 공장 소음에서도 정확한 탐지가 가능한 포트블 AI 음향카메라 솔루션을 제안하고 있음. 카메라 솔루션 신뢰성 확보 및 창업아이템 목표 시장 진입을 위한 차별화된 전략이 필요한 것으로 판단됨  </v>
          </cell>
        </row>
        <row r="103">
          <cell r="B103">
            <v>20425702</v>
          </cell>
          <cell r="C103" t="str">
            <v>지역기반</v>
          </cell>
          <cell r="D103" t="str">
            <v>전기ㆍ전자</v>
          </cell>
          <cell r="E103" t="str">
            <v>FAN과 필터 막힘 경보 회로가 내장되어  숨쉬기 편하고 온도, 습기, 이산화탄소를 즉시 배출해 주는 14시간 작동 가능한 컴팩트한 산업용 전동식 호흡 보호구</v>
          </cell>
          <cell r="F103" t="str">
            <v>60,000,000</v>
          </cell>
          <cell r="G103" t="str">
            <v>0</v>
          </cell>
          <cell r="H103" t="str">
            <v>초기</v>
          </cell>
          <cell r="I103" t="str">
            <v>중장년</v>
          </cell>
          <cell r="J103">
            <v>0</v>
          </cell>
          <cell r="K103">
            <v>7</v>
          </cell>
          <cell r="L103">
            <v>7</v>
          </cell>
          <cell r="M103">
            <v>16</v>
          </cell>
          <cell r="N103">
            <v>15</v>
          </cell>
          <cell r="O103">
            <v>7</v>
          </cell>
          <cell r="P103">
            <v>7</v>
          </cell>
          <cell r="Q103">
            <v>11</v>
          </cell>
          <cell r="R103">
            <v>5</v>
          </cell>
          <cell r="S103">
            <v>75</v>
          </cell>
          <cell r="T103">
            <v>0</v>
          </cell>
          <cell r="U103">
            <v>75</v>
          </cell>
          <cell r="V103">
            <v>14</v>
          </cell>
          <cell r="W103" t="str">
            <v>방독면 막힘 경보 회로 와  팬 내장 산업용 전동식 호흡 보호구를 창업아이템으로 제안하고 있음. 창업아이템의 목표 시장 진입을 위한 구체적인 방안이 필요한 것으로 판단됨</v>
          </cell>
        </row>
        <row r="104">
          <cell r="B104">
            <v>20425817</v>
          </cell>
          <cell r="C104" t="str">
            <v>지역기반</v>
          </cell>
          <cell r="D104" t="str">
            <v>전기ㆍ전자</v>
          </cell>
          <cell r="E104" t="str">
            <v>글로벌 IP 라이선싱 및 이를 위한 특허 침해 분석 AI 플랫폼</v>
          </cell>
          <cell r="F104" t="str">
            <v>20,000,000</v>
          </cell>
          <cell r="G104" t="str">
            <v>6</v>
          </cell>
          <cell r="H104" t="str">
            <v>초기</v>
          </cell>
          <cell r="I104" t="str">
            <v>중장년</v>
          </cell>
          <cell r="J104" t="str">
            <v>면제</v>
          </cell>
          <cell r="S104" t="str">
            <v/>
          </cell>
          <cell r="T104">
            <v>0</v>
          </cell>
          <cell r="U104">
            <v>100</v>
          </cell>
          <cell r="V104" t="str">
            <v/>
          </cell>
          <cell r="W104" t="str">
            <v>서류평가 면제</v>
          </cell>
        </row>
        <row r="105">
          <cell r="B105">
            <v>20426484</v>
          </cell>
          <cell r="C105" t="str">
            <v>지역기반</v>
          </cell>
          <cell r="D105" t="str">
            <v>전기ㆍ전자</v>
          </cell>
          <cell r="E105" t="str">
            <v>말하는대로 만들어지는 간편 회로 제작 플랫폼 'PCBPLAY' 및 IOT 실전 교육 키트</v>
          </cell>
          <cell r="F105" t="str">
            <v>131,961,270</v>
          </cell>
          <cell r="G105" t="str">
            <v>1</v>
          </cell>
          <cell r="H105" t="str">
            <v>초기</v>
          </cell>
          <cell r="I105" t="str">
            <v>청년</v>
          </cell>
          <cell r="J105">
            <v>0</v>
          </cell>
          <cell r="K105">
            <v>7</v>
          </cell>
          <cell r="L105">
            <v>7</v>
          </cell>
          <cell r="M105">
            <v>16</v>
          </cell>
          <cell r="N105">
            <v>15</v>
          </cell>
          <cell r="O105">
            <v>7</v>
          </cell>
          <cell r="P105">
            <v>7</v>
          </cell>
          <cell r="Q105">
            <v>11</v>
          </cell>
          <cell r="R105">
            <v>5</v>
          </cell>
          <cell r="S105">
            <v>75</v>
          </cell>
          <cell r="T105">
            <v>0</v>
          </cell>
          <cell r="U105">
            <v>75</v>
          </cell>
          <cell r="V105">
            <v>14</v>
          </cell>
          <cell r="W105" t="str">
            <v>사용자의 의도를 파악하여 회로와 코드를 만들어 주는 IOT 실전 교육 키트를 창업아이템으로 하고 있으며 관련 기술력 등을 고려할 때 사업화는 가능할 것으로 판단됨.</v>
          </cell>
        </row>
        <row r="106">
          <cell r="B106">
            <v>20426613</v>
          </cell>
          <cell r="C106" t="str">
            <v>지역기반</v>
          </cell>
          <cell r="D106" t="str">
            <v>전기ㆍ전자</v>
          </cell>
          <cell r="E106" t="str">
            <v>슬립테크, 웨이크테크, 딥테크 융합 적용을 통하여, 수면과 기상의 질을  복합 향상 시키는 인공지능AI 스마트 매트리스 패드</v>
          </cell>
          <cell r="F106" t="str">
            <v>0</v>
          </cell>
          <cell r="G106" t="str">
            <v>2</v>
          </cell>
          <cell r="H106" t="str">
            <v>초기</v>
          </cell>
          <cell r="I106" t="str">
            <v>청년</v>
          </cell>
          <cell r="J106">
            <v>0</v>
          </cell>
          <cell r="K106">
            <v>10</v>
          </cell>
          <cell r="L106">
            <v>9</v>
          </cell>
          <cell r="M106">
            <v>19</v>
          </cell>
          <cell r="N106">
            <v>19</v>
          </cell>
          <cell r="O106">
            <v>10</v>
          </cell>
          <cell r="P106">
            <v>9</v>
          </cell>
          <cell r="Q106">
            <v>15</v>
          </cell>
          <cell r="R106">
            <v>5</v>
          </cell>
          <cell r="S106">
            <v>96</v>
          </cell>
          <cell r="T106">
            <v>0</v>
          </cell>
          <cell r="U106">
            <v>96</v>
          </cell>
          <cell r="V106">
            <v>4</v>
          </cell>
          <cell r="W106" t="str">
            <v>수면 전주기를 걸쳐 맞춤형 최적 환경을 조성하는 인공지능 매트리스 패트를 창업아이템으로하고 있으나 모방한 유사 플래폼이 출현 가능하여 목표 시장 진입을 위한 구체적인 전략이 필요한 것으로 판단됨</v>
          </cell>
        </row>
        <row r="107">
          <cell r="B107">
            <v>20426765</v>
          </cell>
          <cell r="C107" t="str">
            <v>지역기반</v>
          </cell>
          <cell r="D107" t="str">
            <v>전기ㆍ전자</v>
          </cell>
          <cell r="E107" t="str">
            <v>일본 수출용 문진·관절각·움직임 패턴 정량화 기술기반 오십견 자가 관리 솔루션 「오후의 건강(IOT)」</v>
          </cell>
          <cell r="F107" t="str">
            <v>76,000,000</v>
          </cell>
          <cell r="G107" t="str">
            <v>3</v>
          </cell>
          <cell r="H107" t="str">
            <v>초기</v>
          </cell>
          <cell r="I107" t="str">
            <v>청년</v>
          </cell>
          <cell r="J107">
            <v>0</v>
          </cell>
          <cell r="K107">
            <v>7</v>
          </cell>
          <cell r="L107">
            <v>6</v>
          </cell>
          <cell r="M107">
            <v>16</v>
          </cell>
          <cell r="N107">
            <v>14</v>
          </cell>
          <cell r="O107">
            <v>8</v>
          </cell>
          <cell r="P107">
            <v>7</v>
          </cell>
          <cell r="Q107">
            <v>6</v>
          </cell>
          <cell r="R107">
            <v>5</v>
          </cell>
          <cell r="S107">
            <v>69</v>
          </cell>
          <cell r="T107">
            <v>2</v>
          </cell>
          <cell r="U107">
            <v>71</v>
          </cell>
          <cell r="V107">
            <v>70</v>
          </cell>
          <cell r="W107" t="str">
            <v>문진, 관절각, 움직임 패턴 정량화 기술기반 오십견 자가 관리 솔루션을 창업아이템으로 제안하고 있음. 모방한 유사 플래폼이 출현 가능하며 목표 시장 진입을 위한 구체적인 전략이 필요한 것으로 판단됨</v>
          </cell>
        </row>
        <row r="108">
          <cell r="B108">
            <v>20426818</v>
          </cell>
          <cell r="C108" t="str">
            <v>지역기반</v>
          </cell>
          <cell r="D108" t="str">
            <v>전기ㆍ전자</v>
          </cell>
          <cell r="E108" t="str">
            <v>RF 무선 기반 스마트 조명 및 실내환경 통합 제어 시스템</v>
          </cell>
          <cell r="F108" t="str">
            <v>411,589,268</v>
          </cell>
          <cell r="G108" t="str">
            <v>3</v>
          </cell>
          <cell r="H108" t="str">
            <v>초기</v>
          </cell>
          <cell r="I108" t="str">
            <v>중장년</v>
          </cell>
          <cell r="J108">
            <v>0</v>
          </cell>
          <cell r="K108">
            <v>7</v>
          </cell>
          <cell r="L108">
            <v>7</v>
          </cell>
          <cell r="M108">
            <v>16</v>
          </cell>
          <cell r="N108">
            <v>13</v>
          </cell>
          <cell r="O108">
            <v>7</v>
          </cell>
          <cell r="P108">
            <v>7</v>
          </cell>
          <cell r="Q108">
            <v>11</v>
          </cell>
          <cell r="R108">
            <v>5</v>
          </cell>
          <cell r="S108">
            <v>73</v>
          </cell>
          <cell r="T108">
            <v>0</v>
          </cell>
          <cell r="U108">
            <v>73</v>
          </cell>
          <cell r="V108">
            <v>58</v>
          </cell>
          <cell r="W108" t="str">
            <v>RF 무선 통신 기반으로 조명, 온도, 공기질을 통합 제어하는 시스템 개발을 창업아이템으로 제안하고 있으나 유사한 시스템이 존재하는 것으로 판단되어 목표 시장 진입을 위한 구체적인 전략이 필요한 것으로 판단됨</v>
          </cell>
        </row>
        <row r="109">
          <cell r="B109">
            <v>20427279</v>
          </cell>
          <cell r="C109" t="str">
            <v>지역기반</v>
          </cell>
          <cell r="D109" t="str">
            <v>전기ㆍ전자</v>
          </cell>
          <cell r="E109" t="str">
            <v>듀얼모드 유인기술 적용 '탐지+퇴치' 실내 흰개미 모니터링 시스템</v>
          </cell>
          <cell r="F109" t="str">
            <v>128,000,000</v>
          </cell>
          <cell r="G109" t="str">
            <v>1</v>
          </cell>
          <cell r="H109" t="str">
            <v>초기</v>
          </cell>
          <cell r="I109" t="str">
            <v>중장년</v>
          </cell>
          <cell r="J109">
            <v>0</v>
          </cell>
          <cell r="K109">
            <v>7</v>
          </cell>
          <cell r="L109">
            <v>6</v>
          </cell>
          <cell r="M109">
            <v>15</v>
          </cell>
          <cell r="N109">
            <v>16</v>
          </cell>
          <cell r="O109">
            <v>7</v>
          </cell>
          <cell r="P109">
            <v>8</v>
          </cell>
          <cell r="Q109">
            <v>6</v>
          </cell>
          <cell r="R109">
            <v>5</v>
          </cell>
          <cell r="S109">
            <v>70</v>
          </cell>
          <cell r="T109">
            <v>0</v>
          </cell>
          <cell r="U109">
            <v>70</v>
          </cell>
          <cell r="V109">
            <v>78</v>
          </cell>
          <cell r="W109" t="str">
            <v>주택 등 목재 구조물을 비파괴 방식으로 실시간 감시 및 베이트 방제 시스템을 을 창업아이템으로 제안하고 있음. 창업아이템의 목표 시장 규모는 크지 않은 것으로 판단됨</v>
          </cell>
        </row>
        <row r="110">
          <cell r="B110">
            <v>20427513</v>
          </cell>
          <cell r="C110" t="str">
            <v>지역기반</v>
          </cell>
          <cell r="D110" t="str">
            <v>전기ㆍ전자</v>
          </cell>
          <cell r="E110" t="str">
            <v>고속 신호 PCB 가상검증 정확도 향상을 위한 AI 기반 전기적  물성 추출 솔루션</v>
          </cell>
          <cell r="F110" t="str">
            <v>430,000</v>
          </cell>
          <cell r="G110" t="str">
            <v>0</v>
          </cell>
          <cell r="H110" t="str">
            <v>초기</v>
          </cell>
          <cell r="I110" t="str">
            <v>중장년</v>
          </cell>
          <cell r="J110">
            <v>0</v>
          </cell>
          <cell r="K110">
            <v>7</v>
          </cell>
          <cell r="L110">
            <v>7</v>
          </cell>
          <cell r="M110">
            <v>16</v>
          </cell>
          <cell r="N110">
            <v>14</v>
          </cell>
          <cell r="O110">
            <v>7</v>
          </cell>
          <cell r="P110">
            <v>7</v>
          </cell>
          <cell r="Q110">
            <v>11</v>
          </cell>
          <cell r="R110">
            <v>5</v>
          </cell>
          <cell r="S110">
            <v>74</v>
          </cell>
          <cell r="T110">
            <v>0</v>
          </cell>
          <cell r="U110">
            <v>74</v>
          </cell>
          <cell r="V110">
            <v>28</v>
          </cell>
          <cell r="W110" t="str">
            <v>PCB 고속 신호 검증 정확도 향상을 위한 PCB 물성값 추출 AI 솔루션을 을 창업아이템으로 하고 있으나 제안하고 있는 창업아이템의 목표 시장 규모는 크지 않은 것으로 판단됨</v>
          </cell>
        </row>
        <row r="111">
          <cell r="B111">
            <v>20427556</v>
          </cell>
          <cell r="C111" t="str">
            <v>지역기반</v>
          </cell>
          <cell r="D111" t="str">
            <v>전기ㆍ전자</v>
          </cell>
          <cell r="E111" t="str">
            <v>능동구동 마이크로LED 기반 투명/불투명 전환이 가능한  다목적(교육,치료,정보전달) 인터렉티브 투명 디스플레이</v>
          </cell>
          <cell r="F111" t="str">
            <v>32,500,000</v>
          </cell>
          <cell r="G111" t="str">
            <v>1</v>
          </cell>
          <cell r="H111" t="str">
            <v>초기</v>
          </cell>
          <cell r="I111" t="str">
            <v>중장년</v>
          </cell>
          <cell r="J111">
            <v>0</v>
          </cell>
          <cell r="K111">
            <v>7</v>
          </cell>
          <cell r="L111">
            <v>6</v>
          </cell>
          <cell r="M111">
            <v>15</v>
          </cell>
          <cell r="N111">
            <v>16</v>
          </cell>
          <cell r="O111">
            <v>7</v>
          </cell>
          <cell r="P111">
            <v>8</v>
          </cell>
          <cell r="Q111">
            <v>6</v>
          </cell>
          <cell r="R111">
            <v>5</v>
          </cell>
          <cell r="S111">
            <v>70</v>
          </cell>
          <cell r="T111">
            <v>0</v>
          </cell>
          <cell r="U111">
            <v>70</v>
          </cell>
          <cell r="V111">
            <v>78</v>
          </cell>
          <cell r="W111" t="str">
            <v xml:space="preserve">능동 구동 마이크로 LED 기반 투명/불투명 전환이 가능한 인터렉티브 부명 디스플레이 개발을 창업아이템으로 하고 있으니 유사 기술 및 개발품이 다수 존재하여 사업성은 높지 않을 것으로 예상됨. </v>
          </cell>
        </row>
        <row r="112">
          <cell r="B112">
            <v>20427736</v>
          </cell>
          <cell r="C112" t="str">
            <v>지역기반</v>
          </cell>
          <cell r="D112" t="str">
            <v>전기ㆍ전자</v>
          </cell>
          <cell r="E112" t="str">
            <v>AI 기반K-브랜드 피크 솔루션(브랜드 스케일업SaaS 플랫폼)</v>
          </cell>
          <cell r="F112" t="str">
            <v>0</v>
          </cell>
          <cell r="G112" t="str">
            <v>0</v>
          </cell>
          <cell r="H112" t="str">
            <v>초기</v>
          </cell>
          <cell r="I112" t="str">
            <v>중장년</v>
          </cell>
          <cell r="J112">
            <v>0</v>
          </cell>
          <cell r="K112">
            <v>7</v>
          </cell>
          <cell r="L112">
            <v>6</v>
          </cell>
          <cell r="M112">
            <v>16</v>
          </cell>
          <cell r="N112">
            <v>14</v>
          </cell>
          <cell r="O112">
            <v>7</v>
          </cell>
          <cell r="P112">
            <v>7</v>
          </cell>
          <cell r="Q112">
            <v>6</v>
          </cell>
          <cell r="R112">
            <v>5</v>
          </cell>
          <cell r="S112">
            <v>68</v>
          </cell>
          <cell r="T112">
            <v>0</v>
          </cell>
          <cell r="U112">
            <v>68</v>
          </cell>
          <cell r="V112">
            <v>129</v>
          </cell>
          <cell r="W112" t="str">
            <v>홈쇼핑 MD를 시스템화하는 AI 브랜드 피크 플래폼을 을 창업아이템으로 제안하고 있으나 모방한 유사 플래폼이 출현 가능하며 목표 시장 진입을 위한 구체적인 전략이 필요한 것으로 판단됨</v>
          </cell>
        </row>
        <row r="113">
          <cell r="B113">
            <v>20428130</v>
          </cell>
          <cell r="C113" t="str">
            <v>지역기반</v>
          </cell>
          <cell r="D113" t="str">
            <v>전기ㆍ전자</v>
          </cell>
          <cell r="E113" t="str">
            <v>RS-485 통신 기반의 센서, 컨트롤러 일체형 스마트 레이저 EPC센서 개발</v>
          </cell>
          <cell r="F113" t="str">
            <v>520,000,000</v>
          </cell>
          <cell r="G113" t="str">
            <v>1</v>
          </cell>
          <cell r="H113" t="str">
            <v>초기</v>
          </cell>
          <cell r="I113" t="str">
            <v>중장년</v>
          </cell>
          <cell r="J113">
            <v>0</v>
          </cell>
          <cell r="K113">
            <v>7</v>
          </cell>
          <cell r="L113">
            <v>7</v>
          </cell>
          <cell r="M113">
            <v>16</v>
          </cell>
          <cell r="N113">
            <v>15</v>
          </cell>
          <cell r="O113">
            <v>7</v>
          </cell>
          <cell r="P113">
            <v>7</v>
          </cell>
          <cell r="Q113">
            <v>11</v>
          </cell>
          <cell r="R113">
            <v>5</v>
          </cell>
          <cell r="S113">
            <v>75</v>
          </cell>
          <cell r="T113">
            <v>0</v>
          </cell>
          <cell r="U113">
            <v>75</v>
          </cell>
          <cell r="V113">
            <v>14</v>
          </cell>
          <cell r="W113" t="str">
            <v>반도체 EFEM 장비 내 배선 최적화를 위한 RS-485 통신 기반의 센서 컨트롤러 일체형 스마트 레이저 EPC센서 개발을 창업아이템으로 하고 있으나 제안하고 있는 창업아이템의 목표 시장 규모는 크지 않은 것으로 판단됨</v>
          </cell>
        </row>
        <row r="114">
          <cell r="B114">
            <v>20428208</v>
          </cell>
          <cell r="C114" t="str">
            <v>지역기반</v>
          </cell>
          <cell r="D114" t="str">
            <v>전기ㆍ전자</v>
          </cell>
          <cell r="E114" t="str">
            <v>고장을 미리 알려주는 피지컬 AI 기반 스마트 BLDC 모터 개발</v>
          </cell>
          <cell r="F114" t="str">
            <v>0</v>
          </cell>
          <cell r="G114" t="str">
            <v>1</v>
          </cell>
          <cell r="H114" t="str">
            <v>초기</v>
          </cell>
          <cell r="I114" t="str">
            <v>청년</v>
          </cell>
          <cell r="J114">
            <v>0</v>
          </cell>
          <cell r="K114">
            <v>7</v>
          </cell>
          <cell r="L114">
            <v>7</v>
          </cell>
          <cell r="M114">
            <v>16</v>
          </cell>
          <cell r="N114">
            <v>14</v>
          </cell>
          <cell r="O114">
            <v>7</v>
          </cell>
          <cell r="P114">
            <v>7</v>
          </cell>
          <cell r="Q114">
            <v>11</v>
          </cell>
          <cell r="R114">
            <v>5</v>
          </cell>
          <cell r="S114">
            <v>74</v>
          </cell>
          <cell r="T114">
            <v>0</v>
          </cell>
          <cell r="U114">
            <v>74</v>
          </cell>
          <cell r="V114">
            <v>28</v>
          </cell>
          <cell r="W114" t="str">
            <v>축사용 BLDC Motor의 고장을 사전에 알려주는 예지보전 모터를 개발하려고 하나 유사 기술이 다수 존재하는 것으로 판단되어 기술적인 차별성은 떨어지는 것으로 판단됨</v>
          </cell>
        </row>
        <row r="115">
          <cell r="B115">
            <v>20428472</v>
          </cell>
          <cell r="C115" t="str">
            <v>지역기반</v>
          </cell>
          <cell r="D115" t="str">
            <v>전기ㆍ전자</v>
          </cell>
          <cell r="E115" t="str">
            <v>포토토 아카이브 (POTOTO Archive)</v>
          </cell>
          <cell r="F115" t="str">
            <v>1,222,392,351</v>
          </cell>
          <cell r="G115" t="str">
            <v>2</v>
          </cell>
          <cell r="H115" t="str">
            <v>초기</v>
          </cell>
          <cell r="I115" t="str">
            <v>청년</v>
          </cell>
          <cell r="J115">
            <v>0</v>
          </cell>
          <cell r="K115">
            <v>7</v>
          </cell>
          <cell r="L115">
            <v>6</v>
          </cell>
          <cell r="M115">
            <v>15</v>
          </cell>
          <cell r="N115">
            <v>16</v>
          </cell>
          <cell r="O115">
            <v>7</v>
          </cell>
          <cell r="P115">
            <v>8</v>
          </cell>
          <cell r="Q115">
            <v>6</v>
          </cell>
          <cell r="R115">
            <v>5</v>
          </cell>
          <cell r="S115">
            <v>70</v>
          </cell>
          <cell r="T115">
            <v>0</v>
          </cell>
          <cell r="U115">
            <v>70</v>
          </cell>
          <cell r="V115">
            <v>78</v>
          </cell>
          <cell r="W115" t="str">
            <v>인터랙티브 디지털 앨범 및 구독형 기록 경험 서비스 개발을 창업아이템으로 제안하고 있음. 제안한 기술은 유사 기술로 모방이 가능한 것으로 판단되어 사업성은 높지 않은 것으로 판단됨</v>
          </cell>
        </row>
        <row r="116">
          <cell r="B116">
            <v>20428574</v>
          </cell>
          <cell r="C116" t="str">
            <v>지역기반</v>
          </cell>
          <cell r="D116" t="str">
            <v>전기ㆍ전자</v>
          </cell>
          <cell r="E116" t="str">
            <v>디지털 트윈 기반 반도체 제조 자동화 플랫폼 앰피비언</v>
          </cell>
          <cell r="F116" t="str">
            <v>2,727,273</v>
          </cell>
          <cell r="G116" t="str">
            <v>5</v>
          </cell>
          <cell r="H116" t="str">
            <v>초기</v>
          </cell>
          <cell r="I116" t="str">
            <v>중장년</v>
          </cell>
          <cell r="J116" t="str">
            <v>면제</v>
          </cell>
          <cell r="S116" t="str">
            <v/>
          </cell>
          <cell r="T116">
            <v>0</v>
          </cell>
          <cell r="U116">
            <v>100</v>
          </cell>
          <cell r="V116" t="str">
            <v/>
          </cell>
          <cell r="W116" t="str">
            <v>서류평가 면제</v>
          </cell>
        </row>
        <row r="117">
          <cell r="B117">
            <v>20429063</v>
          </cell>
          <cell r="C117" t="str">
            <v>지역기반</v>
          </cell>
          <cell r="D117" t="str">
            <v>전기ㆍ전자</v>
          </cell>
          <cell r="E117" t="str">
            <v>자율온도제어 기술로 손끝까지 따뜻한 발열장갑</v>
          </cell>
          <cell r="F117" t="str">
            <v>40,000,000</v>
          </cell>
          <cell r="G117" t="str">
            <v>0</v>
          </cell>
          <cell r="H117" t="str">
            <v>초기</v>
          </cell>
          <cell r="I117" t="str">
            <v>중장년</v>
          </cell>
          <cell r="J117">
            <v>0</v>
          </cell>
          <cell r="K117">
            <v>7</v>
          </cell>
          <cell r="L117">
            <v>7</v>
          </cell>
          <cell r="M117">
            <v>16</v>
          </cell>
          <cell r="N117">
            <v>13</v>
          </cell>
          <cell r="O117">
            <v>7</v>
          </cell>
          <cell r="P117">
            <v>7</v>
          </cell>
          <cell r="Q117">
            <v>11</v>
          </cell>
          <cell r="R117">
            <v>5</v>
          </cell>
          <cell r="S117">
            <v>73</v>
          </cell>
          <cell r="T117">
            <v>0</v>
          </cell>
          <cell r="U117">
            <v>73</v>
          </cell>
          <cell r="V117">
            <v>58</v>
          </cell>
          <cell r="W117" t="str">
            <v>학습형 자율 온도 제어 기술일 적용된 스마크 히팅 글러브 개발을 창업아이템으로 하고 있으나 제안하고 있는 창업아이템의 목표 시장 규모는 크지 않은 것으로 판단됨</v>
          </cell>
        </row>
        <row r="118">
          <cell r="B118">
            <v>20429603</v>
          </cell>
          <cell r="C118" t="str">
            <v>지역기반</v>
          </cell>
          <cell r="D118" t="str">
            <v>전기ㆍ전자</v>
          </cell>
          <cell r="E118" t="str">
            <v>IoT 화재감지 및 자동 전원차단 기능의 차세대 모빌리티 배터리용 스마트 방화·방폭 케이스의 개발</v>
          </cell>
          <cell r="F118" t="str">
            <v>39,000,000</v>
          </cell>
          <cell r="G118" t="str">
            <v>2</v>
          </cell>
          <cell r="H118" t="str">
            <v>초기</v>
          </cell>
          <cell r="I118" t="str">
            <v>중장년</v>
          </cell>
          <cell r="J118">
            <v>0</v>
          </cell>
          <cell r="K118">
            <v>7</v>
          </cell>
          <cell r="L118">
            <v>6</v>
          </cell>
          <cell r="M118">
            <v>15</v>
          </cell>
          <cell r="N118">
            <v>16</v>
          </cell>
          <cell r="O118">
            <v>7</v>
          </cell>
          <cell r="P118">
            <v>8</v>
          </cell>
          <cell r="Q118">
            <v>6</v>
          </cell>
          <cell r="R118">
            <v>5</v>
          </cell>
          <cell r="S118">
            <v>70</v>
          </cell>
          <cell r="T118">
            <v>0</v>
          </cell>
          <cell r="U118">
            <v>70</v>
          </cell>
          <cell r="V118">
            <v>78</v>
          </cell>
          <cell r="W118" t="str">
            <v xml:space="preserve">퍼스널 모빌리티 배터리의 충전, 보관시 발생하는 화재, 폭발 방지를 목적의 방화 방폭 케이스를 개발하려고 하나 유사 기술이 다수 존재하는 것으로 판단되어 기술적인 차별성은 떨어지는 것으로 판단됨 </v>
          </cell>
        </row>
        <row r="119">
          <cell r="B119">
            <v>20429801</v>
          </cell>
          <cell r="C119" t="str">
            <v>지역기반</v>
          </cell>
          <cell r="D119" t="str">
            <v>전기ㆍ전자</v>
          </cell>
          <cell r="E119" t="str">
            <v>가정용 AI 맞춤형 영양제 디스펜서 &amp; 구독 플랫폼, ‘Wellness Station’</v>
          </cell>
          <cell r="F119" t="str">
            <v>50,000,000</v>
          </cell>
          <cell r="G119" t="str">
            <v>0</v>
          </cell>
          <cell r="H119" t="str">
            <v>초기</v>
          </cell>
          <cell r="I119" t="str">
            <v>중장년</v>
          </cell>
          <cell r="J119">
            <v>0</v>
          </cell>
          <cell r="K119">
            <v>7</v>
          </cell>
          <cell r="L119">
            <v>7</v>
          </cell>
          <cell r="M119">
            <v>16</v>
          </cell>
          <cell r="N119">
            <v>14</v>
          </cell>
          <cell r="O119">
            <v>7</v>
          </cell>
          <cell r="P119">
            <v>7</v>
          </cell>
          <cell r="Q119">
            <v>11</v>
          </cell>
          <cell r="R119">
            <v>5</v>
          </cell>
          <cell r="S119">
            <v>74</v>
          </cell>
          <cell r="T119">
            <v>0</v>
          </cell>
          <cell r="U119">
            <v>74</v>
          </cell>
          <cell r="V119">
            <v>28</v>
          </cell>
          <cell r="W119" t="str">
            <v xml:space="preserve">개인 건강 검진 데이터 및 라이프로그를 AI 분석하여 영양제 등을 제공하는 디스펜서 개발을 창업아이템으로 제안하고 있음. 모방한 유사 제품이 출현 가능하여 목표 시장 진입을 위한 구체적인 전략이 필요한 것으로 판단됨 </v>
          </cell>
        </row>
        <row r="120">
          <cell r="B120">
            <v>20429908</v>
          </cell>
          <cell r="C120" t="str">
            <v>지역기반</v>
          </cell>
          <cell r="D120" t="str">
            <v>전기ㆍ전자</v>
          </cell>
          <cell r="E120" t="str">
            <v>도어락 비밀번호 알림 기술이 적용된 독거노인 안전관리 시스템</v>
          </cell>
          <cell r="F120" t="str">
            <v>1,021,699,000</v>
          </cell>
          <cell r="G120" t="str">
            <v>4</v>
          </cell>
          <cell r="H120" t="str">
            <v>초기</v>
          </cell>
          <cell r="I120" t="str">
            <v>중장년</v>
          </cell>
          <cell r="J120">
            <v>0</v>
          </cell>
          <cell r="K120">
            <v>7</v>
          </cell>
          <cell r="L120">
            <v>6</v>
          </cell>
          <cell r="M120">
            <v>15</v>
          </cell>
          <cell r="N120">
            <v>16</v>
          </cell>
          <cell r="O120">
            <v>7</v>
          </cell>
          <cell r="P120">
            <v>8</v>
          </cell>
          <cell r="Q120">
            <v>6</v>
          </cell>
          <cell r="R120">
            <v>5</v>
          </cell>
          <cell r="S120">
            <v>70</v>
          </cell>
          <cell r="T120">
            <v>0</v>
          </cell>
          <cell r="U120">
            <v>70</v>
          </cell>
          <cell r="V120">
            <v>78</v>
          </cell>
          <cell r="W120" t="str">
            <v>1인 가구 위급 상활 발생 대비를 위한 안전 관리 시스템 개발을 창업아이템으로 제안하고 있음. 창업아이템의 목표 시장 진입을 위한 구체적인 전략이 필요한 것으로 판단됨.</v>
          </cell>
        </row>
        <row r="121">
          <cell r="B121">
            <v>20430589</v>
          </cell>
          <cell r="C121" t="str">
            <v>지역기반</v>
          </cell>
          <cell r="D121" t="str">
            <v>전기ㆍ전자</v>
          </cell>
          <cell r="E121" t="str">
            <v>Lymo &amp; Lymo AI</v>
          </cell>
          <cell r="F121" t="str">
            <v>35,500,000</v>
          </cell>
          <cell r="G121" t="str">
            <v>3</v>
          </cell>
          <cell r="H121" t="str">
            <v>초기</v>
          </cell>
          <cell r="I121" t="str">
            <v>청년</v>
          </cell>
          <cell r="J121" t="str">
            <v>면제</v>
          </cell>
          <cell r="S121" t="str">
            <v/>
          </cell>
          <cell r="T121">
            <v>0</v>
          </cell>
          <cell r="U121">
            <v>100</v>
          </cell>
          <cell r="V121" t="str">
            <v/>
          </cell>
          <cell r="W121" t="str">
            <v>서류평가 면제</v>
          </cell>
        </row>
        <row r="122">
          <cell r="B122">
            <v>20430875</v>
          </cell>
          <cell r="C122" t="str">
            <v>지역기반</v>
          </cell>
          <cell r="D122" t="str">
            <v>전기ㆍ전자</v>
          </cell>
          <cell r="E122" t="str">
            <v>내 손안의 동호회 운영 매니저 - 미티 모바일 애플리케이션</v>
          </cell>
          <cell r="F122" t="str">
            <v>12,712,400</v>
          </cell>
          <cell r="G122" t="str">
            <v>1</v>
          </cell>
          <cell r="H122" t="str">
            <v>초기</v>
          </cell>
          <cell r="I122" t="str">
            <v>청년</v>
          </cell>
          <cell r="J122">
            <v>0</v>
          </cell>
          <cell r="K122">
            <v>7</v>
          </cell>
          <cell r="L122">
            <v>7</v>
          </cell>
          <cell r="M122">
            <v>16</v>
          </cell>
          <cell r="N122">
            <v>14</v>
          </cell>
          <cell r="O122">
            <v>7</v>
          </cell>
          <cell r="P122">
            <v>7</v>
          </cell>
          <cell r="Q122">
            <v>11</v>
          </cell>
          <cell r="R122">
            <v>5</v>
          </cell>
          <cell r="S122">
            <v>74</v>
          </cell>
          <cell r="T122">
            <v>0</v>
          </cell>
          <cell r="U122">
            <v>74</v>
          </cell>
          <cell r="V122">
            <v>28</v>
          </cell>
          <cell r="W122" t="str">
            <v>동호회 운영진을 위한 동호회운영 자동화 플래폼 개발을 창업아이템으로 제안하고 있음. 제안한 아이템의 개발 필요성은 있는 것으로 판단되나 목표 시장 규모는 크지 않은 것으로 판단됨</v>
          </cell>
        </row>
        <row r="123">
          <cell r="B123">
            <v>20431069</v>
          </cell>
          <cell r="C123" t="str">
            <v>지역기반</v>
          </cell>
          <cell r="D123" t="str">
            <v>전기ㆍ전자</v>
          </cell>
          <cell r="E123" t="str">
            <v>동아프리카 전기자동차 물류 통합솔루션, 승객운송 서비스 및  전기자동차 판매 서비스</v>
          </cell>
          <cell r="F123" t="str">
            <v>0</v>
          </cell>
          <cell r="G123" t="str">
            <v>1</v>
          </cell>
          <cell r="H123" t="str">
            <v>초기</v>
          </cell>
          <cell r="I123" t="str">
            <v>청년</v>
          </cell>
          <cell r="J123">
            <v>0</v>
          </cell>
          <cell r="K123">
            <v>7</v>
          </cell>
          <cell r="L123">
            <v>6</v>
          </cell>
          <cell r="M123">
            <v>15</v>
          </cell>
          <cell r="N123">
            <v>16</v>
          </cell>
          <cell r="O123">
            <v>7</v>
          </cell>
          <cell r="P123">
            <v>8</v>
          </cell>
          <cell r="Q123">
            <v>6</v>
          </cell>
          <cell r="R123">
            <v>5</v>
          </cell>
          <cell r="S123">
            <v>70</v>
          </cell>
          <cell r="T123">
            <v>0</v>
          </cell>
          <cell r="U123">
            <v>70</v>
          </cell>
          <cell r="V123">
            <v>78</v>
          </cell>
          <cell r="W123" t="str">
            <v>동아프리카 효율화를 위한 초저가 전기특럭 공급 및 통합 관리 솔루션을 창업아이템으로 제안하고 있음. 창업아이템의 목표 시장 진입을 위한 구체적인 전략이 필요한 것으로 판단됨.</v>
          </cell>
        </row>
        <row r="124">
          <cell r="B124">
            <v>20431416</v>
          </cell>
          <cell r="C124" t="str">
            <v>지역기반</v>
          </cell>
          <cell r="D124" t="str">
            <v>전기ㆍ전자</v>
          </cell>
          <cell r="E124" t="str">
            <v>전술 모바일 환경에서의 AI 기반 음성명령 STI(Speech-To-Intent) 기능모델 개발</v>
          </cell>
          <cell r="F124" t="str">
            <v>0</v>
          </cell>
          <cell r="G124" t="str">
            <v>5</v>
          </cell>
          <cell r="H124" t="str">
            <v>초기</v>
          </cell>
          <cell r="I124" t="str">
            <v>청년</v>
          </cell>
          <cell r="J124">
            <v>0</v>
          </cell>
          <cell r="K124">
            <v>7</v>
          </cell>
          <cell r="L124">
            <v>6</v>
          </cell>
          <cell r="M124">
            <v>16</v>
          </cell>
          <cell r="N124">
            <v>14</v>
          </cell>
          <cell r="O124">
            <v>7</v>
          </cell>
          <cell r="P124">
            <v>7</v>
          </cell>
          <cell r="Q124">
            <v>6</v>
          </cell>
          <cell r="R124">
            <v>5</v>
          </cell>
          <cell r="S124">
            <v>68</v>
          </cell>
          <cell r="T124">
            <v>2</v>
          </cell>
          <cell r="U124">
            <v>70</v>
          </cell>
          <cell r="V124">
            <v>78</v>
          </cell>
          <cell r="W124" t="str">
            <v>소음, 무전 혼선, 방독면착용 등 조건에서 음성명령 의도와 핵심 명령정도롤 해석하는 AI 기반 STI r기능 모델 개발을 목표로 하고 있음.  제안한 아이템의 개발 필요성은 있는 것으로 판단되나 목표 시장 규모는 크지 않은 것으로 판단됨</v>
          </cell>
        </row>
        <row r="125">
          <cell r="B125">
            <v>20432044</v>
          </cell>
          <cell r="C125" t="str">
            <v>지역기반</v>
          </cell>
          <cell r="D125" t="str">
            <v>전기ㆍ전자</v>
          </cell>
          <cell r="E125" t="str">
            <v>‘더디(DUHDI)’ - 올인원(All in one) 행사 운영 DX 솔루션</v>
          </cell>
          <cell r="F125" t="str">
            <v>4,790,909</v>
          </cell>
          <cell r="G125" t="str">
            <v>0</v>
          </cell>
          <cell r="H125" t="str">
            <v>초기</v>
          </cell>
          <cell r="I125" t="str">
            <v>청년</v>
          </cell>
          <cell r="J125">
            <v>0</v>
          </cell>
          <cell r="K125">
            <v>7</v>
          </cell>
          <cell r="L125">
            <v>7</v>
          </cell>
          <cell r="M125">
            <v>11</v>
          </cell>
          <cell r="N125">
            <v>15</v>
          </cell>
          <cell r="O125">
            <v>7</v>
          </cell>
          <cell r="P125">
            <v>7</v>
          </cell>
          <cell r="Q125">
            <v>11</v>
          </cell>
          <cell r="R125">
            <v>5</v>
          </cell>
          <cell r="S125">
            <v>70</v>
          </cell>
          <cell r="T125">
            <v>2</v>
          </cell>
          <cell r="U125">
            <v>72</v>
          </cell>
          <cell r="V125">
            <v>66</v>
          </cell>
          <cell r="W125" t="str">
            <v>전자 명찰, 행사운영 패키지 등 행사 운영 디지털 솔루션 개발을 목표로 하고 있음.  제안한 아이템의 개발 필요성은 있는 것으로 판단되나 목표 시장 규모는 크지 않은 것으로 판단됨</v>
          </cell>
        </row>
        <row r="126">
          <cell r="B126">
            <v>20432268</v>
          </cell>
          <cell r="C126" t="str">
            <v>지역기반</v>
          </cell>
          <cell r="D126" t="str">
            <v>전기ㆍ전자</v>
          </cell>
          <cell r="E126" t="str">
            <v>사진으로 하루를 기록하고, 실제 방문을 기반으로 장소를 탐색하는 AI 라이프로그 서비스</v>
          </cell>
          <cell r="F126" t="str">
            <v>0</v>
          </cell>
          <cell r="G126" t="str">
            <v>0</v>
          </cell>
          <cell r="H126" t="str">
            <v>초기</v>
          </cell>
          <cell r="I126" t="str">
            <v>청년</v>
          </cell>
          <cell r="J126">
            <v>0</v>
          </cell>
          <cell r="K126">
            <v>7</v>
          </cell>
          <cell r="L126">
            <v>7</v>
          </cell>
          <cell r="M126">
            <v>16</v>
          </cell>
          <cell r="N126">
            <v>13</v>
          </cell>
          <cell r="O126">
            <v>7</v>
          </cell>
          <cell r="P126">
            <v>7</v>
          </cell>
          <cell r="Q126">
            <v>11</v>
          </cell>
          <cell r="R126">
            <v>5</v>
          </cell>
          <cell r="S126">
            <v>73</v>
          </cell>
          <cell r="T126">
            <v>0</v>
          </cell>
          <cell r="U126">
            <v>73</v>
          </cell>
          <cell r="V126">
            <v>58</v>
          </cell>
          <cell r="W126" t="str">
            <v>사진을 기반으로 하루의 경험을 자동으로 기록 정리하는 AI 라이프로그 서비스 어플리케이션을 창업아이템으로 제안하고 있음. 창업아이템의 목표 시장 진입을 위한 구체적인 전략이 필요한 것으로 판단됨.</v>
          </cell>
        </row>
        <row r="127">
          <cell r="B127">
            <v>20432308</v>
          </cell>
          <cell r="C127" t="str">
            <v>지역기반</v>
          </cell>
          <cell r="D127" t="str">
            <v>전기ㆍ전자</v>
          </cell>
          <cell r="E127" t="str">
            <v>AI 자동 보정 듀얼솔레노이드 내장형 능동 서스펜션 감쇠력 제어 모듈</v>
          </cell>
          <cell r="F127" t="str">
            <v>96,000,000</v>
          </cell>
          <cell r="G127" t="str">
            <v>3</v>
          </cell>
          <cell r="H127" t="str">
            <v>초기</v>
          </cell>
          <cell r="I127" t="str">
            <v>청년</v>
          </cell>
          <cell r="J127">
            <v>0</v>
          </cell>
          <cell r="K127">
            <v>9</v>
          </cell>
          <cell r="L127">
            <v>8</v>
          </cell>
          <cell r="M127">
            <v>18</v>
          </cell>
          <cell r="N127">
            <v>18</v>
          </cell>
          <cell r="O127">
            <v>8</v>
          </cell>
          <cell r="P127">
            <v>7</v>
          </cell>
          <cell r="Q127">
            <v>13</v>
          </cell>
          <cell r="R127">
            <v>5</v>
          </cell>
          <cell r="S127">
            <v>86</v>
          </cell>
          <cell r="T127">
            <v>2</v>
          </cell>
          <cell r="U127">
            <v>88</v>
          </cell>
          <cell r="V127">
            <v>10</v>
          </cell>
          <cell r="W127" t="str">
            <v>차량의 바퀴에 2개 솔레노이드를 서스펜션 내부에 내장하여 차종에 관계 없이 장착이 가능한 능동 서스펜션 감쇠력 제어 모듈을 개발하려고 하나 목표시장 진입을 위한 구체적인 방안의 제시는 다소 미흡한 것으로 판단됨</v>
          </cell>
        </row>
        <row r="128">
          <cell r="B128">
            <v>20432478</v>
          </cell>
          <cell r="C128" t="str">
            <v>지역기반</v>
          </cell>
          <cell r="D128" t="str">
            <v>전기ㆍ전자</v>
          </cell>
          <cell r="E128" t="str">
            <v>AI비전기술이 적용된 자동충전기능의 노상주차장용 전기차 충전기</v>
          </cell>
          <cell r="F128" t="str">
            <v>0</v>
          </cell>
          <cell r="G128" t="str">
            <v>0</v>
          </cell>
          <cell r="H128" t="str">
            <v>초기</v>
          </cell>
          <cell r="I128" t="str">
            <v>중장년</v>
          </cell>
          <cell r="J128">
            <v>0</v>
          </cell>
          <cell r="K128">
            <v>7</v>
          </cell>
          <cell r="L128">
            <v>6</v>
          </cell>
          <cell r="M128">
            <v>16</v>
          </cell>
          <cell r="N128">
            <v>14</v>
          </cell>
          <cell r="O128">
            <v>7</v>
          </cell>
          <cell r="P128">
            <v>7</v>
          </cell>
          <cell r="Q128">
            <v>6</v>
          </cell>
          <cell r="R128">
            <v>5</v>
          </cell>
          <cell r="S128">
            <v>68</v>
          </cell>
          <cell r="T128">
            <v>0</v>
          </cell>
          <cell r="U128">
            <v>68</v>
          </cell>
          <cell r="V128">
            <v>129</v>
          </cell>
          <cell r="W128" t="str">
            <v>영상 인식 등을 통하여 차량을 인식하고 충전만 하면 되는 노상주차장용 전기차 충전기를 개발하려고 하나 목표시장 진입을 위한 구체적인 방안의 제시는 다소 미흡한 것으로 판단됨</v>
          </cell>
        </row>
        <row r="129">
          <cell r="B129">
            <v>20438708</v>
          </cell>
          <cell r="C129" t="str">
            <v>지역기반</v>
          </cell>
          <cell r="D129" t="str">
            <v>전기ㆍ전자</v>
          </cell>
          <cell r="E129" t="str">
            <v>무불산 화학적 에칭 기술이 적용된 초소형, 편광유지 클래딩광 제거소자</v>
          </cell>
          <cell r="F129" t="str">
            <v>91,104,230</v>
          </cell>
          <cell r="G129" t="str">
            <v>2</v>
          </cell>
          <cell r="H129" t="str">
            <v>초기</v>
          </cell>
          <cell r="I129" t="str">
            <v>중장년</v>
          </cell>
          <cell r="J129">
            <v>0</v>
          </cell>
          <cell r="K129">
            <v>7</v>
          </cell>
          <cell r="L129">
            <v>6</v>
          </cell>
          <cell r="M129">
            <v>16</v>
          </cell>
          <cell r="N129">
            <v>14</v>
          </cell>
          <cell r="O129">
            <v>8</v>
          </cell>
          <cell r="P129">
            <v>7</v>
          </cell>
          <cell r="Q129">
            <v>6</v>
          </cell>
          <cell r="R129">
            <v>5</v>
          </cell>
          <cell r="S129">
            <v>69</v>
          </cell>
          <cell r="T129">
            <v>0</v>
          </cell>
          <cell r="U129">
            <v>69</v>
          </cell>
          <cell r="V129">
            <v>116</v>
          </cell>
          <cell r="W129" t="str">
            <v>무불산 화학 에칭 기술을 적용한 초소형 편광유지 클래딩광 제거 소자 국산화하여 개발하려고 하나 목표시장 진입을 위한 구체적인 방안의 제시는 다소 미흡한 것으로 판단됨</v>
          </cell>
        </row>
        <row r="130">
          <cell r="B130">
            <v>20439911</v>
          </cell>
          <cell r="C130" t="str">
            <v>지역기반</v>
          </cell>
          <cell r="D130" t="str">
            <v>전기ㆍ전자</v>
          </cell>
          <cell r="E130" t="str">
            <v>영동 일라이트 기반 온열 회복 기기·서비스</v>
          </cell>
          <cell r="F130" t="str">
            <v>9,000,000</v>
          </cell>
          <cell r="G130" t="str">
            <v>1</v>
          </cell>
          <cell r="H130" t="str">
            <v>초기</v>
          </cell>
          <cell r="I130" t="str">
            <v>청년</v>
          </cell>
          <cell r="J130">
            <v>0</v>
          </cell>
          <cell r="K130">
            <v>7</v>
          </cell>
          <cell r="L130">
            <v>7</v>
          </cell>
          <cell r="M130">
            <v>16</v>
          </cell>
          <cell r="N130">
            <v>14</v>
          </cell>
          <cell r="O130">
            <v>7</v>
          </cell>
          <cell r="P130">
            <v>7</v>
          </cell>
          <cell r="Q130">
            <v>11</v>
          </cell>
          <cell r="R130">
            <v>5</v>
          </cell>
          <cell r="S130">
            <v>74</v>
          </cell>
          <cell r="T130">
            <v>0</v>
          </cell>
          <cell r="U130">
            <v>74</v>
          </cell>
          <cell r="V130">
            <v>28</v>
          </cell>
          <cell r="W130" t="str">
            <v>충북 영동 일라이트 광물 기반 원적외선 온열 매트 및 돔 사우나 기기 개발 및 서비스를 창업아이템으로 제안하고 있음. 유사 기술 및 개발품이 존재하며 목표 시장 진입을 위한 구체적인 전략이 필요한 것으로 판단됨.</v>
          </cell>
        </row>
        <row r="131">
          <cell r="B131">
            <v>20407692</v>
          </cell>
          <cell r="C131" t="str">
            <v>대학발</v>
          </cell>
          <cell r="D131" t="str">
            <v>전기ㆍ전자</v>
          </cell>
          <cell r="E131" t="str">
            <v>CMOS 위상제어 반도체 기반 초저전력 지능형 표면(RIS) 통신 인프라 기술 개발</v>
          </cell>
          <cell r="F131" t="str">
            <v>18,500,000</v>
          </cell>
          <cell r="G131" t="str">
            <v>4</v>
          </cell>
          <cell r="H131" t="str">
            <v>초기</v>
          </cell>
          <cell r="I131" t="str">
            <v>청년</v>
          </cell>
          <cell r="J131">
            <v>0</v>
          </cell>
          <cell r="K131">
            <v>7</v>
          </cell>
          <cell r="L131">
            <v>6</v>
          </cell>
          <cell r="M131">
            <v>16</v>
          </cell>
          <cell r="N131">
            <v>14</v>
          </cell>
          <cell r="O131">
            <v>7</v>
          </cell>
          <cell r="P131">
            <v>7</v>
          </cell>
          <cell r="Q131">
            <v>6</v>
          </cell>
          <cell r="R131">
            <v>5</v>
          </cell>
          <cell r="S131">
            <v>68</v>
          </cell>
          <cell r="T131">
            <v>0</v>
          </cell>
          <cell r="U131">
            <v>68</v>
          </cell>
          <cell r="V131">
            <v>129</v>
          </cell>
          <cell r="W131" t="str">
            <v>무선통신 네트워크 중계기에 웨이브샤인 지능형 표면 기술을 적용하여 설치 및 유지 비용절감이 가능한 기술개발을 제안하고 있으며 기술적인 차별성은 있는 것으로 판단됨</v>
          </cell>
          <cell r="X131" t="str">
            <v>일치</v>
          </cell>
          <cell r="Y131" t="str">
            <v xml:space="preserve"> 지역 주력 산업 연계분야와 일치함</v>
          </cell>
        </row>
        <row r="132">
          <cell r="B132">
            <v>20418337</v>
          </cell>
          <cell r="C132" t="str">
            <v>대학발</v>
          </cell>
          <cell r="D132" t="str">
            <v>전기ㆍ전자</v>
          </cell>
          <cell r="E132" t="str">
            <v>경량 인공지능 기술이 적용된 엣지 AI 반도체 플랫폼</v>
          </cell>
          <cell r="F132" t="str">
            <v>7,700,000</v>
          </cell>
          <cell r="G132" t="str">
            <v>4</v>
          </cell>
          <cell r="H132" t="str">
            <v>초기</v>
          </cell>
          <cell r="I132" t="str">
            <v>중장년</v>
          </cell>
          <cell r="J132">
            <v>0</v>
          </cell>
          <cell r="K132">
            <v>7</v>
          </cell>
          <cell r="L132">
            <v>7</v>
          </cell>
          <cell r="M132">
            <v>11</v>
          </cell>
          <cell r="N132">
            <v>15</v>
          </cell>
          <cell r="O132">
            <v>7</v>
          </cell>
          <cell r="P132">
            <v>7</v>
          </cell>
          <cell r="Q132">
            <v>11</v>
          </cell>
          <cell r="R132">
            <v>5</v>
          </cell>
          <cell r="S132">
            <v>70</v>
          </cell>
          <cell r="T132">
            <v>0</v>
          </cell>
          <cell r="U132">
            <v>70</v>
          </cell>
          <cell r="V132">
            <v>78</v>
          </cell>
          <cell r="W132" t="str">
            <v>독입 운용이 가능한 경량 AI 반도체 및 인공지능 플래폼 상용화를 창업아이템으로 하고 있으며 기술적인 차별성은 있으나 시장 진입을 위한 방안이 구체적이지 못함.</v>
          </cell>
          <cell r="X132" t="str">
            <v>일치</v>
          </cell>
          <cell r="Y132" t="str">
            <v xml:space="preserve"> 지역 주력 산업 연계분야와 일치함</v>
          </cell>
        </row>
        <row r="133">
          <cell r="B133">
            <v>20418471</v>
          </cell>
          <cell r="C133" t="str">
            <v>대학발</v>
          </cell>
          <cell r="D133" t="str">
            <v>전기ㆍ전자</v>
          </cell>
          <cell r="E133" t="str">
            <v>AI 기반 반도체 패키징 X-ray 검사 및 계측 솔루션</v>
          </cell>
          <cell r="F133" t="str">
            <v>31,000,000</v>
          </cell>
          <cell r="G133" t="str">
            <v>2</v>
          </cell>
          <cell r="H133" t="str">
            <v>초기</v>
          </cell>
          <cell r="I133" t="str">
            <v>중장년</v>
          </cell>
          <cell r="J133">
            <v>0</v>
          </cell>
          <cell r="K133">
            <v>10</v>
          </cell>
          <cell r="L133">
            <v>9</v>
          </cell>
          <cell r="M133">
            <v>19</v>
          </cell>
          <cell r="N133">
            <v>19</v>
          </cell>
          <cell r="O133">
            <v>10</v>
          </cell>
          <cell r="P133">
            <v>9</v>
          </cell>
          <cell r="Q133">
            <v>14</v>
          </cell>
          <cell r="R133">
            <v>5</v>
          </cell>
          <cell r="S133">
            <v>95</v>
          </cell>
          <cell r="T133">
            <v>0</v>
          </cell>
          <cell r="U133">
            <v>95</v>
          </cell>
          <cell r="V133">
            <v>9</v>
          </cell>
          <cell r="W133" t="str">
            <v>인공지능 기반 반도체 검사 계측 소프트웨어를 개발하여 검사 성능을 개선이 가능한 기술로 판단되어 기술적인 차별성이 있는 것으로 판단됨</v>
          </cell>
          <cell r="X133" t="str">
            <v>일치</v>
          </cell>
          <cell r="Y133" t="str">
            <v xml:space="preserve"> 지역 주력 산업 연계분야와 일치함</v>
          </cell>
        </row>
        <row r="134">
          <cell r="B134">
            <v>20423521</v>
          </cell>
          <cell r="C134" t="str">
            <v>대학발</v>
          </cell>
          <cell r="D134" t="str">
            <v>전기ㆍ전자</v>
          </cell>
          <cell r="E134" t="str">
            <v xml:space="preserve">구리도금 및 적층 방식을 통해 두께가 20% 줄어든 스마트폰용 코일 모듈과 액츄에이터 </v>
          </cell>
          <cell r="F134" t="str">
            <v>86,000,000</v>
          </cell>
          <cell r="G134" t="str">
            <v>2</v>
          </cell>
          <cell r="H134" t="str">
            <v>초기</v>
          </cell>
          <cell r="I134" t="str">
            <v>중장년</v>
          </cell>
          <cell r="J134">
            <v>0</v>
          </cell>
          <cell r="K134">
            <v>9</v>
          </cell>
          <cell r="L134">
            <v>8</v>
          </cell>
          <cell r="M134">
            <v>17</v>
          </cell>
          <cell r="N134">
            <v>18</v>
          </cell>
          <cell r="O134">
            <v>8</v>
          </cell>
          <cell r="P134">
            <v>7</v>
          </cell>
          <cell r="Q134">
            <v>13</v>
          </cell>
          <cell r="R134">
            <v>5</v>
          </cell>
          <cell r="S134">
            <v>85</v>
          </cell>
          <cell r="T134">
            <v>0</v>
          </cell>
          <cell r="U134">
            <v>85</v>
          </cell>
          <cell r="V134">
            <v>12</v>
          </cell>
          <cell r="W134" t="str">
            <v>스마트폰 카메라용 코일 모듈을 동을 도금한 동박으로 제작하여 차별화하려고 하여 기술적인 차별성은 있는 것으로 판단됨</v>
          </cell>
          <cell r="X134" t="str">
            <v>일치</v>
          </cell>
          <cell r="Y134" t="str">
            <v xml:space="preserve"> 지역 주력 산업 연계분야와 일치함</v>
          </cell>
        </row>
        <row r="135">
          <cell r="B135">
            <v>20424012</v>
          </cell>
          <cell r="C135" t="str">
            <v>대학발</v>
          </cell>
          <cell r="D135" t="str">
            <v>전기ㆍ전자</v>
          </cell>
          <cell r="E135" t="str">
            <v>고령친화 성인용 근적외선 LED Y존 쾌적 뷰티케어 디바이스</v>
          </cell>
          <cell r="F135" t="str">
            <v>114,500,000</v>
          </cell>
          <cell r="G135" t="str">
            <v>2</v>
          </cell>
          <cell r="H135" t="str">
            <v>초기</v>
          </cell>
          <cell r="I135" t="str">
            <v>중장년</v>
          </cell>
          <cell r="J135">
            <v>0</v>
          </cell>
          <cell r="K135">
            <v>7</v>
          </cell>
          <cell r="L135">
            <v>6</v>
          </cell>
          <cell r="M135">
            <v>16</v>
          </cell>
          <cell r="N135">
            <v>14</v>
          </cell>
          <cell r="O135">
            <v>8</v>
          </cell>
          <cell r="P135">
            <v>7</v>
          </cell>
          <cell r="Q135">
            <v>6</v>
          </cell>
          <cell r="R135">
            <v>5</v>
          </cell>
          <cell r="S135">
            <v>69</v>
          </cell>
          <cell r="T135">
            <v>0</v>
          </cell>
          <cell r="U135">
            <v>69</v>
          </cell>
          <cell r="V135">
            <v>116</v>
          </cell>
          <cell r="W135" t="str">
            <v>LED근적외선 적용 Y존 피부탄력 개선, 미백효과 등을 목적으로 뷰티케어 제품 개발을 창업아이템으로 하고 있으나 유사 기술 및 개발품이 다수 존재하여 사업성은 높지 않을 것으로 예상됨.</v>
          </cell>
          <cell r="X135" t="str">
            <v>일치</v>
          </cell>
          <cell r="Y135" t="str">
            <v xml:space="preserve"> 지역 주력 산업 연계분야와 일치함</v>
          </cell>
        </row>
        <row r="136">
          <cell r="B136">
            <v>20425468</v>
          </cell>
          <cell r="C136" t="str">
            <v>대학발</v>
          </cell>
          <cell r="D136" t="str">
            <v>전기ㆍ전자</v>
          </cell>
          <cell r="E136" t="str">
            <v>멀티모달 LLM 기반 캐릭터 인터랙션 및 콘텐츠 출력형 Physical AI 디바이스(MARO)</v>
          </cell>
          <cell r="F136" t="str">
            <v>0</v>
          </cell>
          <cell r="G136" t="str">
            <v>5</v>
          </cell>
          <cell r="H136" t="str">
            <v>초기</v>
          </cell>
          <cell r="I136" t="str">
            <v>청년</v>
          </cell>
          <cell r="J136">
            <v>0</v>
          </cell>
          <cell r="K136">
            <v>7</v>
          </cell>
          <cell r="L136">
            <v>7</v>
          </cell>
          <cell r="M136">
            <v>11</v>
          </cell>
          <cell r="N136">
            <v>15</v>
          </cell>
          <cell r="O136">
            <v>7</v>
          </cell>
          <cell r="P136">
            <v>7</v>
          </cell>
          <cell r="Q136">
            <v>11</v>
          </cell>
          <cell r="R136">
            <v>5</v>
          </cell>
          <cell r="S136">
            <v>70</v>
          </cell>
          <cell r="T136">
            <v>0</v>
          </cell>
          <cell r="U136">
            <v>70</v>
          </cell>
          <cell r="V136">
            <v>78</v>
          </cell>
          <cell r="W136" t="str">
            <v>LLM과 DPA 기반 감정 모들을 결합하여 사용자 감정과 맥락을 이해하는 메시지 형태롤 감정을 전달하는 피지컬 AI 디바이스 개발을 창업아이템으로 하고 있으니 유사 기술 및 개발품이 다수 존재하여 사업성은 높지 않을 것으로 예상됨.</v>
          </cell>
          <cell r="X136" t="str">
            <v>일치</v>
          </cell>
          <cell r="Y136" t="str">
            <v xml:space="preserve"> 지역 주력 산업 연계분야와 일치함</v>
          </cell>
        </row>
        <row r="137">
          <cell r="B137">
            <v>20425761</v>
          </cell>
          <cell r="C137" t="str">
            <v>대학발</v>
          </cell>
          <cell r="D137" t="str">
            <v>전기ㆍ전자</v>
          </cell>
          <cell r="E137" t="str">
            <v>능동 소음제어 기술 기반의 서버 냉각팬용 하이브리드 소음제거 모듈</v>
          </cell>
          <cell r="F137" t="str">
            <v>13,400,000</v>
          </cell>
          <cell r="G137" t="str">
            <v>0</v>
          </cell>
          <cell r="H137" t="str">
            <v>초기</v>
          </cell>
          <cell r="I137" t="str">
            <v>중장년</v>
          </cell>
          <cell r="J137">
            <v>0</v>
          </cell>
          <cell r="K137">
            <v>9</v>
          </cell>
          <cell r="L137">
            <v>8</v>
          </cell>
          <cell r="M137">
            <v>18</v>
          </cell>
          <cell r="N137">
            <v>18</v>
          </cell>
          <cell r="O137">
            <v>8</v>
          </cell>
          <cell r="P137">
            <v>7</v>
          </cell>
          <cell r="Q137">
            <v>13</v>
          </cell>
          <cell r="R137">
            <v>5</v>
          </cell>
          <cell r="S137">
            <v>86</v>
          </cell>
          <cell r="T137">
            <v>0</v>
          </cell>
          <cell r="U137">
            <v>86</v>
          </cell>
          <cell r="V137">
            <v>11</v>
          </cell>
          <cell r="W137" t="str">
            <v>서버 냉각팬용 능동 소음제어 기술에 패시브 소음저감과 헬름홀즈 공명 기술을 융합한 하이브리드 소음 제거 모듈 및 솔루션 개발을 창업아이템으로 하고 있으며 기술적인 차별성은 있는 것으로 판단됨.</v>
          </cell>
          <cell r="X137" t="str">
            <v>일치</v>
          </cell>
          <cell r="Y137" t="str">
            <v xml:space="preserve"> 지역 주력 산업 연계분야와 일치함</v>
          </cell>
        </row>
        <row r="138">
          <cell r="B138">
            <v>20438617</v>
          </cell>
          <cell r="C138" t="str">
            <v>대학발</v>
          </cell>
          <cell r="D138" t="str">
            <v>전기ㆍ전자</v>
          </cell>
          <cell r="E138" t="str">
            <v>학교 체육수업의 디지털 전환을 위한 스마트 줄넘기와 게이미피케이션을 적용한 실시간 운동 모니터링 플랫폼</v>
          </cell>
          <cell r="F138" t="str">
            <v>306,000,000</v>
          </cell>
          <cell r="G138" t="str">
            <v>4</v>
          </cell>
          <cell r="H138" t="str">
            <v>초기</v>
          </cell>
          <cell r="I138" t="str">
            <v>청년</v>
          </cell>
          <cell r="J138">
            <v>0</v>
          </cell>
          <cell r="K138">
            <v>7</v>
          </cell>
          <cell r="L138">
            <v>7</v>
          </cell>
          <cell r="M138">
            <v>11</v>
          </cell>
          <cell r="N138">
            <v>15</v>
          </cell>
          <cell r="O138">
            <v>7</v>
          </cell>
          <cell r="P138">
            <v>7</v>
          </cell>
          <cell r="Q138">
            <v>11</v>
          </cell>
          <cell r="R138">
            <v>5</v>
          </cell>
          <cell r="S138">
            <v>70</v>
          </cell>
          <cell r="T138">
            <v>0</v>
          </cell>
          <cell r="U138">
            <v>70</v>
          </cell>
          <cell r="V138">
            <v>78</v>
          </cell>
          <cell r="W138" t="str">
            <v>스마트 줄넘기 및 게이미피케이션 적용 실시간 운동관리 플래폼 개발을 창업아이템으로 하고 있으나 목표시장의 규모는 한계가 있는 것으로 판단됨</v>
          </cell>
          <cell r="X138" t="str">
            <v>일치</v>
          </cell>
          <cell r="Y138" t="str">
            <v xml:space="preserve"> 지역 주력 산업 연계분야와 일치함</v>
          </cell>
        </row>
        <row r="139">
          <cell r="B139">
            <v>20418623</v>
          </cell>
          <cell r="C139" t="str">
            <v>실험실</v>
          </cell>
          <cell r="D139" t="str">
            <v>전기ㆍ전자</v>
          </cell>
          <cell r="E139" t="str">
            <v>2행정 엔진 기반 AI 지능형 제어 시스템</v>
          </cell>
          <cell r="F139" t="str">
            <v>4,000,000</v>
          </cell>
          <cell r="G139" t="str">
            <v>1</v>
          </cell>
          <cell r="H139" t="str">
            <v>초기</v>
          </cell>
          <cell r="I139" t="str">
            <v>중장년</v>
          </cell>
          <cell r="J139" t="str">
            <v/>
          </cell>
          <cell r="K139">
            <v>10</v>
          </cell>
          <cell r="L139">
            <v>9</v>
          </cell>
          <cell r="M139">
            <v>19</v>
          </cell>
          <cell r="N139">
            <v>19</v>
          </cell>
          <cell r="O139">
            <v>10</v>
          </cell>
          <cell r="P139">
            <v>10</v>
          </cell>
          <cell r="Q139">
            <v>15</v>
          </cell>
          <cell r="R139">
            <v>5</v>
          </cell>
          <cell r="S139">
            <v>97</v>
          </cell>
          <cell r="T139">
            <v>0</v>
          </cell>
          <cell r="U139">
            <v>97</v>
          </cell>
          <cell r="V139">
            <v>1</v>
          </cell>
          <cell r="W139" t="str">
            <v>2행정 엔진의 최적 제어하는 AI기반 자율 적용형 엔진 제어시스템을 개발하려고 하며 기술적인 차별성은 있는 것으로 판단되나 시장 진입을위한 방안의 제시가 필요한 것으로 판단됨</v>
          </cell>
        </row>
        <row r="140">
          <cell r="B140">
            <v>20419110</v>
          </cell>
          <cell r="C140" t="str">
            <v>실험실</v>
          </cell>
          <cell r="D140" t="str">
            <v>전기ㆍ전자</v>
          </cell>
          <cell r="E140" t="str">
            <v>저유량(30 lpm이하)-저전류(25 A 이하)-고전압(350 V 이상) 운전 특성을 가진 반도체/디스플레이 폐가스(PFCs) 분해용 장수명-고열효율 직류 플라즈마 토치</v>
          </cell>
          <cell r="F140" t="str">
            <v>140,000,000</v>
          </cell>
          <cell r="G140" t="str">
            <v>3</v>
          </cell>
          <cell r="H140" t="str">
            <v>초기</v>
          </cell>
          <cell r="I140" t="str">
            <v>중장년</v>
          </cell>
          <cell r="J140" t="str">
            <v/>
          </cell>
          <cell r="K140">
            <v>10</v>
          </cell>
          <cell r="L140">
            <v>9</v>
          </cell>
          <cell r="M140">
            <v>19</v>
          </cell>
          <cell r="N140">
            <v>19</v>
          </cell>
          <cell r="O140">
            <v>10</v>
          </cell>
          <cell r="P140">
            <v>9</v>
          </cell>
          <cell r="Q140">
            <v>15</v>
          </cell>
          <cell r="R140">
            <v>5</v>
          </cell>
          <cell r="S140">
            <v>96</v>
          </cell>
          <cell r="T140">
            <v>0</v>
          </cell>
          <cell r="U140">
            <v>96</v>
          </cell>
          <cell r="V140">
            <v>4</v>
          </cell>
          <cell r="W140" t="str">
            <v>저유량 저전류 조건에서 고전압 운전 특성을 갖는 직류 플라즈마 토치 개발을 창업아이템으로 하고 있으며, 참여연구원의 전문성 및 기술적인 차별성은 있는 것으로 판단됨.</v>
          </cell>
        </row>
        <row r="141">
          <cell r="B141">
            <v>20426946</v>
          </cell>
          <cell r="C141" t="str">
            <v>실험실</v>
          </cell>
          <cell r="D141" t="str">
            <v>전기ㆍ전자</v>
          </cell>
          <cell r="E141" t="str">
            <v>역모드 구동으로 전력 절감이 가능한 액정 스마트 윈도우</v>
          </cell>
          <cell r="F141" t="str">
            <v>2,000,000</v>
          </cell>
          <cell r="G141" t="str">
            <v>0</v>
          </cell>
          <cell r="H141" t="str">
            <v>초기</v>
          </cell>
          <cell r="I141" t="str">
            <v>청년</v>
          </cell>
          <cell r="J141" t="str">
            <v/>
          </cell>
          <cell r="K141">
            <v>7</v>
          </cell>
          <cell r="L141">
            <v>6</v>
          </cell>
          <cell r="M141">
            <v>15</v>
          </cell>
          <cell r="N141">
            <v>16</v>
          </cell>
          <cell r="O141">
            <v>7</v>
          </cell>
          <cell r="P141">
            <v>8</v>
          </cell>
          <cell r="Q141">
            <v>6</v>
          </cell>
          <cell r="R141">
            <v>5</v>
          </cell>
          <cell r="S141">
            <v>70</v>
          </cell>
          <cell r="T141">
            <v>0</v>
          </cell>
          <cell r="U141">
            <v>70</v>
          </cell>
          <cell r="V141">
            <v>78</v>
          </cell>
          <cell r="W141" t="str">
            <v>역모드 구동으로 전력 절감이 가능한 저전력, 저비용 스마트 윈도우 개발을 창업아이템으로 제안하고 있으며 대표자가 관련 전문성을 확보하고 있으며 관련 시제품 확보시 사업화 가능성은 있을 것으로 판단됨.</v>
          </cell>
        </row>
        <row r="142">
          <cell r="B142">
            <v>20406840</v>
          </cell>
          <cell r="C142" t="str">
            <v>지역기반</v>
          </cell>
          <cell r="D142" t="str">
            <v>전기ㆍ전자</v>
          </cell>
          <cell r="E142" t="str">
            <v>AI 기반 산업현장 중대사고 예방을 위한 아크플래시 대응   실시간 감지와 경보 기능을 갖는 지능형 웨어러블 산업용 보호 헬멧 설계 개발</v>
          </cell>
          <cell r="F142" t="str">
            <v>10,200,000,000</v>
          </cell>
          <cell r="G142" t="str">
            <v>14</v>
          </cell>
          <cell r="H142" t="str">
            <v>도약</v>
          </cell>
          <cell r="I142" t="str">
            <v>중장년</v>
          </cell>
          <cell r="J142">
            <v>0</v>
          </cell>
          <cell r="K142">
            <v>7</v>
          </cell>
          <cell r="L142">
            <v>7</v>
          </cell>
          <cell r="M142">
            <v>15</v>
          </cell>
          <cell r="N142">
            <v>14</v>
          </cell>
          <cell r="O142">
            <v>7</v>
          </cell>
          <cell r="P142">
            <v>7</v>
          </cell>
          <cell r="Q142">
            <v>11</v>
          </cell>
          <cell r="R142">
            <v>5</v>
          </cell>
          <cell r="S142">
            <v>73</v>
          </cell>
          <cell r="T142">
            <v>0</v>
          </cell>
          <cell r="U142">
            <v>73</v>
          </cell>
          <cell r="V142">
            <v>58</v>
          </cell>
          <cell r="W142" t="str">
            <v>위험을 인지, 예측, 경고할 수 있는 지능형 스마트 안전모를 개발하여 사용자 중대 사고 대비를 목적으로 창업아이템을 제안하고 있으나 시제품 완성을 위한 구체적인 방안의 제시와 해당 제품 시장 진입을 위한 구체적인 방안의 제시가 미흡함</v>
          </cell>
        </row>
        <row r="143">
          <cell r="B143">
            <v>20413159</v>
          </cell>
          <cell r="C143" t="str">
            <v>지역기반</v>
          </cell>
          <cell r="D143" t="str">
            <v>전기ㆍ전자</v>
          </cell>
          <cell r="E143" t="str">
            <v>AI기반 학교 음용수 지능형 유무선 원격 공급제어 단말기 및 모바일웹앱 개발과 통합 음용수관제시스템 개발</v>
          </cell>
          <cell r="F143" t="str">
            <v>3,804,000</v>
          </cell>
          <cell r="G143" t="str">
            <v>1</v>
          </cell>
          <cell r="H143" t="str">
            <v>도약</v>
          </cell>
          <cell r="I143" t="str">
            <v>중장년</v>
          </cell>
          <cell r="J143">
            <v>0</v>
          </cell>
          <cell r="K143">
            <v>7</v>
          </cell>
          <cell r="L143">
            <v>6</v>
          </cell>
          <cell r="M143">
            <v>15</v>
          </cell>
          <cell r="N143">
            <v>16</v>
          </cell>
          <cell r="O143">
            <v>7</v>
          </cell>
          <cell r="P143">
            <v>8</v>
          </cell>
          <cell r="Q143">
            <v>6</v>
          </cell>
          <cell r="R143">
            <v>5</v>
          </cell>
          <cell r="S143">
            <v>70</v>
          </cell>
          <cell r="T143">
            <v>0</v>
          </cell>
          <cell r="U143">
            <v>70</v>
          </cell>
          <cell r="V143">
            <v>78</v>
          </cell>
          <cell r="W143" t="str">
            <v>학교내 급수고나에 IoT 센서 및 제어모듈을 부착하여 수질 및 유량 상태를 실시간 수집하고 유무선 제어를 통하여 공급 제어가 가능한 솔루션을 창업아이템으로 하고 있으나 개발 내용과 구현 방안의 제시가 구체적이지 않아 개발 성공가능성은 떨어지는 것으로 판단됨</v>
          </cell>
        </row>
        <row r="144">
          <cell r="B144">
            <v>20417878</v>
          </cell>
          <cell r="C144" t="str">
            <v>지역기반</v>
          </cell>
          <cell r="D144" t="str">
            <v>전기ㆍ전자</v>
          </cell>
          <cell r="E144" t="str">
            <v>중주파 자극에 의한 운동원리를 활용한 비만 및 근력감소 완화 스마트헬스케어 장치 개발 및 유통 서비스</v>
          </cell>
          <cell r="F144" t="str">
            <v>2,213,458,900</v>
          </cell>
          <cell r="G144" t="str">
            <v>7</v>
          </cell>
          <cell r="H144" t="str">
            <v>도약</v>
          </cell>
          <cell r="I144" t="str">
            <v>중장년</v>
          </cell>
          <cell r="J144">
            <v>0</v>
          </cell>
          <cell r="K144">
            <v>7</v>
          </cell>
          <cell r="L144">
            <v>6</v>
          </cell>
          <cell r="M144">
            <v>16</v>
          </cell>
          <cell r="N144">
            <v>14</v>
          </cell>
          <cell r="O144">
            <v>7</v>
          </cell>
          <cell r="P144">
            <v>7</v>
          </cell>
          <cell r="Q144">
            <v>6</v>
          </cell>
          <cell r="R144">
            <v>5</v>
          </cell>
          <cell r="S144">
            <v>68</v>
          </cell>
          <cell r="T144">
            <v>0</v>
          </cell>
          <cell r="U144">
            <v>68</v>
          </cell>
          <cell r="V144">
            <v>129</v>
          </cell>
          <cell r="W144" t="str">
            <v>중주파 자극에 의한 근육 운동 효과를 활용하여 비만 및 거동이 불편한 노인의 스마트 헬스 케어 장치 개발을 창업아이템으로 하고 있음. 경쟁 업체가 다수 존재하는 것으로 판단되어 목표 시장 진입시 어려움이 예상됨.</v>
          </cell>
        </row>
        <row r="145">
          <cell r="B145">
            <v>20418977</v>
          </cell>
          <cell r="C145" t="str">
            <v>지역기반</v>
          </cell>
          <cell r="D145" t="str">
            <v>전기ㆍ전자</v>
          </cell>
          <cell r="E145" t="str">
            <v>임펠러 기술을 적용한 날개 없는 드론 제품 개발</v>
          </cell>
          <cell r="F145" t="str">
            <v>140,000,000</v>
          </cell>
          <cell r="G145" t="str">
            <v>1</v>
          </cell>
          <cell r="H145" t="str">
            <v>도약</v>
          </cell>
          <cell r="I145" t="str">
            <v>중장년</v>
          </cell>
          <cell r="J145">
            <v>0</v>
          </cell>
          <cell r="K145">
            <v>7</v>
          </cell>
          <cell r="L145">
            <v>7</v>
          </cell>
          <cell r="M145">
            <v>16</v>
          </cell>
          <cell r="N145">
            <v>13</v>
          </cell>
          <cell r="O145">
            <v>7</v>
          </cell>
          <cell r="P145">
            <v>7</v>
          </cell>
          <cell r="Q145">
            <v>11</v>
          </cell>
          <cell r="R145">
            <v>5</v>
          </cell>
          <cell r="S145">
            <v>73</v>
          </cell>
          <cell r="T145">
            <v>0</v>
          </cell>
          <cell r="U145">
            <v>73</v>
          </cell>
          <cell r="V145">
            <v>58</v>
          </cell>
          <cell r="W145" t="str">
            <v>드론 프로펠러의 노출을 없애는 구조를 개발하여 위험성 및 위협성을 대폭 완화한 드론 제품을 창업아이템으로 하고 있으나 유사한 기술이 존재하고 비행 성능이 확인 되지 않아 기술적인 차별성은 높지 않은 것으로 판단됨</v>
          </cell>
        </row>
        <row r="146">
          <cell r="B146">
            <v>20422636</v>
          </cell>
          <cell r="C146" t="str">
            <v>지역기반</v>
          </cell>
          <cell r="D146" t="str">
            <v>전기ㆍ전자</v>
          </cell>
          <cell r="E146" t="str">
            <v>비닐자원순환모듈러수납재고관리솔루션</v>
          </cell>
          <cell r="F146" t="str">
            <v>97,000,000</v>
          </cell>
          <cell r="G146" t="str">
            <v>0</v>
          </cell>
          <cell r="H146" t="str">
            <v>도약</v>
          </cell>
          <cell r="I146" t="str">
            <v>청년</v>
          </cell>
          <cell r="J146">
            <v>0</v>
          </cell>
          <cell r="K146">
            <v>7</v>
          </cell>
          <cell r="L146">
            <v>6</v>
          </cell>
          <cell r="M146">
            <v>15</v>
          </cell>
          <cell r="N146">
            <v>16</v>
          </cell>
          <cell r="O146">
            <v>7</v>
          </cell>
          <cell r="P146">
            <v>8</v>
          </cell>
          <cell r="Q146">
            <v>6</v>
          </cell>
          <cell r="R146">
            <v>5</v>
          </cell>
          <cell r="S146">
            <v>70</v>
          </cell>
          <cell r="T146">
            <v>2</v>
          </cell>
          <cell r="U146">
            <v>72</v>
          </cell>
          <cell r="V146">
            <v>66</v>
          </cell>
          <cell r="W146" t="str">
            <v xml:space="preserve">지퍼백 등 비닐 자원 순환 모듈러 수납 제고 관리 솔루션을 개발을 창업아이템으로 제안하고 있으나 제안한 아이템의 개발 필요성은 있는 것으로 판단되나 목표 시장 규모는 크지 않은 것으로 판단됨 </v>
          </cell>
        </row>
        <row r="147">
          <cell r="B147">
            <v>20422658</v>
          </cell>
          <cell r="C147" t="str">
            <v>지역기반</v>
          </cell>
          <cell r="D147" t="str">
            <v>전기ㆍ전자</v>
          </cell>
          <cell r="E147" t="str">
            <v>기후 대응형 육상 김 양식 전용 LED 조명 및 제어 플랫폼</v>
          </cell>
          <cell r="F147" t="str">
            <v>19</v>
          </cell>
          <cell r="G147" t="str">
            <v>4</v>
          </cell>
          <cell r="H147" t="str">
            <v>도약</v>
          </cell>
          <cell r="I147" t="str">
            <v>중장년</v>
          </cell>
          <cell r="J147">
            <v>0</v>
          </cell>
          <cell r="K147">
            <v>7</v>
          </cell>
          <cell r="L147">
            <v>7</v>
          </cell>
          <cell r="M147">
            <v>16</v>
          </cell>
          <cell r="N147">
            <v>14</v>
          </cell>
          <cell r="O147">
            <v>7</v>
          </cell>
          <cell r="P147">
            <v>7</v>
          </cell>
          <cell r="Q147">
            <v>11</v>
          </cell>
          <cell r="R147">
            <v>5</v>
          </cell>
          <cell r="S147">
            <v>74</v>
          </cell>
          <cell r="T147">
            <v>0</v>
          </cell>
          <cell r="U147">
            <v>74</v>
          </cell>
          <cell r="V147">
            <v>28</v>
          </cell>
          <cell r="W147" t="str">
            <v>기후 변화로  해상 김생산이 감소하고 있어 생육 최적화를 위한 전용 광 환경 제어 기술 및 제어 플래폼 개발을 창업아이템으로 하고 있으나 상용화 구현 방안의 제시가 구체적이지 않아 개발 성공가능성은 떨어지는 것으로 판단됨</v>
          </cell>
        </row>
        <row r="148">
          <cell r="B148">
            <v>20424628</v>
          </cell>
          <cell r="C148" t="str">
            <v>지역기반</v>
          </cell>
          <cell r="D148" t="str">
            <v>전기ㆍ전자</v>
          </cell>
          <cell r="E148" t="str">
            <v>Drone 을 위한 CMOS 기반의 영상정보 송수신 RF Transceiver 개발</v>
          </cell>
          <cell r="F148" t="str">
            <v>85,000,000</v>
          </cell>
          <cell r="G148" t="str">
            <v>1</v>
          </cell>
          <cell r="H148" t="str">
            <v>도약</v>
          </cell>
          <cell r="I148" t="str">
            <v>청년</v>
          </cell>
          <cell r="J148">
            <v>0</v>
          </cell>
          <cell r="K148">
            <v>7</v>
          </cell>
          <cell r="L148">
            <v>7</v>
          </cell>
          <cell r="M148">
            <v>16</v>
          </cell>
          <cell r="N148">
            <v>13</v>
          </cell>
          <cell r="O148">
            <v>7</v>
          </cell>
          <cell r="P148">
            <v>7</v>
          </cell>
          <cell r="Q148">
            <v>11</v>
          </cell>
          <cell r="R148">
            <v>5</v>
          </cell>
          <cell r="S148">
            <v>73</v>
          </cell>
          <cell r="T148">
            <v>0</v>
          </cell>
          <cell r="U148">
            <v>73</v>
          </cell>
          <cell r="V148">
            <v>58</v>
          </cell>
          <cell r="W148" t="str">
            <v>2.4GHz 대역 영상통신용 CMOS RF Reciver 칩 개발 및 상용화를 목표로 제안하고 있음. 칩 상용화를 위한 신뢰성 확보 및 시장 진입을 위한 차별화된 전략이 필요한 것으로 판단됨</v>
          </cell>
        </row>
        <row r="149">
          <cell r="B149">
            <v>20424661</v>
          </cell>
          <cell r="C149" t="str">
            <v>지역기반</v>
          </cell>
          <cell r="D149" t="str">
            <v>전기ㆍ전자</v>
          </cell>
          <cell r="E149" t="str">
            <v>플렉시블 패키지 기반 AI 지문인증 시스템반도체 및 지문인증 카드</v>
          </cell>
          <cell r="F149" t="str">
            <v>781,492,570</v>
          </cell>
          <cell r="G149" t="str">
            <v>4</v>
          </cell>
          <cell r="H149" t="str">
            <v>도약</v>
          </cell>
          <cell r="I149" t="str">
            <v>중장년</v>
          </cell>
          <cell r="J149">
            <v>0</v>
          </cell>
          <cell r="K149">
            <v>7</v>
          </cell>
          <cell r="L149">
            <v>6</v>
          </cell>
          <cell r="M149">
            <v>15</v>
          </cell>
          <cell r="N149">
            <v>16</v>
          </cell>
          <cell r="O149">
            <v>7</v>
          </cell>
          <cell r="P149">
            <v>8</v>
          </cell>
          <cell r="Q149">
            <v>6</v>
          </cell>
          <cell r="R149">
            <v>5</v>
          </cell>
          <cell r="S149">
            <v>70</v>
          </cell>
          <cell r="T149">
            <v>0</v>
          </cell>
          <cell r="U149">
            <v>70</v>
          </cell>
          <cell r="V149">
            <v>78</v>
          </cell>
          <cell r="W149" t="str">
            <v>플렉시블 지문 인증 시스템 반도체 패키지 AI 지문인증 알고리즘을 개발하는 창업아이템을 제안하고 있음.  경쟁업체가 존재하는 것으로 판단되어 시장 진입을 위한 차별화된 전략이 필요한 것으로 판단됨</v>
          </cell>
        </row>
        <row r="150">
          <cell r="B150">
            <v>20425837</v>
          </cell>
          <cell r="C150" t="str">
            <v>지역기반</v>
          </cell>
          <cell r="D150" t="str">
            <v>전기ㆍ전자</v>
          </cell>
          <cell r="E150" t="str">
            <v>스마트팜 통합제어 AI 시스템</v>
          </cell>
          <cell r="F150" t="str">
            <v>45,000,000</v>
          </cell>
          <cell r="G150" t="str">
            <v>3</v>
          </cell>
          <cell r="H150" t="str">
            <v>도약</v>
          </cell>
          <cell r="I150" t="str">
            <v>중장년</v>
          </cell>
          <cell r="J150">
            <v>0</v>
          </cell>
          <cell r="K150">
            <v>7</v>
          </cell>
          <cell r="L150">
            <v>7</v>
          </cell>
          <cell r="M150">
            <v>16</v>
          </cell>
          <cell r="N150">
            <v>14</v>
          </cell>
          <cell r="O150">
            <v>7</v>
          </cell>
          <cell r="P150">
            <v>7</v>
          </cell>
          <cell r="Q150">
            <v>11</v>
          </cell>
          <cell r="R150">
            <v>5</v>
          </cell>
          <cell r="S150">
            <v>74</v>
          </cell>
          <cell r="T150">
            <v>0</v>
          </cell>
          <cell r="U150">
            <v>74</v>
          </cell>
          <cell r="V150">
            <v>28</v>
          </cell>
          <cell r="W150" t="str">
            <v>AI와 통합제어기를 황용한 스마트팜 환경 제어 시스템 개발을 창업아이템으로 하고 있으나 경쟁업체가 존재하는 것으로 판단되어 시장 진입을 위한 차별화된 전략이 필요한 것으로 판단됨</v>
          </cell>
        </row>
        <row r="151">
          <cell r="B151">
            <v>20426154</v>
          </cell>
          <cell r="C151" t="str">
            <v>지역기반</v>
          </cell>
          <cell r="D151" t="str">
            <v>전기ㆍ전자</v>
          </cell>
          <cell r="E151" t="str">
            <v>AI SoC기술이 적용된 감염균 및 항생제 감수성 신속 진단 자동화 서비스</v>
          </cell>
          <cell r="F151" t="str">
            <v>567,434,543</v>
          </cell>
          <cell r="G151" t="str">
            <v>5</v>
          </cell>
          <cell r="H151" t="str">
            <v>도약</v>
          </cell>
          <cell r="I151" t="str">
            <v>중장년</v>
          </cell>
          <cell r="J151">
            <v>0</v>
          </cell>
          <cell r="K151">
            <v>7</v>
          </cell>
          <cell r="L151">
            <v>6</v>
          </cell>
          <cell r="M151">
            <v>15</v>
          </cell>
          <cell r="N151">
            <v>16</v>
          </cell>
          <cell r="O151">
            <v>7</v>
          </cell>
          <cell r="P151">
            <v>8</v>
          </cell>
          <cell r="Q151">
            <v>6</v>
          </cell>
          <cell r="R151">
            <v>5</v>
          </cell>
          <cell r="S151">
            <v>70</v>
          </cell>
          <cell r="T151">
            <v>0</v>
          </cell>
          <cell r="U151">
            <v>70</v>
          </cell>
          <cell r="V151">
            <v>78</v>
          </cell>
          <cell r="W151" t="str">
            <v>AI 반도체를 활용하여 AI 기반 신속,  정밀 감영 진단 및 항생제처방이 가능하도록 하는 제품 서비스를 개발하려고 하나 제품 신뢰성 확보 및 시장 진입을 위한 차별화된 전략이 필요한 것으로 판단됨</v>
          </cell>
        </row>
        <row r="152">
          <cell r="B152">
            <v>20426937</v>
          </cell>
          <cell r="C152" t="str">
            <v>지역기반</v>
          </cell>
          <cell r="D152" t="str">
            <v>전기ㆍ전자</v>
          </cell>
          <cell r="E152" t="str">
            <v>차량 CAN 통신의 해킹 감지 및 차단을 위한 온디바이스 AI NPU 반도체</v>
          </cell>
          <cell r="F152" t="str">
            <v>21,300,000</v>
          </cell>
          <cell r="G152" t="str">
            <v>4</v>
          </cell>
          <cell r="H152" t="str">
            <v>도약</v>
          </cell>
          <cell r="I152" t="str">
            <v>중장년</v>
          </cell>
          <cell r="J152" t="str">
            <v>면제</v>
          </cell>
          <cell r="S152" t="str">
            <v/>
          </cell>
          <cell r="T152">
            <v>0</v>
          </cell>
          <cell r="U152">
            <v>100</v>
          </cell>
          <cell r="V152" t="str">
            <v/>
          </cell>
          <cell r="W152" t="str">
            <v>서류평가 면제</v>
          </cell>
        </row>
        <row r="153">
          <cell r="B153">
            <v>20427209</v>
          </cell>
          <cell r="C153" t="str">
            <v>지역기반</v>
          </cell>
          <cell r="D153" t="str">
            <v>전기ㆍ전자</v>
          </cell>
          <cell r="E153" t="str">
            <v>GaN 전력반도체 기술 기반 태양광·ESS 연계형 6~12kW급 양방향 DC 충방전 모듈 및 글로벌 마이크로그리드 인프라 솔루션</v>
          </cell>
          <cell r="F153" t="str">
            <v>1,698,000,000</v>
          </cell>
          <cell r="G153" t="str">
            <v>5</v>
          </cell>
          <cell r="H153" t="str">
            <v>도약</v>
          </cell>
          <cell r="I153" t="str">
            <v>중장년</v>
          </cell>
          <cell r="J153">
            <v>0</v>
          </cell>
          <cell r="K153">
            <v>7</v>
          </cell>
          <cell r="L153">
            <v>7</v>
          </cell>
          <cell r="M153">
            <v>16</v>
          </cell>
          <cell r="N153">
            <v>13</v>
          </cell>
          <cell r="O153">
            <v>7</v>
          </cell>
          <cell r="P153">
            <v>7</v>
          </cell>
          <cell r="Q153">
            <v>11</v>
          </cell>
          <cell r="R153">
            <v>5</v>
          </cell>
          <cell r="S153">
            <v>73</v>
          </cell>
          <cell r="T153">
            <v>0</v>
          </cell>
          <cell r="U153">
            <v>73</v>
          </cell>
          <cell r="V153">
            <v>58</v>
          </cell>
          <cell r="W153" t="str">
            <v>질화갈륨 기반 태양광 ESS연계형 양방향 충방전 인프라 구현을 목표로 하고 있으나 유사 기술이 존재하는 것으로 판단되어 기술적인 차별성은 다소 떨어지는 것으로 판단됨</v>
          </cell>
        </row>
        <row r="154">
          <cell r="B154">
            <v>20427817</v>
          </cell>
          <cell r="C154" t="str">
            <v>지역기반</v>
          </cell>
          <cell r="D154" t="str">
            <v>전기ㆍ전자</v>
          </cell>
          <cell r="E154" t="str">
            <v>사진·설명 기반 주문기술이 적용된 긴급 자재 조달 기능의  철물 주문 플랫폼 HARDY LINK</v>
          </cell>
          <cell r="F154" t="str">
            <v>0</v>
          </cell>
          <cell r="G154" t="str">
            <v>0</v>
          </cell>
          <cell r="H154" t="str">
            <v>도약</v>
          </cell>
          <cell r="I154" t="str">
            <v>중장년</v>
          </cell>
          <cell r="J154">
            <v>0</v>
          </cell>
          <cell r="K154">
            <v>7</v>
          </cell>
          <cell r="L154">
            <v>6</v>
          </cell>
          <cell r="M154">
            <v>15</v>
          </cell>
          <cell r="N154">
            <v>16</v>
          </cell>
          <cell r="O154">
            <v>7</v>
          </cell>
          <cell r="P154">
            <v>8</v>
          </cell>
          <cell r="Q154">
            <v>7</v>
          </cell>
          <cell r="R154">
            <v>5</v>
          </cell>
          <cell r="S154">
            <v>71</v>
          </cell>
          <cell r="T154">
            <v>0</v>
          </cell>
          <cell r="U154">
            <v>71</v>
          </cell>
          <cell r="V154">
            <v>70</v>
          </cell>
          <cell r="W154" t="str">
            <v>철물점 디지털 주문, 조달 구조를 전환하는 지역 기반 철물 주문 플래폼 개발을 창업아이템으로 하고 있으나 제안하고 있는 목표 시장 규모는 크지 않은 것으로 판단됨</v>
          </cell>
        </row>
        <row r="155">
          <cell r="B155">
            <v>20428136</v>
          </cell>
          <cell r="C155" t="str">
            <v>지역기반</v>
          </cell>
          <cell r="D155" t="str">
            <v>전기ㆍ전자</v>
          </cell>
          <cell r="E155" t="str">
            <v>집중력 저하 1030세대의 자기주도 몰입 훈련을 위한, 특허 로직 기반 듀얼 타이머 &amp; 교구 통합 솔루션</v>
          </cell>
          <cell r="F155" t="str">
            <v>76,223,815</v>
          </cell>
          <cell r="G155" t="str">
            <v>2</v>
          </cell>
          <cell r="H155" t="str">
            <v>도약</v>
          </cell>
          <cell r="I155" t="str">
            <v>청년</v>
          </cell>
          <cell r="J155">
            <v>0</v>
          </cell>
          <cell r="K155">
            <v>7</v>
          </cell>
          <cell r="L155">
            <v>7</v>
          </cell>
          <cell r="M155">
            <v>16</v>
          </cell>
          <cell r="N155">
            <v>14</v>
          </cell>
          <cell r="O155">
            <v>7</v>
          </cell>
          <cell r="P155">
            <v>7</v>
          </cell>
          <cell r="Q155">
            <v>11</v>
          </cell>
          <cell r="R155">
            <v>5</v>
          </cell>
          <cell r="S155">
            <v>74</v>
          </cell>
          <cell r="T155">
            <v>0</v>
          </cell>
          <cell r="U155">
            <v>74</v>
          </cell>
          <cell r="V155">
            <v>28</v>
          </cell>
          <cell r="W155" t="str">
            <v>집중력 및 몰입 능력 향상을 위한 타이머 하드웨어 및 훈련용 노트 개발을 제안하고 있으나 목표 시장 진입시 어려움이 예상되며 목표 시장 규모는 크지 않은 것으로 판단됨</v>
          </cell>
        </row>
        <row r="156">
          <cell r="B156">
            <v>20429439</v>
          </cell>
          <cell r="C156" t="str">
            <v>지역기반</v>
          </cell>
          <cell r="D156" t="str">
            <v>전기ㆍ전자</v>
          </cell>
          <cell r="E156" t="str">
            <v>AI 기반 잔량 수명 예측과 고장 진단 및 자동 넘침방지 기능을 갖춘 지능형 배터리 통합 유지보수 관리시스템</v>
          </cell>
          <cell r="F156" t="str">
            <v>113,000,000</v>
          </cell>
          <cell r="G156" t="str">
            <v>2</v>
          </cell>
          <cell r="H156" t="str">
            <v>도약</v>
          </cell>
          <cell r="I156" t="str">
            <v>중장년</v>
          </cell>
          <cell r="J156">
            <v>0</v>
          </cell>
          <cell r="K156">
            <v>7</v>
          </cell>
          <cell r="L156">
            <v>6</v>
          </cell>
          <cell r="M156">
            <v>15</v>
          </cell>
          <cell r="N156">
            <v>16</v>
          </cell>
          <cell r="O156">
            <v>7</v>
          </cell>
          <cell r="P156">
            <v>8</v>
          </cell>
          <cell r="Q156">
            <v>6</v>
          </cell>
          <cell r="R156">
            <v>5</v>
          </cell>
          <cell r="S156">
            <v>70</v>
          </cell>
          <cell r="T156">
            <v>0</v>
          </cell>
          <cell r="U156">
            <v>70</v>
          </cell>
          <cell r="V156">
            <v>78</v>
          </cell>
          <cell r="W156" t="str">
            <v>AI 기반 잔량 수명예측과 고장 진단 및 자동 넘침 방지 기능을 갖춘 배터리 유지 보수 관리시스템 개발을 창업아이템으로 하고 있으나 유사 기술이 다수 존재하는 것으로 판단되어 기술적인 차별성은 다소 떨어지는 것으로 판단됨</v>
          </cell>
        </row>
        <row r="157">
          <cell r="B157">
            <v>20429825</v>
          </cell>
          <cell r="C157" t="str">
            <v>지역기반</v>
          </cell>
          <cell r="D157" t="str">
            <v>전기ㆍ전자</v>
          </cell>
          <cell r="E157" t="str">
            <v>AIIOT적용 반려동물 건강상태와 활동수준 관리 원적외선 패드 개발</v>
          </cell>
          <cell r="F157" t="str">
            <v>30,000,000</v>
          </cell>
          <cell r="G157" t="str">
            <v>2</v>
          </cell>
          <cell r="H157" t="str">
            <v>도약</v>
          </cell>
          <cell r="I157" t="str">
            <v>청년</v>
          </cell>
          <cell r="J157">
            <v>0</v>
          </cell>
          <cell r="K157">
            <v>7</v>
          </cell>
          <cell r="L157">
            <v>6</v>
          </cell>
          <cell r="M157">
            <v>15</v>
          </cell>
          <cell r="N157">
            <v>16</v>
          </cell>
          <cell r="O157">
            <v>7</v>
          </cell>
          <cell r="P157">
            <v>8</v>
          </cell>
          <cell r="Q157">
            <v>7</v>
          </cell>
          <cell r="R157">
            <v>5</v>
          </cell>
          <cell r="S157">
            <v>71</v>
          </cell>
          <cell r="T157">
            <v>0</v>
          </cell>
          <cell r="U157">
            <v>71</v>
          </cell>
          <cell r="V157">
            <v>70</v>
          </cell>
          <cell r="W157" t="str">
            <v xml:space="preserve">반려동물 건강 상태와 활동 수준 관리가 가능한 원적외선 패드, AI와 IoT를 결합한 제품 개발을 창업아이템으로 하고 있으나 목표 시장 진입시 어려움이 예상됨. </v>
          </cell>
        </row>
        <row r="158">
          <cell r="B158">
            <v>20429923</v>
          </cell>
          <cell r="C158" t="str">
            <v>지역기반</v>
          </cell>
          <cell r="D158" t="str">
            <v>전기ㆍ전자</v>
          </cell>
          <cell r="E158" t="str">
            <v>오디온: 고객의 감정까지 이해하는 엔터프라이즈 음성 API</v>
          </cell>
          <cell r="F158" t="str">
            <v>67,000,000</v>
          </cell>
          <cell r="G158" t="str">
            <v>7</v>
          </cell>
          <cell r="H158" t="str">
            <v>도약</v>
          </cell>
          <cell r="I158" t="str">
            <v>청년</v>
          </cell>
          <cell r="J158">
            <v>0</v>
          </cell>
          <cell r="K158">
            <v>10</v>
          </cell>
          <cell r="L158">
            <v>9</v>
          </cell>
          <cell r="M158">
            <v>19</v>
          </cell>
          <cell r="N158">
            <v>19</v>
          </cell>
          <cell r="O158">
            <v>10</v>
          </cell>
          <cell r="P158">
            <v>10</v>
          </cell>
          <cell r="Q158">
            <v>15</v>
          </cell>
          <cell r="R158">
            <v>5</v>
          </cell>
          <cell r="S158">
            <v>97</v>
          </cell>
          <cell r="T158">
            <v>0</v>
          </cell>
          <cell r="U158">
            <v>97</v>
          </cell>
          <cell r="V158">
            <v>1</v>
          </cell>
          <cell r="W158" t="str">
            <v>엔터플라이즈를 위한 음성 이해 API 플래폼 개발을 하려고 하며 기술적인 차별성이 있는 것으로 판단되어 사업화의 가능성이 높은 것으로 판단됨</v>
          </cell>
        </row>
        <row r="159">
          <cell r="B159">
            <v>20430098</v>
          </cell>
          <cell r="C159" t="str">
            <v>지역기반</v>
          </cell>
          <cell r="D159" t="str">
            <v>전기ㆍ전자</v>
          </cell>
          <cell r="E159" t="str">
            <v>고주파 스위칭 노이즈 및 누설전류 저감 알고리즘이 적용된 차세대 에너지 인버터</v>
          </cell>
          <cell r="F159" t="str">
            <v>10,021,230,040</v>
          </cell>
          <cell r="G159" t="str">
            <v>15</v>
          </cell>
          <cell r="H159" t="str">
            <v>도약</v>
          </cell>
          <cell r="I159" t="str">
            <v>중장년</v>
          </cell>
          <cell r="J159">
            <v>0</v>
          </cell>
          <cell r="K159">
            <v>10</v>
          </cell>
          <cell r="L159">
            <v>9</v>
          </cell>
          <cell r="M159">
            <v>19</v>
          </cell>
          <cell r="N159">
            <v>19</v>
          </cell>
          <cell r="O159">
            <v>10</v>
          </cell>
          <cell r="P159">
            <v>9</v>
          </cell>
          <cell r="Q159">
            <v>15</v>
          </cell>
          <cell r="R159">
            <v>5</v>
          </cell>
          <cell r="S159">
            <v>96</v>
          </cell>
          <cell r="T159">
            <v>0</v>
          </cell>
          <cell r="U159">
            <v>96</v>
          </cell>
          <cell r="V159">
            <v>4</v>
          </cell>
          <cell r="W159" t="str">
            <v>전력변환장치의 누설 전류를 저감하기 위한 능동 상쇄 제어를 통한 전력밀도를 높이는 인버터 솔루션 개발을 창업아이템으로 하고 있으며 사업성을 고려할때 목표 시장 진입은 가능할 것으로 판단됨</v>
          </cell>
        </row>
        <row r="160">
          <cell r="B160">
            <v>20430121</v>
          </cell>
          <cell r="C160" t="str">
            <v>지역기반</v>
          </cell>
          <cell r="D160" t="str">
            <v>전기ㆍ전자</v>
          </cell>
          <cell r="E160" t="str">
            <v xml:space="preserve">객체 인식 기술이 적용된 디지털 사이니지의 교통약자 알림 서비스 </v>
          </cell>
          <cell r="F160" t="str">
            <v>160,000,000</v>
          </cell>
          <cell r="G160" t="str">
            <v>1</v>
          </cell>
          <cell r="H160" t="str">
            <v>도약</v>
          </cell>
          <cell r="I160" t="str">
            <v>중장년</v>
          </cell>
          <cell r="J160">
            <v>0</v>
          </cell>
          <cell r="K160">
            <v>7</v>
          </cell>
          <cell r="L160">
            <v>6</v>
          </cell>
          <cell r="M160">
            <v>15</v>
          </cell>
          <cell r="N160">
            <v>16</v>
          </cell>
          <cell r="O160">
            <v>7</v>
          </cell>
          <cell r="P160">
            <v>8</v>
          </cell>
          <cell r="Q160">
            <v>7</v>
          </cell>
          <cell r="R160">
            <v>5</v>
          </cell>
          <cell r="S160">
            <v>71</v>
          </cell>
          <cell r="T160">
            <v>0</v>
          </cell>
          <cell r="U160">
            <v>71</v>
          </cell>
          <cell r="V160">
            <v>70</v>
          </cell>
          <cell r="W160" t="str">
            <v xml:space="preserve">영유아나 취약층 사고 예방을 위한 차량의 사각지대 객체인식 등이 가능한 시스템 개발을 창업아이템으로 하고 있으나 목표 시장 진입시 어려움이 예상되어 시장진입을 위한 차별화 전략이 필요함. </v>
          </cell>
        </row>
        <row r="161">
          <cell r="B161">
            <v>20431021</v>
          </cell>
          <cell r="C161" t="str">
            <v>지역기반</v>
          </cell>
          <cell r="D161" t="str">
            <v>전기ㆍ전자</v>
          </cell>
          <cell r="E161" t="str">
            <v>Ambient AI 기반 모빌리티 공기질 예측 제어와 운전자 졸음운전 방지 및 안전 보호 솔루션</v>
          </cell>
          <cell r="F161" t="str">
            <v>70,000,000</v>
          </cell>
          <cell r="G161" t="str">
            <v>0</v>
          </cell>
          <cell r="H161" t="str">
            <v>도약</v>
          </cell>
          <cell r="I161" t="str">
            <v>중장년</v>
          </cell>
          <cell r="J161">
            <v>0</v>
          </cell>
          <cell r="K161">
            <v>7</v>
          </cell>
          <cell r="L161">
            <v>7</v>
          </cell>
          <cell r="M161">
            <v>16</v>
          </cell>
          <cell r="N161">
            <v>14</v>
          </cell>
          <cell r="O161">
            <v>7</v>
          </cell>
          <cell r="P161">
            <v>7</v>
          </cell>
          <cell r="Q161">
            <v>11</v>
          </cell>
          <cell r="R161">
            <v>5</v>
          </cell>
          <cell r="S161">
            <v>74</v>
          </cell>
          <cell r="T161">
            <v>0</v>
          </cell>
          <cell r="U161">
            <v>74</v>
          </cell>
          <cell r="V161">
            <v>28</v>
          </cell>
          <cell r="W161" t="str">
            <v>차량 내 공기질 측정기로 공기질 측정으로 운전자 졸림 방지 및 안전 보호를 위한 솔루션 개발을 창업아이템으로 하고 있으나 제안하고 있는 아이템의 목표 시장 규모는 크지 않은 것으로 판단됨</v>
          </cell>
        </row>
        <row r="162">
          <cell r="B162">
            <v>20431352</v>
          </cell>
          <cell r="C162" t="str">
            <v>지역기반</v>
          </cell>
          <cell r="D162" t="str">
            <v>전기ㆍ전자</v>
          </cell>
          <cell r="E162" t="str">
            <v>실내 측정 데이터 분석을 통한  AI 사운드 튜닝 기능의  프리미엄 올인원 스피커</v>
          </cell>
          <cell r="F162" t="str">
            <v>1,200,000,000</v>
          </cell>
          <cell r="G162" t="str">
            <v>7</v>
          </cell>
          <cell r="H162" t="str">
            <v>도약</v>
          </cell>
          <cell r="I162" t="str">
            <v>중장년</v>
          </cell>
          <cell r="J162">
            <v>0</v>
          </cell>
          <cell r="K162">
            <v>7</v>
          </cell>
          <cell r="L162">
            <v>6</v>
          </cell>
          <cell r="M162">
            <v>15</v>
          </cell>
          <cell r="N162">
            <v>16</v>
          </cell>
          <cell r="O162">
            <v>7</v>
          </cell>
          <cell r="P162">
            <v>8</v>
          </cell>
          <cell r="Q162">
            <v>6</v>
          </cell>
          <cell r="R162">
            <v>5</v>
          </cell>
          <cell r="S162">
            <v>70</v>
          </cell>
          <cell r="T162">
            <v>0</v>
          </cell>
          <cell r="U162">
            <v>70</v>
          </cell>
          <cell r="V162">
            <v>78</v>
          </cell>
          <cell r="W162" t="str">
            <v>AI 사운드 튜닝 솔루션을 적용하여 내장 펌웨어가 최적의 사운드를 출력하는 스피커 시스템을 개발하려고 함. 목표시장 진입을 위한 구체적인 방안의 제시는 다소 미흡한 것으로 판단됨</v>
          </cell>
        </row>
        <row r="163">
          <cell r="B163">
            <v>20431396</v>
          </cell>
          <cell r="C163" t="str">
            <v>지역기반</v>
          </cell>
          <cell r="D163" t="str">
            <v>전기ㆍ전자</v>
          </cell>
          <cell r="E163" t="str">
            <v>결상복구·정전압·고조파필터 3중 보호 기술이 적용된 중소 제조공장 전기사고 예방 통합 안전관리 렌탈 서비스</v>
          </cell>
          <cell r="F163" t="str">
            <v>74,000,000</v>
          </cell>
          <cell r="G163" t="str">
            <v>1</v>
          </cell>
          <cell r="H163" t="str">
            <v>도약</v>
          </cell>
          <cell r="I163" t="str">
            <v>중장년</v>
          </cell>
          <cell r="J163">
            <v>0</v>
          </cell>
          <cell r="K163">
            <v>7</v>
          </cell>
          <cell r="L163">
            <v>6</v>
          </cell>
          <cell r="M163">
            <v>15</v>
          </cell>
          <cell r="N163">
            <v>16</v>
          </cell>
          <cell r="O163">
            <v>7</v>
          </cell>
          <cell r="P163">
            <v>8</v>
          </cell>
          <cell r="Q163">
            <v>7</v>
          </cell>
          <cell r="R163">
            <v>5</v>
          </cell>
          <cell r="S163">
            <v>71</v>
          </cell>
          <cell r="T163">
            <v>0</v>
          </cell>
          <cell r="U163">
            <v>71</v>
          </cell>
          <cell r="V163">
            <v>70</v>
          </cell>
          <cell r="W163" t="str">
            <v>분전함에 연결된 전기 부하에 보호 구역을 자동으로 형성하는 스마트 변압기를 제안하고 있으나 해당 목표 시장이 정립된 상황으로 제안 기술로 목표 시장 진입시 어려움이 예상됨.</v>
          </cell>
        </row>
        <row r="164">
          <cell r="B164">
            <v>20418912</v>
          </cell>
          <cell r="C164" t="str">
            <v>대학발</v>
          </cell>
          <cell r="D164" t="str">
            <v>전기ㆍ전자</v>
          </cell>
          <cell r="E164" t="str">
            <v>반도체 모델 릴리즈 검증 운영 효율화를 위한 QA·회귀·리포트 자동화 플랫폼(SIMLAB 2.0) 상용화</v>
          </cell>
          <cell r="F164" t="str">
            <v>5,000,000</v>
          </cell>
          <cell r="G164" t="str">
            <v>4</v>
          </cell>
          <cell r="H164" t="str">
            <v>도약</v>
          </cell>
          <cell r="I164" t="str">
            <v>중장년</v>
          </cell>
          <cell r="J164">
            <v>0</v>
          </cell>
          <cell r="K164">
            <v>7</v>
          </cell>
          <cell r="L164">
            <v>6</v>
          </cell>
          <cell r="M164">
            <v>16</v>
          </cell>
          <cell r="N164">
            <v>14</v>
          </cell>
          <cell r="O164">
            <v>7</v>
          </cell>
          <cell r="P164">
            <v>7</v>
          </cell>
          <cell r="Q164">
            <v>6</v>
          </cell>
          <cell r="R164">
            <v>5</v>
          </cell>
          <cell r="S164">
            <v>68</v>
          </cell>
          <cell r="T164">
            <v>0</v>
          </cell>
          <cell r="U164">
            <v>68</v>
          </cell>
          <cell r="V164">
            <v>129</v>
          </cell>
          <cell r="W164" t="str">
            <v>SPICE 모델 릴리즈 업무를 자동화하는 운영형 AI SPICE 자동화 플래폼 개발을 창업아이템으로 제안하고 있음. 플래폼의 신뢰성 확보 및 시장 진입을 위한 차별화된 전략이 필요한 것으로 판단됨</v>
          </cell>
          <cell r="X164" t="str">
            <v>일치</v>
          </cell>
          <cell r="Y164" t="str">
            <v xml:space="preserve"> 지역 주력 산업 연계분야와 일치함</v>
          </cell>
        </row>
        <row r="165">
          <cell r="B165">
            <v>20419260</v>
          </cell>
          <cell r="C165" t="str">
            <v>대학발</v>
          </cell>
          <cell r="D165" t="str">
            <v>전기ㆍ전자</v>
          </cell>
          <cell r="E165" t="str">
            <v>국산 SoC 기반 AI Vision CDC 통합 플랫폼 개발 - 온디바이스 Predictive(예측) UX  스마트 콕핏</v>
          </cell>
          <cell r="F165" t="str">
            <v>2,279,151,702</v>
          </cell>
          <cell r="G165" t="str">
            <v>20</v>
          </cell>
          <cell r="H165" t="str">
            <v>도약</v>
          </cell>
          <cell r="I165" t="str">
            <v>중장년</v>
          </cell>
          <cell r="J165">
            <v>0</v>
          </cell>
          <cell r="K165">
            <v>10</v>
          </cell>
          <cell r="L165">
            <v>9</v>
          </cell>
          <cell r="M165">
            <v>19</v>
          </cell>
          <cell r="N165">
            <v>19</v>
          </cell>
          <cell r="O165">
            <v>10</v>
          </cell>
          <cell r="P165">
            <v>10</v>
          </cell>
          <cell r="Q165">
            <v>15</v>
          </cell>
          <cell r="R165">
            <v>5</v>
          </cell>
          <cell r="S165">
            <v>97</v>
          </cell>
          <cell r="T165">
            <v>0</v>
          </cell>
          <cell r="U165">
            <v>97</v>
          </cell>
          <cell r="V165">
            <v>1</v>
          </cell>
          <cell r="W165" t="str">
            <v>창업아이템의 기술적인 차별성 및 사업성을 고려할때 목표 시장 진입은 가능할 것으로 판단됨</v>
          </cell>
          <cell r="X165" t="str">
            <v>일치</v>
          </cell>
          <cell r="Y165" t="str">
            <v xml:space="preserve"> 지역 주력 산업 연계분야와 일치함</v>
          </cell>
        </row>
        <row r="166">
          <cell r="B166">
            <v>20423751</v>
          </cell>
          <cell r="C166" t="str">
            <v>대학발</v>
          </cell>
          <cell r="D166" t="str">
            <v>전기ㆍ전자</v>
          </cell>
          <cell r="E166" t="str">
            <v>AI 기반 운동 분석 및 재활 보조 기능이 탑재된 디지털 웨이트 머신</v>
          </cell>
          <cell r="F166" t="str">
            <v>80,000,000</v>
          </cell>
          <cell r="G166" t="str">
            <v>10</v>
          </cell>
          <cell r="H166" t="str">
            <v>도약</v>
          </cell>
          <cell r="I166" t="str">
            <v>청년</v>
          </cell>
          <cell r="J166">
            <v>0</v>
          </cell>
          <cell r="K166">
            <v>7</v>
          </cell>
          <cell r="L166">
            <v>7</v>
          </cell>
          <cell r="M166">
            <v>16</v>
          </cell>
          <cell r="N166">
            <v>14</v>
          </cell>
          <cell r="O166">
            <v>7</v>
          </cell>
          <cell r="P166">
            <v>7</v>
          </cell>
          <cell r="Q166">
            <v>11</v>
          </cell>
          <cell r="R166">
            <v>5</v>
          </cell>
          <cell r="S166">
            <v>74</v>
          </cell>
          <cell r="T166">
            <v>0</v>
          </cell>
          <cell r="U166">
            <v>74</v>
          </cell>
          <cell r="V166">
            <v>28</v>
          </cell>
          <cell r="W166" t="str">
            <v>모터 회전 저항으로 부하를 인가하고 운동 데이터 기반 AI 분석으로 리포트 및 적정 운동 추천이 가능한 시스템 개발을 창업아이템으로 하고 있으나 목표시장 진입을 위한 구체적인 방안의 제시는 다소 미흡한 것으로 판단됨</v>
          </cell>
          <cell r="X166" t="str">
            <v>일치</v>
          </cell>
          <cell r="Y166" t="str">
            <v xml:space="preserve"> 지역 주력 산업 연계분야와 일치함</v>
          </cell>
        </row>
        <row r="167">
          <cell r="B167">
            <v>20427976</v>
          </cell>
          <cell r="C167" t="str">
            <v>대학발</v>
          </cell>
          <cell r="D167" t="str">
            <v>전기ㆍ전자</v>
          </cell>
          <cell r="E167" t="str">
            <v>실시간 제어 파라메타값을 추정하는 지능형 드론 ESC개발</v>
          </cell>
          <cell r="F167" t="str">
            <v>93,720,000</v>
          </cell>
          <cell r="G167" t="str">
            <v>4</v>
          </cell>
          <cell r="H167" t="str">
            <v>도약</v>
          </cell>
          <cell r="I167" t="str">
            <v>중장년</v>
          </cell>
          <cell r="J167">
            <v>0</v>
          </cell>
          <cell r="K167">
            <v>7</v>
          </cell>
          <cell r="L167">
            <v>6</v>
          </cell>
          <cell r="M167">
            <v>15</v>
          </cell>
          <cell r="N167">
            <v>16</v>
          </cell>
          <cell r="O167">
            <v>7</v>
          </cell>
          <cell r="P167">
            <v>8</v>
          </cell>
          <cell r="Q167">
            <v>6</v>
          </cell>
          <cell r="R167">
            <v>5</v>
          </cell>
          <cell r="S167">
            <v>70</v>
          </cell>
          <cell r="T167">
            <v>0</v>
          </cell>
          <cell r="U167">
            <v>70</v>
          </cell>
          <cell r="V167">
            <v>78</v>
          </cell>
          <cell r="W167" t="str">
            <v xml:space="preserve">드론, EVTOL 등 기체에 적용 가능한 모머 제어기를 토크 제어가 가능하도록 개발하려고 하나 유사 기술 및 개발품이 다수 존재하여 목표 시장 진입시 어려움이 예상됨.   </v>
          </cell>
          <cell r="X167" t="str">
            <v>일치</v>
          </cell>
          <cell r="Y167" t="str">
            <v xml:space="preserve"> 지역 주력 산업 연계분야와 일치함</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48</v>
          </cell>
          <cell r="H2">
            <v>64</v>
          </cell>
          <cell r="I2">
            <v>40</v>
          </cell>
          <cell r="J2">
            <v>8</v>
          </cell>
          <cell r="K2">
            <v>5</v>
          </cell>
          <cell r="L2">
            <v>13</v>
          </cell>
          <cell r="M2">
            <v>160</v>
          </cell>
          <cell r="N2" t="str">
            <v>90점 이상 합격
*예비 87~89점 1~2명</v>
          </cell>
          <cell r="Q2" t="str">
            <v>지역기반</v>
          </cell>
          <cell r="R2">
            <v>7</v>
          </cell>
          <cell r="S2">
            <v>1</v>
          </cell>
          <cell r="T2">
            <v>2</v>
          </cell>
          <cell r="U2">
            <v>5</v>
          </cell>
          <cell r="V2">
            <v>7</v>
          </cell>
        </row>
        <row r="3">
          <cell r="E3" t="str">
            <v>평가
현황</v>
          </cell>
          <cell r="F3">
            <v>1</v>
          </cell>
          <cell r="G3">
            <v>65</v>
          </cell>
          <cell r="H3">
            <v>67</v>
          </cell>
          <cell r="I3">
            <v>14</v>
          </cell>
          <cell r="J3">
            <v>8</v>
          </cell>
          <cell r="K3">
            <v>5</v>
          </cell>
          <cell r="L3">
            <v>13</v>
          </cell>
          <cell r="M3">
            <v>160</v>
          </cell>
          <cell r="Q3" t="str">
            <v>대학발</v>
          </cell>
          <cell r="R3">
            <v>4</v>
          </cell>
          <cell r="S3">
            <v>2</v>
          </cell>
          <cell r="T3">
            <v>4</v>
          </cell>
          <cell r="U3">
            <v>0</v>
          </cell>
          <cell r="V3">
            <v>4</v>
          </cell>
        </row>
        <row r="4">
          <cell r="E4" t="str">
            <v>청년</v>
          </cell>
          <cell r="F4" t="str">
            <v>*지역기반만 집계</v>
          </cell>
          <cell r="J4">
            <v>4</v>
          </cell>
          <cell r="K4">
            <v>2</v>
          </cell>
          <cell r="L4">
            <v>6</v>
          </cell>
          <cell r="M4">
            <v>6</v>
          </cell>
          <cell r="N4" t="str">
            <v>청년 최소 2명</v>
          </cell>
          <cell r="Q4" t="str">
            <v>실험실</v>
          </cell>
          <cell r="R4">
            <v>2</v>
          </cell>
          <cell r="S4">
            <v>0</v>
          </cell>
          <cell r="T4">
            <v>2</v>
          </cell>
          <cell r="U4">
            <v>0</v>
          </cell>
          <cell r="V4">
            <v>2</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20400325</v>
          </cell>
          <cell r="C8" t="str">
            <v>지역기반</v>
          </cell>
          <cell r="D8" t="str">
            <v>전기ㆍ전자</v>
          </cell>
          <cell r="E8" t="str">
            <v>AI 데이터센터용 고성능 반도체 신뢰성 확보를 위한 실시간 수명 예측 온칩 모니터링 프로토타입 개발</v>
          </cell>
          <cell r="F8" t="str">
            <v>0</v>
          </cell>
          <cell r="G8" t="str">
            <v>0</v>
          </cell>
          <cell r="H8" t="str">
            <v>예비</v>
          </cell>
          <cell r="I8" t="str">
            <v>중장년</v>
          </cell>
          <cell r="J8">
            <v>0</v>
          </cell>
          <cell r="K8">
            <v>8</v>
          </cell>
          <cell r="L8">
            <v>8</v>
          </cell>
          <cell r="M8">
            <v>18</v>
          </cell>
          <cell r="N8">
            <v>16</v>
          </cell>
          <cell r="O8">
            <v>9</v>
          </cell>
          <cell r="P8">
            <v>8</v>
          </cell>
          <cell r="Q8">
            <v>11</v>
          </cell>
          <cell r="R8">
            <v>4</v>
          </cell>
          <cell r="S8">
            <v>82</v>
          </cell>
          <cell r="T8">
            <v>0</v>
          </cell>
          <cell r="U8">
            <v>82</v>
          </cell>
          <cell r="V8">
            <v>17</v>
          </cell>
          <cell r="W8" t="str">
            <v>AI 데이터센터 반도체의 열화와 수명 예측이라는 산업적 과제가 뚜렷하고, 온칩 모니터링이라는 기술 접근 방향이 설득력 있음. Time-gated Replica 구조와 Tiny AI 기반 잔여수명 예측 등 핵심 기술의 차별성이 돋보이며, 대표자가 반도체 설계 분야 박사급 전문가로서 PMIC부터 시스템 검증까지 폭넓은 실무 경험을 갖추고 있어 기술 실현 가능성이 높다고 판단됨. IP 라이선스 기반 수익모델도 확장성이 좋으나, 예비창업 단계인 만큼 팀 구성과 초기 레퍼런스 고객 확보 전략이 좀 더 구체화되면 좋겠음.</v>
          </cell>
        </row>
        <row r="9">
          <cell r="B9">
            <v>20401528</v>
          </cell>
          <cell r="C9" t="str">
            <v>지역기반</v>
          </cell>
          <cell r="D9" t="str">
            <v>전기ㆍ전자</v>
          </cell>
          <cell r="E9" t="str">
            <v>자율 비행 및 AI 꽃 인식 기술이 적용된 초소형 드론 기반 인공수분 서비스</v>
          </cell>
          <cell r="F9" t="str">
            <v>0</v>
          </cell>
          <cell r="G9" t="str">
            <v>0</v>
          </cell>
          <cell r="H9" t="str">
            <v>예비</v>
          </cell>
          <cell r="I9" t="str">
            <v>청년</v>
          </cell>
          <cell r="J9">
            <v>0</v>
          </cell>
          <cell r="K9">
            <v>8</v>
          </cell>
          <cell r="L9">
            <v>7</v>
          </cell>
          <cell r="M9">
            <v>14</v>
          </cell>
          <cell r="N9">
            <v>15</v>
          </cell>
          <cell r="O9">
            <v>8</v>
          </cell>
          <cell r="P9">
            <v>6</v>
          </cell>
          <cell r="Q9">
            <v>9</v>
          </cell>
          <cell r="R9">
            <v>3</v>
          </cell>
          <cell r="S9">
            <v>70</v>
          </cell>
          <cell r="T9">
            <v>0</v>
          </cell>
          <cell r="U9">
            <v>70</v>
          </cell>
          <cell r="V9">
            <v>81</v>
          </cell>
          <cell r="W9" t="str">
            <v>기후변화와 농촌 고령화로 인한 인공수분 수요라는 문제 인식이 분명하고, 초소형 드론과 AI 꽃 인식 기술을 결합한 PaaS 모델 자체는 참신한 접근임. 2.2인치급 드론 플랫폼에 LiDAR, Optical Flow, Vision AI를 탑재하려는 기술 구성이 의욕적이나, 예비창업 단계에서 초소형 드론 정밀 비행제어나 비접촉 분사 같은 핵심 기술의 실현 가능성을 뒷받침할 검증 계획이 좀 더 필요해 보임. 팀 구성이 확인되지 않아 사업 추진 체계 보강이 요구됨.</v>
          </cell>
        </row>
        <row r="10">
          <cell r="B10">
            <v>20404739</v>
          </cell>
          <cell r="C10" t="str">
            <v>지역기반</v>
          </cell>
          <cell r="D10" t="str">
            <v>전기ㆍ전자</v>
          </cell>
          <cell r="E10" t="str">
            <v>매일 반복되는 헤어스타일링 문제를 해결하는 홈 열펌(파마)시스템</v>
          </cell>
          <cell r="F10" t="str">
            <v>0</v>
          </cell>
          <cell r="G10" t="str">
            <v>0</v>
          </cell>
          <cell r="H10" t="str">
            <v>예비</v>
          </cell>
          <cell r="I10" t="str">
            <v>청년</v>
          </cell>
          <cell r="J10">
            <v>0</v>
          </cell>
          <cell r="K10">
            <v>7</v>
          </cell>
          <cell r="L10">
            <v>6</v>
          </cell>
          <cell r="M10">
            <v>11</v>
          </cell>
          <cell r="N10">
            <v>10</v>
          </cell>
          <cell r="O10">
            <v>7</v>
          </cell>
          <cell r="P10">
            <v>8</v>
          </cell>
          <cell r="Q10">
            <v>9</v>
          </cell>
          <cell r="R10">
            <v>4</v>
          </cell>
          <cell r="S10">
            <v>62</v>
          </cell>
          <cell r="T10">
            <v>0</v>
          </cell>
          <cell r="U10">
            <v>62</v>
          </cell>
          <cell r="V10">
            <v>124</v>
          </cell>
          <cell r="W10" t="str">
            <v>셀프 시술 시 온도, 시간, 공정 기준이 없어 손상과 실패가 반복된다는 문제 인식 자체는 공감이 가나, 가정용 열펌프 디바이스 시장에 이미 유사한 컨셉의 제품들이 존재하여 기술적 차별성이 뚜렷하게 드러나지 않음. 온도와 시간 제어 알고리즘 등 핵심 기술의 독자적 경쟁우위가 부족하고, 사업화 단계별 전략도 실행 방안이 다소 추상적임. 제품의 차별화 포인트를 더 명확히 하고 임상 데이터 등 객관적 검증 자료를 갖추면 경쟁력이 높아질 것으로 보임.</v>
          </cell>
        </row>
        <row r="11">
          <cell r="B11">
            <v>20405235</v>
          </cell>
          <cell r="C11" t="str">
            <v>지역기반</v>
          </cell>
          <cell r="D11" t="str">
            <v>전기ㆍ전자</v>
          </cell>
          <cell r="E11" t="str">
            <v>군, 민수용 드론 및 적용 고신뢰 eVTOL 비행제어컴퓨터모듈</v>
          </cell>
          <cell r="F11" t="str">
            <v>0</v>
          </cell>
          <cell r="G11" t="str">
            <v>0</v>
          </cell>
          <cell r="H11" t="str">
            <v>예비</v>
          </cell>
          <cell r="I11" t="str">
            <v>청년</v>
          </cell>
          <cell r="J11">
            <v>0</v>
          </cell>
          <cell r="K11">
            <v>7</v>
          </cell>
          <cell r="L11">
            <v>6</v>
          </cell>
          <cell r="M11">
            <v>12</v>
          </cell>
          <cell r="N11">
            <v>11</v>
          </cell>
          <cell r="O11">
            <v>6</v>
          </cell>
          <cell r="P11">
            <v>6</v>
          </cell>
          <cell r="Q11">
            <v>9</v>
          </cell>
          <cell r="R11">
            <v>3</v>
          </cell>
          <cell r="S11">
            <v>60</v>
          </cell>
          <cell r="T11">
            <v>2</v>
          </cell>
          <cell r="U11">
            <v>62</v>
          </cell>
          <cell r="V11">
            <v>124</v>
          </cell>
          <cell r="W11" t="str">
            <v>군수 및 민수용 드론과 eVTOL에 적용 가능한 고신뢰 비행제어컴퓨터(FC) 모듈이라는 주제는 시장성이 있으나, 예비창업 단계에서 군수나 방산 시장에 진입하기에는 인증 절차나 신뢰성 검증 등 높은 진입장벽이 있어 실현 가능성에 대한 우려가 있음. 드론 제조사와의 협의를 통해 수요를 확인했다고 하나 구체적인 실증 성과나 기술 검증 결과가 부족하고, B2B 납품 경로와 사업화 전략이 다소 모호함. 팀 구성과 외부 협력 체계를 갖추고 시제품 검증 성과를 확보한 뒤 재도전하면 훨씬 경쟁력이 있을 것으로 보임.</v>
          </cell>
        </row>
        <row r="12">
          <cell r="B12">
            <v>20407147</v>
          </cell>
          <cell r="C12" t="str">
            <v>지역기반</v>
          </cell>
          <cell r="D12" t="str">
            <v>전기ㆍ전자</v>
          </cell>
          <cell r="E12" t="str">
            <v>폴더블 디스플레이 적용 제품을 위한 펜 솔루션 :   ‘ Fourier Pen ’</v>
          </cell>
          <cell r="F12" t="str">
            <v>0</v>
          </cell>
          <cell r="G12" t="str">
            <v>0</v>
          </cell>
          <cell r="H12" t="str">
            <v>예비</v>
          </cell>
          <cell r="I12" t="str">
            <v>중장년</v>
          </cell>
          <cell r="J12">
            <v>0</v>
          </cell>
          <cell r="K12">
            <v>9</v>
          </cell>
          <cell r="L12">
            <v>8</v>
          </cell>
          <cell r="M12">
            <v>17</v>
          </cell>
          <cell r="N12">
            <v>16</v>
          </cell>
          <cell r="O12">
            <v>9</v>
          </cell>
          <cell r="P12">
            <v>8</v>
          </cell>
          <cell r="Q12">
            <v>13</v>
          </cell>
          <cell r="R12">
            <v>4</v>
          </cell>
          <cell r="S12">
            <v>84</v>
          </cell>
          <cell r="T12">
            <v>0</v>
          </cell>
          <cell r="U12">
            <v>84</v>
          </cell>
          <cell r="V12">
            <v>13</v>
          </cell>
          <cell r="W12" t="str">
            <v>최신 폴더블 태블릿에 편 기능이 없다는 시장의 Pain Point를 정확히 포착했고, 초박형 OLED 전극간 간격 5um 이하에서 기존 편솔루션이 적용 불가하다는 기술적 근거도 설득력 있음. Rx 센서와 위치판별 로직을 패널이 아닌 편에 위치시켜 간섭 문제를 근본적으로 해결한 접근이 기술적으로 차별화되며, pFFT 알고리즘 기반 단 1개 Rx 채널로 위치정보를 취득하는 구조가 인상적임. 대표자가 디스플레이 분야 수석연구원 25년 경력의 전문가이고 IP, ASIC, 양산까지 단계적 사업화 전략도 구체적이어서 전반적으로 완성도가 높은 사업계획으로 판단됨.</v>
          </cell>
        </row>
        <row r="13">
          <cell r="B13">
            <v>20410195</v>
          </cell>
          <cell r="C13" t="str">
            <v>지역기반</v>
          </cell>
          <cell r="D13" t="str">
            <v>전기ㆍ전자</v>
          </cell>
          <cell r="E13" t="str">
            <v>기존 신호등.가로등 인프라 활용형 저비용 . 고효율 AI기반 지하차도 침수재난  방지 시스템</v>
          </cell>
          <cell r="F13" t="str">
            <v>0</v>
          </cell>
          <cell r="G13" t="str">
            <v>0</v>
          </cell>
          <cell r="H13" t="str">
            <v>예비</v>
          </cell>
          <cell r="I13" t="str">
            <v>청년</v>
          </cell>
          <cell r="J13">
            <v>0</v>
          </cell>
          <cell r="K13">
            <v>8</v>
          </cell>
          <cell r="L13">
            <v>7</v>
          </cell>
          <cell r="M13">
            <v>14</v>
          </cell>
          <cell r="N13">
            <v>13</v>
          </cell>
          <cell r="O13">
            <v>6</v>
          </cell>
          <cell r="P13">
            <v>7</v>
          </cell>
          <cell r="Q13">
            <v>11</v>
          </cell>
          <cell r="R13">
            <v>3</v>
          </cell>
          <cell r="S13">
            <v>69</v>
          </cell>
          <cell r="T13">
            <v>0</v>
          </cell>
          <cell r="U13">
            <v>69</v>
          </cell>
          <cell r="V13">
            <v>90</v>
          </cell>
          <cell r="W13" t="str">
            <v>지하차도 침수로 인한 인명피해 예방이라는 사회적 이슈에 대한 시의성이 적절하고, 기존 신호등과 가로등 인프라를 활용해 설치비를 1/5로 줄이겠다는 접근이 현실적임. AI 자동 판단과 하이브리드 독립전원 등 기술 구성도 잘 잡혀 있고, 시제품 제작과 특허 출원까지 완료한 점은 긍정적임. 다만 B2G 조달시장 진입을 위한 구체적인 인증 절차나 판로 확보 전략이 좀 더 상세하게 제시될 필요가 있고, 공공 이외 민간 시장으로의 확대 방안도 함께 고민되면 사업의 지속가능성이 높아질 것으로 보임.</v>
          </cell>
        </row>
        <row r="14">
          <cell r="B14">
            <v>20410302</v>
          </cell>
          <cell r="C14" t="str">
            <v>지역기반</v>
          </cell>
          <cell r="D14" t="str">
            <v>전기ㆍ전자</v>
          </cell>
          <cell r="E14" t="str">
            <v>&amp;quot;양자 광학 센싱(Quantum Sensing) 기반 1μm 초해상도 비파괴 진단 및 하이브리드 AI (Edge-Cloud) 예지보전 플랫폼 'K-AEON' 구축&amp;quot;</v>
          </cell>
          <cell r="F14" t="str">
            <v>0</v>
          </cell>
          <cell r="G14" t="str">
            <v>0</v>
          </cell>
          <cell r="H14" t="str">
            <v>예비</v>
          </cell>
          <cell r="I14" t="str">
            <v>중장년</v>
          </cell>
          <cell r="J14">
            <v>0</v>
          </cell>
          <cell r="K14">
            <v>7</v>
          </cell>
          <cell r="L14">
            <v>8</v>
          </cell>
          <cell r="M14">
            <v>12</v>
          </cell>
          <cell r="N14">
            <v>11</v>
          </cell>
          <cell r="O14">
            <v>6</v>
          </cell>
          <cell r="P14">
            <v>6</v>
          </cell>
          <cell r="Q14">
            <v>9</v>
          </cell>
          <cell r="R14">
            <v>3</v>
          </cell>
          <cell r="S14">
            <v>62</v>
          </cell>
          <cell r="T14">
            <v>0</v>
          </cell>
          <cell r="U14">
            <v>62</v>
          </cell>
          <cell r="V14">
            <v>124</v>
          </cell>
          <cell r="W14" t="str">
            <v>양자 광학 센싱 기반 1μm 초해상도 비파괴 진단이라는 주제가 흥미롭고 시장성도 있으나, 예비창업 단계에서 양자 알고리즘과 일반 광학 렌즈 활용의 관계가 다소 모호하고 핵심 기술의 실체가 명확하게 드러나지 않음. MRI 대비 초해상도 진단이라는 목표가 매우 야심차나 의료기기 인허가나 임상 검증 등 현실적 장벽에 대한 고려가 부족함. 기술의 구체적인 검증 결과나 프로토타입 수준의 성과물을 확보한 뒤 사업화 단계를 구체화하면 경쟁력이 높아질 것으로 보임.</v>
          </cell>
        </row>
        <row r="15">
          <cell r="B15">
            <v>20410580</v>
          </cell>
          <cell r="C15" t="str">
            <v>지역기반</v>
          </cell>
          <cell r="D15" t="str">
            <v>전기ㆍ전자</v>
          </cell>
          <cell r="E15" t="str">
            <v>AI 기반 노코드 프로토콜 정의 구형 장비IoT SaaS 플랫폼</v>
          </cell>
          <cell r="F15" t="str">
            <v>0</v>
          </cell>
          <cell r="G15" t="str">
            <v>0</v>
          </cell>
          <cell r="H15" t="str">
            <v>예비</v>
          </cell>
          <cell r="I15" t="str">
            <v>중장년</v>
          </cell>
          <cell r="J15">
            <v>0</v>
          </cell>
          <cell r="K15">
            <v>9</v>
          </cell>
          <cell r="L15">
            <v>8</v>
          </cell>
          <cell r="M15">
            <v>17</v>
          </cell>
          <cell r="N15">
            <v>16</v>
          </cell>
          <cell r="O15">
            <v>8</v>
          </cell>
          <cell r="P15">
            <v>8</v>
          </cell>
          <cell r="Q15">
            <v>12</v>
          </cell>
          <cell r="R15">
            <v>4</v>
          </cell>
          <cell r="S15">
            <v>82</v>
          </cell>
          <cell r="T15">
            <v>0</v>
          </cell>
          <cell r="U15">
            <v>82</v>
          </cell>
          <cell r="V15">
            <v>17</v>
          </cell>
          <cell r="W15" t="str">
            <v>국내 중소 제조업체의 72%가 RS232/RS485 레거시 장비를 사용한다는 현실적 문제를 정확히 짚어냈고, 장비 교체 없이 수 분 내 클라우드 모니터링을 시작할 수 있다는 접근이 참신함. EGNOX Node와 Cloud, App의 삼위일체 구조에 RT-AD 이상탐지 알고리즘과 GPT-4o 자동설정까지 접목하여 기술적 완성도가 예비창업 단계를 고려할때 상당히 높은 편이며, 논문 발표와 특허 출원, PoC 3건 완료 등 실행력도 검증됨. 하드웨어 판매와 SaaS 구독의 이중 수익 모델은 초기 현금흐름 확보와 반복매출 창출에 모두 유리한 구조임. 다만 예비창업 단계에서 아직 실매출이 없으므로 Free에서 유료 전환이 실제로 이루어지는지가 향후 핵심 관건이 될 것이며, 제조업 현장의 보수적인 IT 도입 문화를 감안하면 초기 고객 확보를 위한 구체적인 영업 채널 전략을 더 보강할 필요가 있음.</v>
          </cell>
        </row>
        <row r="16">
          <cell r="B16">
            <v>20412239</v>
          </cell>
          <cell r="C16" t="str">
            <v>지역기반</v>
          </cell>
          <cell r="D16" t="str">
            <v>전기ㆍ전자</v>
          </cell>
          <cell r="E16" t="str">
            <v xml:space="preserve">지역거점 기술 연계를 통한 영상분석 및 위생, 내구 특화 지능형 구강세정기 '덴 가이드' 개발 </v>
          </cell>
          <cell r="F16" t="str">
            <v>0</v>
          </cell>
          <cell r="G16" t="str">
            <v>0</v>
          </cell>
          <cell r="H16" t="str">
            <v>예비</v>
          </cell>
          <cell r="I16" t="str">
            <v>청년</v>
          </cell>
          <cell r="J16">
            <v>0</v>
          </cell>
          <cell r="K16">
            <v>6</v>
          </cell>
          <cell r="L16">
            <v>6</v>
          </cell>
          <cell r="M16">
            <v>11</v>
          </cell>
          <cell r="N16">
            <v>10</v>
          </cell>
          <cell r="O16">
            <v>6</v>
          </cell>
          <cell r="P16">
            <v>5</v>
          </cell>
          <cell r="Q16">
            <v>9</v>
          </cell>
          <cell r="R16">
            <v>5</v>
          </cell>
          <cell r="S16">
            <v>58</v>
          </cell>
          <cell r="T16">
            <v>2</v>
          </cell>
          <cell r="U16">
            <v>60</v>
          </cell>
          <cell r="V16">
            <v>146</v>
          </cell>
          <cell r="W16" t="str">
            <v>구강세정기에 카메라 영상 분석을 결합한다는 발상은 이해되나, 3대 핵심 솔루션 중 위생과 내구성은 기구 설계와 방수 처리 등 하드웨어 영역에 해당하고, AI 기술의 독자성이나 깊이가 충분히 드러나지 않음. 비동기 영상 분석 기반 덴탈 리포트를 표방하나 구체적인 영상 분석 알고리즘이나 진단 정확도 확보 방안이 모호하고, 고도화 계획도 두루뭉술한 편임. 단순 구강세정기 시장에서 영상 분석이 실제 구매 결정 요인이 될지도 불확실하며, 프리미엄 홈케어로의 확장 전략도 구체성이 부족함. 제품 구조 기획과 특허 출원은 긍정적이나 전반적으로 가전 하드웨어 개발에 가까운 아이템으로 판단됨.</v>
          </cell>
        </row>
        <row r="17">
          <cell r="B17">
            <v>20413844</v>
          </cell>
          <cell r="C17" t="str">
            <v>지역기반</v>
          </cell>
          <cell r="D17" t="str">
            <v>전기ㆍ전자</v>
          </cell>
          <cell r="E17" t="str">
            <v>커널 레벨 동적 제어로 전력 스파이크를 억제하는 AI 서버 전력 최적화 솔루션</v>
          </cell>
          <cell r="F17" t="str">
            <v>0</v>
          </cell>
          <cell r="G17" t="str">
            <v>0</v>
          </cell>
          <cell r="H17" t="str">
            <v>예비</v>
          </cell>
          <cell r="I17" t="str">
            <v>청년</v>
          </cell>
          <cell r="J17">
            <v>0</v>
          </cell>
          <cell r="K17">
            <v>9</v>
          </cell>
          <cell r="L17">
            <v>8</v>
          </cell>
          <cell r="M17">
            <v>17</v>
          </cell>
          <cell r="N17">
            <v>17</v>
          </cell>
          <cell r="O17">
            <v>8</v>
          </cell>
          <cell r="P17">
            <v>7</v>
          </cell>
          <cell r="Q17">
            <v>12</v>
          </cell>
          <cell r="R17">
            <v>4</v>
          </cell>
          <cell r="S17">
            <v>82</v>
          </cell>
          <cell r="T17">
            <v>2</v>
          </cell>
          <cell r="U17">
            <v>84</v>
          </cell>
          <cell r="V17">
            <v>13</v>
          </cell>
          <cell r="W17" t="str">
            <v>AI 데이터센터의 전력 스파이크 문제는 GPU 밀도 증가와 함께 실제로 심각해지는 산업적 이슈로, AI 시대에 발생할 수 있는 문제를 정확히 파악함. 하드웨어나 전력 설비 증설 없이 C/C++ 커널 레벨 동적 제어만으로 해결하겠다는 접근이 차별적이고 비용 효율적임. 알파 테스트에서 전력 42.9% 감축, AI 추론 속도 하락 6.5% 이내, 1W당 생성 효율 63.7% 상승 등 구체적 수치로 기술력이 검증되었으며, 성과 공유 모델(Gain-share)로 초기 도입 허들을 낮추고 SaaS 구독으로 전환하는 BM도 현실적임. 단계별 로드맵이 체계적으로 잘 설계되어 있으나, 베어메탈 IDC 환경에서의 현장 검증이 아직 진행 전이므로 실제 PoC 성과가 향후 핵심 관건이 될 것이며, 대형 클라우드 사업자의 자체 전력 관리 도구 개발 가능성에 대한 방어 전략도 보강되면 좋겠음.</v>
          </cell>
        </row>
        <row r="18">
          <cell r="B18">
            <v>20417964</v>
          </cell>
          <cell r="C18" t="str">
            <v>지역기반</v>
          </cell>
          <cell r="D18" t="str">
            <v>전기ㆍ전자</v>
          </cell>
          <cell r="E18" t="str">
            <v>SQS(Smart Queue System) - 차단봉 벨트에 DC 전력망을 내장한 모듈형 스마트 IoT 대기열 관리 시스템</v>
          </cell>
          <cell r="F18" t="str">
            <v>0</v>
          </cell>
          <cell r="G18" t="str">
            <v>0</v>
          </cell>
          <cell r="H18" t="str">
            <v>예비</v>
          </cell>
          <cell r="I18" t="str">
            <v>청년</v>
          </cell>
          <cell r="J18">
            <v>0</v>
          </cell>
          <cell r="K18">
            <v>7</v>
          </cell>
          <cell r="L18">
            <v>6</v>
          </cell>
          <cell r="M18">
            <v>11</v>
          </cell>
          <cell r="N18">
            <v>10</v>
          </cell>
          <cell r="O18">
            <v>6</v>
          </cell>
          <cell r="P18">
            <v>6</v>
          </cell>
          <cell r="Q18">
            <v>9</v>
          </cell>
          <cell r="R18">
            <v>5</v>
          </cell>
          <cell r="S18">
            <v>60</v>
          </cell>
          <cell r="T18">
            <v>0</v>
          </cell>
          <cell r="U18">
            <v>60</v>
          </cell>
          <cell r="V18">
            <v>146</v>
          </cell>
          <cell r="W18" t="str">
            <v>차단봉 벨트에 DC 전력망을 내장하여 IoT 모듈을 탈부착할 수 있게 한다는 아이디어는 나름대로 재미있으나, 핵심이 전원 공급 인프라 구축에 있어 기술적 깊이가 다소 약함. 특허 선행 검색에서 미발견인 점은 긍정적이나, 기술적 차별성보다는 아이디어 차원의 접근에 가까움. 기존 CCTV+AI 대기열 관리 대비 벨트 교체만으로 도입 가능하다는 장점이 있으나, 실제 현장에서 충분한 기능을 제공할 수 있는지는 검증이 필요함. 1차 타겟이 전시회나 팝업스토어 등 이벤트성 행사 중심이어서 시장 규모와 반복 매출 확보에 한계가 있을 수 있으며, 대표자 역량이 디자인/UI/UX 중심으로 하드웨어 개발은 외부 파트너에 크게 의존하는 구조임.</v>
          </cell>
        </row>
        <row r="19">
          <cell r="B19">
            <v>20419196</v>
          </cell>
          <cell r="C19" t="str">
            <v>지역기반</v>
          </cell>
          <cell r="D19" t="str">
            <v>전기ㆍ전자</v>
          </cell>
          <cell r="E19" t="str">
            <v>산업현장 드론의 추락 경보 장치와 블랙박스 기능 솔루션</v>
          </cell>
          <cell r="F19" t="str">
            <v>0</v>
          </cell>
          <cell r="G19" t="str">
            <v>0</v>
          </cell>
          <cell r="H19" t="str">
            <v>예비</v>
          </cell>
          <cell r="I19" t="str">
            <v>청년</v>
          </cell>
          <cell r="J19">
            <v>0</v>
          </cell>
          <cell r="K19">
            <v>7</v>
          </cell>
          <cell r="L19">
            <v>6</v>
          </cell>
          <cell r="M19">
            <v>12</v>
          </cell>
          <cell r="N19">
            <v>13</v>
          </cell>
          <cell r="O19">
            <v>6</v>
          </cell>
          <cell r="P19">
            <v>5</v>
          </cell>
          <cell r="Q19">
            <v>8</v>
          </cell>
          <cell r="R19">
            <v>2</v>
          </cell>
          <cell r="S19">
            <v>59</v>
          </cell>
          <cell r="T19">
            <v>2</v>
          </cell>
          <cell r="U19">
            <v>61</v>
          </cell>
          <cell r="V19">
            <v>134</v>
          </cell>
          <cell r="W19" t="str">
            <v>산업용 드론의 추락 사고 후 법적 책임 분쟁과 데이터 손실 문제는 실제로 존재하는 수요이며, 추락 감지에서 경보와 블랙박스 기록까지 하나의 모듈로 통합한 접근은 기존 시스템 대비 차별점이 있음. 그러나 Vision-IMU 융합 알고리즘이 아직 초기 PoC 단계여서 실제 환경에서의 오탐률과 감지 신뢰도 검증이 선행되어야 상용화 가능성을 판단할 수 있음. 팀 구성 측면에서 PCB 설계와 시제품 제작을 외주에 의존하는 구조여서 개발 속도와 비용 통제가 향후 관건이 될 것임.</v>
          </cell>
        </row>
        <row r="20">
          <cell r="B20">
            <v>20419556</v>
          </cell>
          <cell r="C20" t="str">
            <v>지역기반</v>
          </cell>
          <cell r="D20" t="str">
            <v>전기ㆍ전자</v>
          </cell>
          <cell r="E20" t="str">
            <v>전기안전관리 디지털 점검·리스크 진단 플랫폼</v>
          </cell>
          <cell r="F20" t="str">
            <v>0</v>
          </cell>
          <cell r="G20" t="str">
            <v>0</v>
          </cell>
          <cell r="H20" t="str">
            <v>예비</v>
          </cell>
          <cell r="I20" t="str">
            <v>청년</v>
          </cell>
          <cell r="J20">
            <v>0</v>
          </cell>
          <cell r="K20">
            <v>8</v>
          </cell>
          <cell r="L20">
            <v>7</v>
          </cell>
          <cell r="M20">
            <v>12</v>
          </cell>
          <cell r="N20">
            <v>12</v>
          </cell>
          <cell r="O20">
            <v>6</v>
          </cell>
          <cell r="P20">
            <v>6</v>
          </cell>
          <cell r="Q20">
            <v>9</v>
          </cell>
          <cell r="R20">
            <v>2</v>
          </cell>
          <cell r="S20">
            <v>62</v>
          </cell>
          <cell r="T20">
            <v>0</v>
          </cell>
          <cell r="U20">
            <v>62</v>
          </cell>
          <cell r="V20">
            <v>124</v>
          </cell>
          <cell r="W20" t="str">
            <v>법정 전기 점검의 디지털화 필요성은 분명하며, 연간 8,634건의 전기화재 통계와 의무 점검 시장을 기반으로 수요가 실재함. 대표자가 글로벌 전기자동차 제조사 안전관리 실무 경험을 보유하고 사전에 No-code 기반 간이 검증 툴까지 제작한 점은 실행력 측면에서 긍정적임. 다만 No-code 기반 구현은 확장성과 고도화 측면에서 한계가 있고, 위험등급 산정 로직이 Rule-based 수준에 머물러 있어 기술적 진입장벽이 낮다는 점이 보완 과제이며, 유사 디지털 점검 솔루션과의 차별화 전략을 구체화하는 것이 향후 관건임.</v>
          </cell>
        </row>
        <row r="21">
          <cell r="B21">
            <v>20419765</v>
          </cell>
          <cell r="C21" t="str">
            <v>지역기반</v>
          </cell>
          <cell r="D21" t="str">
            <v>전기ㆍ전자</v>
          </cell>
          <cell r="E21" t="str">
            <v>AI-to-Silicon: LLM 에이전트 기반 반도체 설계 진입 장벽 제거를 위한 지능형 가이드 시스템 및 지식 추상화 방법론 개발</v>
          </cell>
          <cell r="F21" t="str">
            <v>0</v>
          </cell>
          <cell r="G21" t="str">
            <v>0</v>
          </cell>
          <cell r="H21" t="str">
            <v>예비</v>
          </cell>
          <cell r="I21" t="str">
            <v>중장년</v>
          </cell>
          <cell r="J21">
            <v>0</v>
          </cell>
          <cell r="K21">
            <v>8</v>
          </cell>
          <cell r="L21">
            <v>7</v>
          </cell>
          <cell r="M21">
            <v>13</v>
          </cell>
          <cell r="N21">
            <v>13</v>
          </cell>
          <cell r="O21">
            <v>7</v>
          </cell>
          <cell r="P21">
            <v>7</v>
          </cell>
          <cell r="Q21">
            <v>11</v>
          </cell>
          <cell r="R21">
            <v>2</v>
          </cell>
          <cell r="S21">
            <v>68</v>
          </cell>
          <cell r="T21">
            <v>0</v>
          </cell>
          <cell r="U21">
            <v>68</v>
          </cell>
          <cell r="V21">
            <v>93</v>
          </cell>
          <cell r="W21" t="str">
            <v>반도체 설계 진입 장벽을 LLM 에이전트로 낮추겠다는 방향성은 명확하며, 대표자가 글로벌 EDA사 근무 경험과 표준 교재 개발 이력을 바탕으로 예비 단계에서 1,000만 원의 확정 매출을 달성한 점은 실행력과 시장 검증 측면에서 긍정적임. 다만 LLM이 ASIC 설계 노하우를 실제로 학습하고 추론하는 구체적인 알고리즘 구조와 파인튜닝 방식에 대한 설명이 부족하여 기술적 실현 가능성을 판단하기 어려움. 향후 실무 ASIC 환경 적용 성과와 LLM 추론 정확도 검증이 상용화 성패를 가를 핵심 관건이 될 것임.</v>
          </cell>
        </row>
        <row r="22">
          <cell r="B22">
            <v>20420024</v>
          </cell>
          <cell r="C22" t="str">
            <v>지역기반</v>
          </cell>
          <cell r="D22" t="str">
            <v>전기ㆍ전자</v>
          </cell>
          <cell r="E22" t="str">
            <v>운동 전후 5초 측정으로 근력 운동 효과를 수치로 보여주는 웨어러블 디바이스 MuscleQ</v>
          </cell>
          <cell r="F22" t="str">
            <v>0</v>
          </cell>
          <cell r="G22" t="str">
            <v>0</v>
          </cell>
          <cell r="H22" t="str">
            <v>예비</v>
          </cell>
          <cell r="I22" t="str">
            <v>청년</v>
          </cell>
          <cell r="J22">
            <v>0</v>
          </cell>
          <cell r="K22">
            <v>7</v>
          </cell>
          <cell r="L22">
            <v>6</v>
          </cell>
          <cell r="M22">
            <v>12</v>
          </cell>
          <cell r="N22">
            <v>12</v>
          </cell>
          <cell r="O22">
            <v>6</v>
          </cell>
          <cell r="P22">
            <v>6</v>
          </cell>
          <cell r="Q22">
            <v>10</v>
          </cell>
          <cell r="R22">
            <v>2</v>
          </cell>
          <cell r="S22">
            <v>61</v>
          </cell>
          <cell r="T22">
            <v>0</v>
          </cell>
          <cell r="U22">
            <v>61</v>
          </cell>
          <cell r="V22">
            <v>134</v>
          </cell>
          <cell r="W22" t="str">
            <v>운동 전후 5초씩 EMG 신호를 측정하여 특정 근육의 피로도를 점수화한다는 아이디어는 간결하며, 부품 원가 10만 원 이내로 기존 전문 장비 대비 1/10 수준의 가격 경쟁력을 갖춘 점은 진입장벽 측면에서 긍정적임. 다만 소비자가 피로도 수치를 실생활 운동 루틴에 어떻게 활용할 수 있는지에 대한 구체적인 활용 시나리오가 부족하고, 스마트워치나 인바디 대비 EMG 단일 지표가 제공하는 차별적 가치를 설득력 있게 제시하지 못하면 시장 침투가 어려울 수 있음. 향후 특정 근육군과 운동 종목별 피로 임계값 데이터 축적을 통해 측정 결과의 실용적 해석 체계를 갖추는 것이 상용화의 핵심 과제임.</v>
          </cell>
        </row>
        <row r="23">
          <cell r="B23">
            <v>20422320</v>
          </cell>
          <cell r="C23" t="str">
            <v>지역기반</v>
          </cell>
          <cell r="D23" t="str">
            <v>전기ㆍ전자</v>
          </cell>
          <cell r="E23" t="str">
            <v>배액 분석 기반 양액 공급 제어 및 작물 생육 관리 통합 시스템</v>
          </cell>
          <cell r="F23" t="str">
            <v>0</v>
          </cell>
          <cell r="G23" t="str">
            <v>0</v>
          </cell>
          <cell r="H23" t="str">
            <v>예비</v>
          </cell>
          <cell r="I23" t="str">
            <v>청년</v>
          </cell>
          <cell r="J23">
            <v>0</v>
          </cell>
          <cell r="K23">
            <v>7</v>
          </cell>
          <cell r="L23">
            <v>7</v>
          </cell>
          <cell r="M23">
            <v>12</v>
          </cell>
          <cell r="N23">
            <v>11</v>
          </cell>
          <cell r="O23">
            <v>7</v>
          </cell>
          <cell r="P23">
            <v>6</v>
          </cell>
          <cell r="Q23">
            <v>8</v>
          </cell>
          <cell r="R23">
            <v>2</v>
          </cell>
          <cell r="S23">
            <v>60</v>
          </cell>
          <cell r="T23">
            <v>0</v>
          </cell>
          <cell r="U23">
            <v>60</v>
          </cell>
          <cell r="V23">
            <v>146</v>
          </cell>
          <cell r="W23" t="str">
            <v>pH/EC 실시간 센서와 ICP-OES 교사 데이터를 결합하여 LSTM 기반 이온조성을 추정하는 접근 방향은 배액 분석 외부 의존도를 낮출 수 있다는 점에서 문제 설정이 명확하며, 547만원/ha 연간 비료 손실 절감이라는 구체적 수치와 PoC MOU 3개소 확보는 시장 필요성을 뒷받침함. 다만 ICP-OES 교사 데이터를 기반으로 한 이온조성 추정 정확도나 기존 솔루션 대비 예측 오차 수준 등 정량화된 성과 데이터가 제시되지 않아 기술적 차별성 판단이 어려우며, AI 모델이 실제 양액 처방에 개입하였을 때 수율 개선이나 비료 절감 효과에 대한 실증 수치가 없어 상용화 단계에서의 경쟁력 입증이 과제임. 향후 파일럿 농가 데이터를 기반으로 이온조성 추정 정확도 지표와 AI 처방 적용 전후 비교 성과를 정량화하는 것이 기술 신뢰도 확보의 선결 조건임.</v>
          </cell>
        </row>
        <row r="24">
          <cell r="B24">
            <v>20422619</v>
          </cell>
          <cell r="C24" t="str">
            <v>지역기반</v>
          </cell>
          <cell r="D24" t="str">
            <v>전기ㆍ전자</v>
          </cell>
          <cell r="E24" t="str">
            <v>피트니스 카운터 &amp;quot;Fica&amp;quot;</v>
          </cell>
          <cell r="F24" t="str">
            <v>0</v>
          </cell>
          <cell r="G24" t="str">
            <v>0</v>
          </cell>
          <cell r="H24" t="str">
            <v>예비</v>
          </cell>
          <cell r="I24" t="str">
            <v>중장년</v>
          </cell>
          <cell r="J24">
            <v>0</v>
          </cell>
          <cell r="K24">
            <v>7</v>
          </cell>
          <cell r="L24">
            <v>8</v>
          </cell>
          <cell r="M24">
            <v>12</v>
          </cell>
          <cell r="N24">
            <v>11</v>
          </cell>
          <cell r="O24">
            <v>7</v>
          </cell>
          <cell r="P24">
            <v>7</v>
          </cell>
          <cell r="Q24">
            <v>7</v>
          </cell>
          <cell r="R24">
            <v>2</v>
          </cell>
          <cell r="S24">
            <v>61</v>
          </cell>
          <cell r="T24">
            <v>0</v>
          </cell>
          <cell r="U24">
            <v>61</v>
          </cell>
          <cell r="V24">
            <v>134</v>
          </cell>
          <cell r="W24" t="str">
            <v>헬스장 기구부착형 IMU 센서와 NFC 기반 기구 인식, 모바일 앱 및 관리자 대시보드를 하나의 패키지로 통합한 접근은 현장 운영 효율화 측면에서 실용적이며, 대표자의 16년 피트니스 현장 경험과 CV PoC 88~95% 정확도 검증은 실행력 측면에서 긍정적임. 다만 IMU 기반 운동 횟수 자동 감지는 GymAware, 바벨 전 등 경쟁제품이 이미 상용화한 영역으로, 당사만의 알고리즘 성능 우위나 특허 기반 보호 수단에 대한 명확한 제시가 부족하여 기술적 진입장벽이 낮다는 점이 취약점임. 피트니스 네트워크 기반 파일럿 확산 전략은 현실적이나, 경쟁사 대비 알고리즘 정확도 데이터 또는 독자 센서 설계 측면에서 차별화 근거를 구체화하는 것이 향후 경쟁력 확보의 핵심 과제임.</v>
          </cell>
        </row>
        <row r="25">
          <cell r="B25">
            <v>20422916</v>
          </cell>
          <cell r="C25" t="str">
            <v>지역기반</v>
          </cell>
          <cell r="D25" t="str">
            <v>전기ㆍ전자</v>
          </cell>
          <cell r="E25" t="str">
            <v>AI 기반 수박 재배 자동화 및 수확 판단 스마트팜 시스템 개발</v>
          </cell>
          <cell r="F25" t="str">
            <v>0</v>
          </cell>
          <cell r="G25" t="str">
            <v>0</v>
          </cell>
          <cell r="H25" t="str">
            <v>예비</v>
          </cell>
          <cell r="I25" t="str">
            <v>청년</v>
          </cell>
          <cell r="J25">
            <v>0</v>
          </cell>
          <cell r="K25">
            <v>7</v>
          </cell>
          <cell r="L25">
            <v>7</v>
          </cell>
          <cell r="M25">
            <v>11</v>
          </cell>
          <cell r="N25">
            <v>10</v>
          </cell>
          <cell r="O25">
            <v>6</v>
          </cell>
          <cell r="P25">
            <v>6</v>
          </cell>
          <cell r="Q25">
            <v>10</v>
          </cell>
          <cell r="R25">
            <v>3</v>
          </cell>
          <cell r="S25">
            <v>60</v>
          </cell>
          <cell r="T25">
            <v>0</v>
          </cell>
          <cell r="U25">
            <v>60</v>
          </cell>
          <cell r="V25">
            <v>146</v>
          </cell>
          <cell r="W25" t="str">
            <v>수박 전용 수직 수경재배에 AI 생육 연산과 원격 제어를 결합한 시스템은 구성 방향이 명확하며, 55년 이상 수박 농가 경력을 보유한 가족 구성원의 현장 노하우와 Full Stack 개발 역량을 겸비한 점은 팀 구성 측면에서 긍정적임. 다만 수박 수직 수경에서 나타나는 꿀형 유지, 코리 백화 방지, 당도 관리 등 기술적 난제와 이에 대한 구체적인 알고리즘 해결 방안이 서술되지 않아 기술적 차별성 판단이 어려우며, 1인 개발 체계의 지속성과 딥러닝 모델의 학습 데이터 확보 경로가 모호함. 향후 파일럿 농가 완료 후 수박 특유 재배 데이터를 축적하여 실증 기반의 판단 알고리즘 정확도를 검증하고, 유통망 연계 등 사업화 프로세스를 명확히 정립하는 것이 선결되어야 함.</v>
          </cell>
        </row>
        <row r="26">
          <cell r="B26">
            <v>20422931</v>
          </cell>
          <cell r="C26" t="str">
            <v>지역기반</v>
          </cell>
          <cell r="D26" t="str">
            <v>전기ㆍ전자</v>
          </cell>
          <cell r="E26" t="str">
            <v>딥러닝 기반의 사물인식 기능을 갖춘 AI-Powered 360° Surround View System 개발</v>
          </cell>
          <cell r="F26" t="str">
            <v>0</v>
          </cell>
          <cell r="G26" t="str">
            <v>0</v>
          </cell>
          <cell r="H26" t="str">
            <v>예비</v>
          </cell>
          <cell r="I26" t="str">
            <v>중장년</v>
          </cell>
          <cell r="J26">
            <v>0</v>
          </cell>
          <cell r="K26">
            <v>8</v>
          </cell>
          <cell r="L26">
            <v>7</v>
          </cell>
          <cell r="M26">
            <v>10</v>
          </cell>
          <cell r="N26">
            <v>9</v>
          </cell>
          <cell r="O26">
            <v>6</v>
          </cell>
          <cell r="P26">
            <v>6</v>
          </cell>
          <cell r="Q26">
            <v>10</v>
          </cell>
          <cell r="R26">
            <v>5</v>
          </cell>
          <cell r="S26">
            <v>61</v>
          </cell>
          <cell r="T26">
            <v>0</v>
          </cell>
          <cell r="U26">
            <v>61</v>
          </cell>
          <cell r="V26">
            <v>134</v>
          </cell>
          <cell r="W26" t="str">
            <v>4개 카메라 기반 360도 서라운드 뷰 시스템에 딥러닝 사물인식을 결합한 AI-SVM 구성 방향은 유럽 R159 안전 규정 대응 및 관련 특허 2건 출원, 기존 3D SVM 제품의 바이어 수출 실적 등을 고려할 때 시장 진입 기반은 일정 수준 갖추고 있음. 다만 딥러닝 기반 사물인식 모델의 정확도, 처리 속도, 오인식률 등 핵심 성능 지표가 제시되지 않아 기술적 차별성을 판단하기 어려우며, 모빌아이 등 기존 상용 솔루션 대비 NPU 보드 탑재 방식이 갖는 구체적인 우위 근거가 부족함. 향후 실차 환경에서의 인식 성능 검증 데이터와 경쟁사 대비 비교 지표를 확보하여 기술 신뢰도를 뒷받침하는 것이 사업화 가속의 선결 과제임.</v>
          </cell>
        </row>
        <row r="27">
          <cell r="B27">
            <v>20423335</v>
          </cell>
          <cell r="C27" t="str">
            <v>지역기반</v>
          </cell>
          <cell r="D27" t="str">
            <v>전기ㆍ전자</v>
          </cell>
          <cell r="E27" t="str">
            <v>생체신호(HR/HRV) 데이터와 연동된 국소 온도제어를 통해 사용자의 수행상태(각성·집중·회복)를 유지·보조하는 헤드셋형 웨어러블 디바이스</v>
          </cell>
          <cell r="F27" t="str">
            <v>0</v>
          </cell>
          <cell r="G27" t="str">
            <v>0</v>
          </cell>
          <cell r="H27" t="str">
            <v>예비</v>
          </cell>
          <cell r="I27" t="str">
            <v>청년</v>
          </cell>
          <cell r="J27">
            <v>0</v>
          </cell>
          <cell r="K27">
            <v>8</v>
          </cell>
          <cell r="L27">
            <v>8</v>
          </cell>
          <cell r="M27">
            <v>16</v>
          </cell>
          <cell r="N27">
            <v>16</v>
          </cell>
          <cell r="O27">
            <v>8</v>
          </cell>
          <cell r="P27">
            <v>7</v>
          </cell>
          <cell r="Q27">
            <v>14</v>
          </cell>
          <cell r="R27">
            <v>4</v>
          </cell>
          <cell r="S27">
            <v>81</v>
          </cell>
          <cell r="T27">
            <v>0</v>
          </cell>
          <cell r="U27">
            <v>81</v>
          </cell>
          <cell r="V27">
            <v>21</v>
          </cell>
          <cell r="W27" t="str">
            <v>HR/HRV, 피부온도, 호흡 신호를 복합적으로 수집하여 국소 온도자극으로 자율신경 반응을 조절하는 접근은 기존 카페인 섭취나 약물 의존 방식과 차별화되며, 비침습성 착용 디바이스로서 수험생 및 집중력 관리 수요층을 명확히 타겟한 점은 시장 방향성 측면에서 타당함. 다만 현재 3D 설계 및 특허 출원 준비 단계로 실제 온도자극이 집중력 및 각성 상태 개선에 미치는 효과에 대한 임상 또는 실증 데이터가 제시되지 않아 핵심 작동 원리의 신뢰도 검증이 미흡하며, HW 외주 개발 구조상 생산 내재화 수준과 시제품 완성 일정에 대한 불확실성이 존재함. 향후 시제품 완성 후 온도자극 강도별 생체신호 반응 데이터를 확보하고, 집중력 개선 효과를 정량 지표로 제시하는 것이 기술 신뢰도 확보 및 초기 고객 전환의 핵심 선결 과제임.</v>
          </cell>
        </row>
        <row r="28">
          <cell r="B28">
            <v>20423677</v>
          </cell>
          <cell r="C28" t="str">
            <v>지역기반</v>
          </cell>
          <cell r="D28" t="str">
            <v>전기ㆍ전자</v>
          </cell>
          <cell r="E28" t="str">
            <v>워낭 _ Edge AI 기반 축산 AX 및 한우 통합관리 플랫폼</v>
          </cell>
          <cell r="F28" t="str">
            <v>0</v>
          </cell>
          <cell r="G28" t="str">
            <v>0</v>
          </cell>
          <cell r="H28" t="str">
            <v>예비</v>
          </cell>
          <cell r="I28" t="str">
            <v>중장년</v>
          </cell>
          <cell r="J28">
            <v>0</v>
          </cell>
          <cell r="K28">
            <v>9</v>
          </cell>
          <cell r="L28">
            <v>8</v>
          </cell>
          <cell r="M28">
            <v>15</v>
          </cell>
          <cell r="N28">
            <v>15</v>
          </cell>
          <cell r="O28">
            <v>8</v>
          </cell>
          <cell r="P28">
            <v>8</v>
          </cell>
          <cell r="Q28">
            <v>13</v>
          </cell>
          <cell r="R28">
            <v>4</v>
          </cell>
          <cell r="S28">
            <v>80</v>
          </cell>
          <cell r="T28">
            <v>0</v>
          </cell>
          <cell r="U28">
            <v>80</v>
          </cell>
          <cell r="V28">
            <v>22</v>
          </cell>
          <cell r="W28" t="str">
            <v>한우 목걸이형 Edge AI 센서를 통해 마블링 등급 보호, 최적 출하 타이밍 제시, 발정주기 감지(95이상) 기능을 결합한 구성은 문제 설정이 구체적이며, SARA 등급 강하로 인한 kg당 4,858원 수익 격차 및 번식 손실 절감 등 정량화된 피해 근거와 월 12,000원 투자 대비 두당 연간 120만 원 경제 가치라는 ROI 프레임이 농가 도입 설득력을 뒷받침함. 다만 제시된 ROI 수치가 POC 2개 농가 수준의 초기 검증에 머물러 있어 실증 기반 신뢰도가 충분하지 않으며, 초기 무상 공급 전략의 재원 마련 방안이 명확히 제시되지 않아 사업화 초기 현금흐름 지속 가능성에 대한 의문이 남음. 향후 POC 확대를 통해 발정 감지 정확도 및 마블링 등급 보호 효과의 실증 데이터를 확보하고, 무상 공급 기간 운영을 위한 재원 조달 구조를 구체화하는 것이 투자 유치 및 사업 확장의 선결 과제임.</v>
          </cell>
        </row>
        <row r="29">
          <cell r="B29">
            <v>20424079</v>
          </cell>
          <cell r="C29" t="str">
            <v>지역기반</v>
          </cell>
          <cell r="D29" t="str">
            <v>전기ㆍ전자</v>
          </cell>
          <cell r="E29" t="str">
            <v>MCU 개발 통합 기술이 적용된 전환장벽 지원 기능의 국산 MCU 개발  통합 패키지</v>
          </cell>
          <cell r="F29" t="str">
            <v>0</v>
          </cell>
          <cell r="G29" t="str">
            <v>0</v>
          </cell>
          <cell r="H29" t="str">
            <v>예비</v>
          </cell>
          <cell r="I29" t="str">
            <v>중장년</v>
          </cell>
          <cell r="J29">
            <v>0</v>
          </cell>
          <cell r="K29">
            <v>8</v>
          </cell>
          <cell r="L29">
            <v>7</v>
          </cell>
          <cell r="M29">
            <v>14</v>
          </cell>
          <cell r="N29">
            <v>13</v>
          </cell>
          <cell r="O29">
            <v>7</v>
          </cell>
          <cell r="P29">
            <v>8</v>
          </cell>
          <cell r="Q29">
            <v>13</v>
          </cell>
          <cell r="R29">
            <v>4</v>
          </cell>
          <cell r="S29">
            <v>74</v>
          </cell>
          <cell r="T29">
            <v>0</v>
          </cell>
          <cell r="U29">
            <v>74</v>
          </cell>
          <cell r="V29">
            <v>61</v>
          </cell>
          <cell r="W29" t="str">
            <v>국내 MCU 개발자를 위한 저가 정품 디버거와 자동 코드 생성, 통합개발환경을 하나의 패키지로 묶은 접근은 대체재 없는 국내 단일 선택지를 타겟한다는 점에서 문제 설정이 명확하며, 20년 이상의 임베디드 SW 및 SoC 개발 경력을 보유한 대표자 역량과 기술 고문단 구성은 팀 실행력 측면에서 긍정적임. 다만 중국산 대비 안정성과 호환성 우위를 주장하고 있으나 실제 개발자가 체감할 수 있는 개발 생산성 향상이나 오류 감소 사례 등 실증 데이터가 부재하여 경쟁 제품 대비 소비자 선택 이유가 명확히 어필되지 않으며, 오픈소스 공개 전략과 유상 BM의 연계 구조도 선명하지 않아 수익화 경로에 대한 의문이 남음. 향후 실사용자 테스트를 통해 기존 툴체인 대비 개발 속도와 오류 감소율 등 정량 비교 지표를 확보하여 개발자 입장에서의 실질적 효용을 실증하는 것이 시장 신뢰도 확보의 핵심 과제임.</v>
          </cell>
        </row>
        <row r="30">
          <cell r="B30">
            <v>20424172</v>
          </cell>
          <cell r="C30" t="str">
            <v>지역기반</v>
          </cell>
          <cell r="D30" t="str">
            <v>전기ㆍ전자</v>
          </cell>
          <cell r="E30" t="str">
            <v>수동휠체어를 전동화하는 바퀴 교체형 측방형 휠체어 동력보조장치</v>
          </cell>
          <cell r="F30" t="str">
            <v>0</v>
          </cell>
          <cell r="G30" t="str">
            <v>0</v>
          </cell>
          <cell r="H30" t="str">
            <v>예비</v>
          </cell>
          <cell r="I30" t="str">
            <v>청년</v>
          </cell>
          <cell r="J30">
            <v>0</v>
          </cell>
          <cell r="K30">
            <v>8</v>
          </cell>
          <cell r="L30">
            <v>7</v>
          </cell>
          <cell r="M30">
            <v>13</v>
          </cell>
          <cell r="N30">
            <v>13</v>
          </cell>
          <cell r="O30">
            <v>7</v>
          </cell>
          <cell r="P30">
            <v>7</v>
          </cell>
          <cell r="Q30">
            <v>12</v>
          </cell>
          <cell r="R30">
            <v>3</v>
          </cell>
          <cell r="S30">
            <v>70</v>
          </cell>
          <cell r="T30">
            <v>0</v>
          </cell>
          <cell r="U30">
            <v>70</v>
          </cell>
          <cell r="V30">
            <v>81</v>
          </cell>
          <cell r="W30" t="str">
            <v>국내 유일한 측방형 동력보조장치로서 기존 전방형 제품들이 수동휠체어에 장착할 수 없는 구조적 한계를 갖는다는 시장 공백 설정은 타당하며, 보조금 연계를 통한 20만 원대 실구매 가격 형성과 RA 자문 기반 의료기기 개발 접근은 전략 방향성 측면에서 긍정적임. 다만 바퀴 교체형 구조 특성상 사용자가 독립적으로 교체하기 어렵고 간병인 도움이 필요하다는 점에서 자립적 이동 보조라는 핵심 목적과 상충되며, 의료기기 인증 획득을 위한 일정과 비용 경로가 구체적으로 제시되지 않아 사업화 시점 예측이 어려움. 향후 바퀴 교체 복잡성을 최소화할 수 있는 잠금 또는 구조 개선 방안과 함께, 의료기기 인증 획득 일정 및 인증 전후 사업화 로드맵을 명확히 제시하는 것이 투자자 신뢰도 확보의 선결 과제임.</v>
          </cell>
        </row>
        <row r="31">
          <cell r="B31">
            <v>20425270</v>
          </cell>
          <cell r="C31" t="str">
            <v>지역기반</v>
          </cell>
          <cell r="D31" t="str">
            <v>전기ㆍ전자</v>
          </cell>
          <cell r="E31" t="str">
            <v>초저전력 헤드리스 폼팩터 및 무중단 AI 구동 기능의 휴대용 디바이스</v>
          </cell>
          <cell r="F31" t="str">
            <v>0</v>
          </cell>
          <cell r="G31" t="str">
            <v>0</v>
          </cell>
          <cell r="H31" t="str">
            <v>예비</v>
          </cell>
          <cell r="I31" t="str">
            <v>청년</v>
          </cell>
          <cell r="J31">
            <v>0</v>
          </cell>
          <cell r="K31">
            <v>7</v>
          </cell>
          <cell r="L31">
            <v>6</v>
          </cell>
          <cell r="M31">
            <v>12</v>
          </cell>
          <cell r="N31">
            <v>11</v>
          </cell>
          <cell r="O31">
            <v>6</v>
          </cell>
          <cell r="P31">
            <v>8</v>
          </cell>
          <cell r="Q31">
            <v>9</v>
          </cell>
          <cell r="R31">
            <v>3</v>
          </cell>
          <cell r="S31">
            <v>62</v>
          </cell>
          <cell r="T31">
            <v>0</v>
          </cell>
          <cell r="U31">
            <v>62</v>
          </cell>
          <cell r="V31">
            <v>124</v>
          </cell>
          <cell r="W31" t="str">
            <v>디스플레이를 제거하여 GPU 낭비 없이 NPU 자원을 AI 가속에 집중하고, Wi-Fi 7 및 위성통신(NTN)을 포함한 다중망 비동기 스캐닝으로 단절 환경에서도 무중단 AI 구동을 보장하는 콘셉트는 사용 환경 측면에서 일정한 실용성을 가짐. 다만 헤드리스 폼팩터와 NPU 통합 구성은 이미 NVIDIA Jetson, Intel NUC 등 기존 상용 제품에서 실현된 영역으로 독자적인 핵심 기술 요소가 제시되지 않으며, 목표 시장 규모 수치와 경쟁사 분석이 부재하여 시장 수요 실증이 미흡함. 향후 기성 부품 조합에서 벗어나는 독자적 표준화 알고리즘이나 소프트웨어 차별화 요소를 구체화하고, 타겟 시장에 대한 실증 기반 수요 데이터를 확보하는 것이 기술 신뢰도 제고의 핵심 과제임.</v>
          </cell>
        </row>
        <row r="32">
          <cell r="B32">
            <v>20426586</v>
          </cell>
          <cell r="C32" t="str">
            <v>지역기반</v>
          </cell>
          <cell r="D32" t="str">
            <v>전기ㆍ전자</v>
          </cell>
          <cell r="E32" t="str">
            <v>비식별•비착용 인체감지 및 5종가스감지 융합 센서 기반 밀폐공간 근로자 중대재해 예방을 위한 실시간 Edge AI 디바이스 및 관제 플랫폼</v>
          </cell>
          <cell r="F32" t="str">
            <v>0</v>
          </cell>
          <cell r="G32" t="str">
            <v>0</v>
          </cell>
          <cell r="H32" t="str">
            <v>예비</v>
          </cell>
          <cell r="I32" t="str">
            <v>중장년</v>
          </cell>
          <cell r="J32">
            <v>0</v>
          </cell>
          <cell r="K32">
            <v>8</v>
          </cell>
          <cell r="L32">
            <v>7</v>
          </cell>
          <cell r="M32">
            <v>13</v>
          </cell>
          <cell r="N32">
            <v>13</v>
          </cell>
          <cell r="O32">
            <v>7</v>
          </cell>
          <cell r="P32">
            <v>7</v>
          </cell>
          <cell r="Q32">
            <v>12</v>
          </cell>
          <cell r="R32">
            <v>4</v>
          </cell>
          <cell r="S32">
            <v>71</v>
          </cell>
          <cell r="T32">
            <v>0</v>
          </cell>
          <cell r="U32">
            <v>71</v>
          </cell>
          <cell r="V32">
            <v>78</v>
          </cell>
          <cell r="W32" t="str">
            <v>중대재해처벌법 시행 이후 밀폐공간 근로자 안전 수요가 확대되는 시의에 맞춰 비식별 및 비착용 방식으로 프라이버시 침해 없이 카메라 영상과 5종 가스감지를 융합한 Edge AI 실시간 복합 상황 인지 구성은 문제 설정의 맥락이 명확하며, IP65 등급 방수방진과 B2B 구독형 SaaS 수익 설계는 제품 및 사업화 전략 측면에서 적합함. 다만 기존 CCTV 및 스마트워치 대비 기술적 우위를 주장하고 있으나 복합 센서 AI 인식의 정확도나 오감지율 등 정량적 성능 지표가 제시되지 않아 경쟁사 대비 기술 차별성 판단이 어렵으며, 목표 시장 규모 수치와 수요 예측 근거도 부족함. 향후 밀폐공간 시제품 적용 현장에서 실증 데이터를 확보하고 인체감지 정확도와 가스감지 오탐율 등 핵심 성능 지표를 정량화하는 것이 경쟁력 확보의 핵심 과제임.</v>
          </cell>
        </row>
        <row r="33">
          <cell r="B33">
            <v>20426952</v>
          </cell>
          <cell r="C33" t="str">
            <v>지역기반</v>
          </cell>
          <cell r="D33" t="str">
            <v>전기ㆍ전자</v>
          </cell>
          <cell r="E33" t="str">
            <v>The Channel</v>
          </cell>
          <cell r="F33" t="str">
            <v>0</v>
          </cell>
          <cell r="G33" t="str">
            <v>0</v>
          </cell>
          <cell r="H33" t="str">
            <v>예비</v>
          </cell>
          <cell r="I33" t="str">
            <v>청년</v>
          </cell>
          <cell r="J33">
            <v>0</v>
          </cell>
          <cell r="K33">
            <v>7</v>
          </cell>
          <cell r="L33">
            <v>6</v>
          </cell>
          <cell r="M33">
            <v>11</v>
          </cell>
          <cell r="N33">
            <v>11</v>
          </cell>
          <cell r="O33">
            <v>7</v>
          </cell>
          <cell r="P33">
            <v>6</v>
          </cell>
          <cell r="Q33">
            <v>10</v>
          </cell>
          <cell r="R33">
            <v>3</v>
          </cell>
          <cell r="S33">
            <v>61</v>
          </cell>
          <cell r="T33">
            <v>0</v>
          </cell>
          <cell r="U33">
            <v>61</v>
          </cell>
          <cell r="V33">
            <v>134</v>
          </cell>
          <cell r="W33" t="str">
            <v>캠퍼스와 역사 등 도심 거점에 무인 실물책 스테이션과 모바일 앱을 결합하여 MZ 중심 독서의 생활권 접근성을 높이려는 문제 인식은 이해 가능하나, 현재 대표자 단독 기획 단계로 팀 구성이 부재하고 MVP 하드웨어 및 POD 키오스크 구현 방안이 구체화되지 않아 사업아이템의 실현 가능성 판단이 어려움. 또한 리디북스나 밀리의서재 등 기존 독서 서비스 대비 차별화 근거가 불분명하며 수익 모델의 실증이 전무하고 4대 주력산업과의 연관성도 낮아 지역 산업 생태계 내 전략적 위치설정이 필요함. 향후 실사용 검증을 위한 파일럿 거점 운영 및 실사용자 데이터 확보와 함께, 핵심 기술 구현 담당 인력 확보 등 팀 구성을 우선 완성하는 것이 사업 실행력 확보의 선결 과제임.</v>
          </cell>
        </row>
        <row r="34">
          <cell r="B34">
            <v>20427341</v>
          </cell>
          <cell r="C34" t="str">
            <v>지역기반</v>
          </cell>
          <cell r="D34" t="str">
            <v>전기ㆍ전자</v>
          </cell>
          <cell r="E34" t="str">
            <v>실외 골프연습장 전용 레이다 기반 볼스피드 계측 인프라</v>
          </cell>
          <cell r="F34" t="str">
            <v>0</v>
          </cell>
          <cell r="G34" t="str">
            <v>0</v>
          </cell>
          <cell r="H34" t="str">
            <v>예비</v>
          </cell>
          <cell r="I34" t="str">
            <v>중장년</v>
          </cell>
          <cell r="J34">
            <v>0</v>
          </cell>
          <cell r="K34">
            <v>8</v>
          </cell>
          <cell r="L34">
            <v>7</v>
          </cell>
          <cell r="M34">
            <v>13</v>
          </cell>
          <cell r="N34">
            <v>12</v>
          </cell>
          <cell r="O34">
            <v>7</v>
          </cell>
          <cell r="P34">
            <v>7</v>
          </cell>
          <cell r="Q34">
            <v>12</v>
          </cell>
          <cell r="R34">
            <v>3</v>
          </cell>
          <cell r="S34">
            <v>69</v>
          </cell>
          <cell r="T34">
            <v>0</v>
          </cell>
          <cell r="U34">
            <v>69</v>
          </cell>
          <cell r="V34">
            <v>90</v>
          </cell>
          <cell r="W34" t="str">
            <v>국내 실외 골프연습장 20만 타석 중 대다수에 계측 장비가 없다는 시장 공백 설정이 수치로 뒷받침되며, 트랙맨 등 기존 고가 장비(타석당 9억 원) 대비 월 1만 원 렌탈 구조로 운영사 도입 허들을 구조적으로 낮추는 접근은 가격 차별성 측면에서 명확함. 다만 저가 포지셔닝 외에 트랙맨 등 글로벌 경쟁사 대비 볼스피드 측정 정확도와 데이터 종류 등 핵심 성능 비교 지표가 제시되지 않아 기술적 우위를 판단하기 어렵으며, 60타석 기준 월 60만 원 수익 구조를 넘어서는 스케일업 속도와 시장 확장 근거가 부족함. 향후 트랙맨 등 글로벌 경쟁 제품 대비 측정 정확도 및 제공 데이터 항목 관점에서의 성능 비교 지표를 확보하고, 수도권 PoC 결과를 기반으로 연습장별 매출 실증 데이터를 축적하는 것이 경쟁사 차별화와 확장 전략 구체화의 핵심 과제임.</v>
          </cell>
        </row>
        <row r="35">
          <cell r="B35">
            <v>20427364</v>
          </cell>
          <cell r="C35" t="str">
            <v>지역기반</v>
          </cell>
          <cell r="D35" t="str">
            <v>전기ㆍ전자</v>
          </cell>
          <cell r="E35" t="str">
            <v>AutoCMO : 실행형 멀티 에이전트 솔루션</v>
          </cell>
          <cell r="F35" t="str">
            <v>0</v>
          </cell>
          <cell r="G35" t="str">
            <v>0</v>
          </cell>
          <cell r="H35" t="str">
            <v>예비</v>
          </cell>
          <cell r="I35" t="str">
            <v>청년</v>
          </cell>
          <cell r="J35">
            <v>0</v>
          </cell>
          <cell r="K35">
            <v>8</v>
          </cell>
          <cell r="L35">
            <v>8</v>
          </cell>
          <cell r="M35">
            <v>15</v>
          </cell>
          <cell r="N35">
            <v>13</v>
          </cell>
          <cell r="O35">
            <v>7</v>
          </cell>
          <cell r="P35">
            <v>7</v>
          </cell>
          <cell r="Q35">
            <v>13</v>
          </cell>
          <cell r="R35">
            <v>4</v>
          </cell>
          <cell r="S35">
            <v>75</v>
          </cell>
          <cell r="T35">
            <v>0</v>
          </cell>
          <cell r="U35">
            <v>75</v>
          </cell>
          <cell r="V35">
            <v>37</v>
          </cell>
          <cell r="W35" t="str">
            <v>GPT-4o, Gemini 등 복수 AI 모델을 단일 워크플로우로 제어하는 하이브리드 AI 오케스트레이션 접근은 제품 등록 업무 시간을 120분에서 1분 이내로 단축한 프로토타입 검증 실적과 국내 특허 2건 및 PCT 출원 1건을 기반으로 기술적 실행력을 갖춰며, 소상공인 및 SME를 위한 단계별 구독형 SaaS와 일본 대만 CBT 시장 확장 전략은 시장 방향성 측면에서 적합함. 다만 GPT-4o 등 퍼블릭 AI 모델의 멀티태스킹 직접 지원 기능이 고도화될수록 복수 모델 취사선택 오케스트레이션의 차별성이 감소할 수 있는 구조적 리스크가 존재하며, 외부 API 사용료 대비 구독 요금의 원가 구조와 마진율이 구체적으로 제시되지 않아 수익성 판단이 어려움. 향후 퍼블릭 AI 모델 고도화에도 대체되지 않는 오케스트레이션 레이어의 독자적 가치를 명확히 정의하고, API 원가 기반 수익 시뮬레이션을 제시하는 것이 투자 유치와 BM 신뢰도 확보의 핵심 과제임.</v>
          </cell>
        </row>
        <row r="36">
          <cell r="B36">
            <v>20427653</v>
          </cell>
          <cell r="C36" t="str">
            <v>지역기반</v>
          </cell>
          <cell r="D36" t="str">
            <v>전기ㆍ전자</v>
          </cell>
          <cell r="E36" t="str">
            <v>HBM4 및 AI 반도체· 접합 수율 향상을 위한 나노 박막 광열 변환 기반 초고속 반도체 접합 솔루션</v>
          </cell>
          <cell r="F36" t="str">
            <v>0</v>
          </cell>
          <cell r="G36" t="str">
            <v>0</v>
          </cell>
          <cell r="H36" t="str">
            <v>예비</v>
          </cell>
          <cell r="I36" t="str">
            <v>중장년</v>
          </cell>
          <cell r="J36">
            <v>0</v>
          </cell>
          <cell r="K36">
            <v>7</v>
          </cell>
          <cell r="L36">
            <v>6</v>
          </cell>
          <cell r="M36">
            <v>13</v>
          </cell>
          <cell r="N36">
            <v>12</v>
          </cell>
          <cell r="O36">
            <v>6</v>
          </cell>
          <cell r="P36">
            <v>6</v>
          </cell>
          <cell r="Q36">
            <v>7</v>
          </cell>
          <cell r="R36">
            <v>3</v>
          </cell>
          <cell r="S36">
            <v>60</v>
          </cell>
          <cell r="T36">
            <v>0</v>
          </cell>
          <cell r="U36">
            <v>60</v>
          </cell>
          <cell r="V36">
            <v>146</v>
          </cell>
          <cell r="W36" t="str">
            <v>HBM 및 CoWoS 등 AI 반도체 접합 공정에서 발생하는 수율 문제는 실제 산업 과제로, 광열 변환 기술 기반 박막 히터로 접합 수율을 60퍼센트에서 90퍼센트로 높이겠다는 목표와 특허 60건 이상 확보는 기술 진입 장벽 측면에서 긍정적임. 다만 사업계획서 전반에 걸쳐 기술 검증 데이터, 시장 규모, 경쟁사 분석, 수익 모델 및 대표자 역량 등 핵심 항목이 구체적으로 서술되지 않아 개발 완성도와 사업화 실현 가능성을 객관적으로 평가하기가 어려움. 향후 실제 접합 공정 적용 환경에서의 수율 개선 실증 데이터를 확보하고, 시장 규모와 경쟁사 비교 분석 및 수익 구조를 포함한 사업계획서를 보완하는 것이 투자 유치와 고객사 신뢰도 확보의 선결 과제임.</v>
          </cell>
        </row>
        <row r="37">
          <cell r="B37">
            <v>20428626</v>
          </cell>
          <cell r="C37" t="str">
            <v>지역기반</v>
          </cell>
          <cell r="D37" t="str">
            <v>전기ㆍ전자</v>
          </cell>
          <cell r="E37" t="str">
            <v>Hybrid AI ISP 칩 개발</v>
          </cell>
          <cell r="F37" t="str">
            <v>0</v>
          </cell>
          <cell r="G37" t="str">
            <v>0</v>
          </cell>
          <cell r="H37" t="str">
            <v>예비</v>
          </cell>
          <cell r="I37" t="str">
            <v>중장년</v>
          </cell>
          <cell r="J37">
            <v>0</v>
          </cell>
          <cell r="K37">
            <v>8</v>
          </cell>
          <cell r="L37">
            <v>7</v>
          </cell>
          <cell r="M37">
            <v>13</v>
          </cell>
          <cell r="N37">
            <v>12</v>
          </cell>
          <cell r="O37">
            <v>6</v>
          </cell>
          <cell r="P37">
            <v>6</v>
          </cell>
          <cell r="Q37">
            <v>8</v>
          </cell>
          <cell r="R37">
            <v>3</v>
          </cell>
          <cell r="S37">
            <v>63</v>
          </cell>
          <cell r="T37">
            <v>0</v>
          </cell>
          <cell r="U37">
            <v>63</v>
          </cell>
          <cell r="V37">
            <v>119</v>
          </cell>
          <cell r="W37" t="str">
            <v>Vision AI 시대에 카메라 ISP와 AI 가속기를 통합한 차세대 Vision SoC를 팹리스 방식으로 개발하고자 하는 문제 인식과 시장 방향성은 명확하며, PC 모니터용 카메라와 차량용 카메라, 로봇 카메라 등 다양한 Vision AI 응용 시장을 타겟으로 한 다채로운 이해도는 긍정적임. 다만 제출 자료가 회사 소개 수준에 머물러 있어 기술 구현 현황, 대표자 역량, 시장 규모 수치, 수익 모델 및 개발 로드맵 등 핵심 항목이 전반적으로 미기재되어 사업계획서 양식을 갖추지 않아 객관적 평가가 어렵으며, Ambarella 등 글로벌 경쟁사 대비 기술 차별화 근거도 제시되지 않음. 향후 ISP 및 AI 가속기 통합 SoC의 구체적인 구현 단계와 경쟁사 대비 차별화 근거를 대표 역량 및 시장 진입 로드맵과 함께 구체적으로 서술한 사업계획서를 보완하는 것이 선결 과제임.</v>
          </cell>
        </row>
        <row r="38">
          <cell r="B38">
            <v>20429500</v>
          </cell>
          <cell r="C38" t="str">
            <v>지역기반</v>
          </cell>
          <cell r="D38" t="str">
            <v>전기ㆍ전자</v>
          </cell>
          <cell r="E38" t="str">
            <v>XR 기반 AI 스마트 시설물 안전점검 플랫폼</v>
          </cell>
          <cell r="F38" t="str">
            <v>0</v>
          </cell>
          <cell r="G38" t="str">
            <v>0</v>
          </cell>
          <cell r="H38" t="str">
            <v>예비</v>
          </cell>
          <cell r="I38" t="str">
            <v>청년</v>
          </cell>
          <cell r="J38">
            <v>0</v>
          </cell>
          <cell r="K38">
            <v>7</v>
          </cell>
          <cell r="L38">
            <v>6</v>
          </cell>
          <cell r="M38">
            <v>11</v>
          </cell>
          <cell r="N38">
            <v>10</v>
          </cell>
          <cell r="O38">
            <v>6</v>
          </cell>
          <cell r="P38">
            <v>6</v>
          </cell>
          <cell r="Q38">
            <v>11</v>
          </cell>
          <cell r="R38">
            <v>4</v>
          </cell>
          <cell r="S38">
            <v>61</v>
          </cell>
          <cell r="T38">
            <v>0</v>
          </cell>
          <cell r="U38">
            <v>61</v>
          </cell>
          <cell r="V38">
            <v>134</v>
          </cell>
          <cell r="W38" t="str">
            <v>드론, AI, XR 기술을 결합하여 시설물 안전점검의 비효율성과 주관성을 개선하려는 문제 인식은 타당하며, 공공시설 및 산업시설을 타겟으로 한 B2G, B2B 시장 방향성은 이해 가능함. 다만 Meta, Apple, Microsoft 등 글로벌 대기업들이 수년간 대규모 투자를 진행하여 온 산업용 AR 및 XR 글래스 영역에서 신청 기업만의 독자적인 기술 차별화 근거가 전혀 제시되지 않으며, 경쟁사 분석과 시장 규모 수치도 부재하여 시장성 판단이 어렵음. 향후 드론과 스마트 글래스를 동시에 개발하는 범위를 축소하여 핵심 응용 시나리오에 집중하고, 글로벌 경쟁사 대비 독자적인 기술 우위 요소와 다단계 PoC 기반 시장 수요 실증 자료를 제시하는 것이 선결 과제임.</v>
          </cell>
        </row>
        <row r="39">
          <cell r="B39">
            <v>20430096</v>
          </cell>
          <cell r="C39" t="str">
            <v>지역기반</v>
          </cell>
          <cell r="D39" t="str">
            <v>전기ㆍ전자</v>
          </cell>
          <cell r="E39" t="str">
            <v>IoT 통합형 스마트 파충류 사육장</v>
          </cell>
          <cell r="F39" t="str">
            <v>0</v>
          </cell>
          <cell r="G39" t="str">
            <v>0</v>
          </cell>
          <cell r="H39" t="str">
            <v>예비</v>
          </cell>
          <cell r="I39" t="str">
            <v>청년</v>
          </cell>
          <cell r="J39">
            <v>0</v>
          </cell>
          <cell r="K39">
            <v>6</v>
          </cell>
          <cell r="L39">
            <v>6</v>
          </cell>
          <cell r="M39">
            <v>13</v>
          </cell>
          <cell r="N39">
            <v>12</v>
          </cell>
          <cell r="O39">
            <v>7</v>
          </cell>
          <cell r="P39">
            <v>7</v>
          </cell>
          <cell r="Q39">
            <v>9</v>
          </cell>
          <cell r="R39">
            <v>3</v>
          </cell>
          <cell r="S39">
            <v>63</v>
          </cell>
          <cell r="T39">
            <v>2</v>
          </cell>
          <cell r="U39">
            <v>65</v>
          </cell>
          <cell r="V39">
            <v>106</v>
          </cell>
          <cell r="W39" t="str">
            <v>온도·습도·먹이 공급·물 분사 기능을 하나의 시스템으로 통합한 파충류 전용 사육장이라는 아이템 자체는 참신하고 틈새시장을 겨냥한 접근으로 이해됨. 다만 파충류 사육 시장의 전체 규모가 협소하고, 기존 IoT 스마트홈 플랫폼 대비 독자적인 기술 차별성이 충분히 부각되지 않아 시장성 및 매출 확대 가능성 측면에서 아쉬움이 있음. 향후 핵심 기능을 압축한 MVP 제작, 초기 수요 검증, 수익 모델 구체화에 집중한다면 사업화 가능성을 높일 수 있을 것으로 보임.</v>
          </cell>
        </row>
        <row r="40">
          <cell r="B40">
            <v>20430254</v>
          </cell>
          <cell r="C40" t="str">
            <v>지역기반</v>
          </cell>
          <cell r="D40" t="str">
            <v>전기ㆍ전자</v>
          </cell>
          <cell r="E40" t="str">
            <v>RAG·프로파일 메모리 기반 캐릭터 역할극 창작 플랫폼 'FABLES' 개발</v>
          </cell>
          <cell r="F40" t="str">
            <v>0</v>
          </cell>
          <cell r="G40" t="str">
            <v>0</v>
          </cell>
          <cell r="H40" t="str">
            <v>예비</v>
          </cell>
          <cell r="I40" t="str">
            <v>청년</v>
          </cell>
          <cell r="J40">
            <v>0</v>
          </cell>
          <cell r="K40">
            <v>7</v>
          </cell>
          <cell r="L40">
            <v>7</v>
          </cell>
          <cell r="M40">
            <v>12</v>
          </cell>
          <cell r="N40">
            <v>11</v>
          </cell>
          <cell r="O40">
            <v>6</v>
          </cell>
          <cell r="P40">
            <v>7</v>
          </cell>
          <cell r="Q40">
            <v>9</v>
          </cell>
          <cell r="R40">
            <v>3</v>
          </cell>
          <cell r="S40">
            <v>62</v>
          </cell>
          <cell r="T40">
            <v>0</v>
          </cell>
          <cell r="U40">
            <v>62</v>
          </cell>
          <cell r="V40">
            <v>124</v>
          </cell>
          <cell r="W40" t="str">
            <v>온라인 창작·역할극 커뮤니티 수요 증가라는 시장 흐름에 부합하며, RAG 및 프로파일 메모리 기반 캐릭터 AI라는 기술 방향성은 참신함. 다만 해당 분야에서 고객을 실질적으로 유인하고 플랫폼에 지속 잔류시키기 위한 구체적인 마케팅 전략과 수익화 방안이 다소 추상적으로 제시되어 있어 아쉬움이 있음. 유사 서비스 대비 차별화된 사용자 경험과 초기 락인(Lock-in) 전략을 보다 구체화하고, 실제 사용자 반응을 바탕으로 한 VOC 검증 결과를 보완한다면 사업화 경쟁력을 높일 수 있을 것으로 보임.</v>
          </cell>
        </row>
        <row r="41">
          <cell r="B41">
            <v>20430259</v>
          </cell>
          <cell r="C41" t="str">
            <v>지역기반</v>
          </cell>
          <cell r="D41" t="str">
            <v>전기ㆍ전자</v>
          </cell>
          <cell r="E41" t="str">
            <v>4구 UV-C LED 광학 설계 기반 고성능 휴대용 살균 솔루션(포톤캐논) 개발 및 글로벌 특수 목적 시장(PMC/NGO) 선점</v>
          </cell>
          <cell r="F41" t="str">
            <v>0</v>
          </cell>
          <cell r="G41" t="str">
            <v>0</v>
          </cell>
          <cell r="H41" t="str">
            <v>예비</v>
          </cell>
          <cell r="I41" t="str">
            <v>청년</v>
          </cell>
          <cell r="J41">
            <v>0</v>
          </cell>
          <cell r="K41">
            <v>7</v>
          </cell>
          <cell r="L41">
            <v>9</v>
          </cell>
          <cell r="M41">
            <v>12</v>
          </cell>
          <cell r="N41">
            <v>11</v>
          </cell>
          <cell r="O41">
            <v>6</v>
          </cell>
          <cell r="P41">
            <v>6</v>
          </cell>
          <cell r="Q41">
            <v>9</v>
          </cell>
          <cell r="R41">
            <v>3</v>
          </cell>
          <cell r="S41">
            <v>63</v>
          </cell>
          <cell r="T41">
            <v>0</v>
          </cell>
          <cell r="U41">
            <v>63</v>
          </cell>
          <cell r="V41">
            <v>119</v>
          </cell>
          <cell r="W41" t="str">
            <v>초고출력 UV-C LED 4구 광학 설계와 30초 즉각 살균이라는 기술 방향성은 흥미로우며, 오지 트레킹·군사·재난 구호 등 특수 목적 시장 공략이라는 포지셔닝도 이해됨. 다만 SteriPEN 등 기존 경쟁 제품 대비 기술적 우수성이 구체적인 수치와 비교 데이터로 뒷받침되지 않아 차별성 판단이 어렵고, PMC·NGO·B2G 등 타겟 채널의 실제 도입 경로와 인증 획득 일정 등 BM 실행 전략이 다소 불투명함. 매출 확대를 위한 단계별 시장 진입 전략과 경쟁사 대비 성능 비교 데이터를 보강하고, 초기 레퍼런스 확보 방안을 구체화한다면 사업화 신뢰도를 높일 수 있을 것으로 보임.</v>
          </cell>
        </row>
        <row r="42">
          <cell r="B42">
            <v>20431335</v>
          </cell>
          <cell r="C42" t="str">
            <v>지역기반</v>
          </cell>
          <cell r="D42" t="str">
            <v>전기ㆍ전자</v>
          </cell>
          <cell r="E42" t="str">
            <v>생체 신호 AI 분석 및 정전압 제어를 통한 렘수면(REM) 방어 지능형  ‘AI Sleeptech Mat’</v>
          </cell>
          <cell r="F42" t="str">
            <v>0</v>
          </cell>
          <cell r="G42" t="str">
            <v>0</v>
          </cell>
          <cell r="H42" t="str">
            <v>예비</v>
          </cell>
          <cell r="I42" t="str">
            <v>중장년</v>
          </cell>
          <cell r="J42">
            <v>0</v>
          </cell>
          <cell r="K42">
            <v>8</v>
          </cell>
          <cell r="L42">
            <v>7</v>
          </cell>
          <cell r="M42">
            <v>12</v>
          </cell>
          <cell r="N42">
            <v>11</v>
          </cell>
          <cell r="O42">
            <v>6</v>
          </cell>
          <cell r="P42">
            <v>6</v>
          </cell>
          <cell r="Q42">
            <v>9</v>
          </cell>
          <cell r="R42">
            <v>3</v>
          </cell>
          <cell r="S42">
            <v>62</v>
          </cell>
          <cell r="T42">
            <v>0</v>
          </cell>
          <cell r="U42">
            <v>62</v>
          </cell>
          <cell r="V42">
            <v>124</v>
          </cell>
          <cell r="W42" t="str">
            <v>수면 장애와 렘수면 부족에 대한 문제 인식과 슬립테크 시장의 성장성은 충분히 인정되며, Edge AI와 정전압 제어를 결합한 수면 열 제어 접근은 현 시장에서의 필요성이 인정됨. 다만 유사 스마트 매트류 제품과의 구체적인 기술 비교 데이터가 부재하여 경쟁사 대비 독자적인 기술적 우위가 명확히 드러나지 않으며, 시장 선점을 위한 차별화 전략도 종합적으로 부족함. 향후 특허 기술을 바탕으로 경쟁제품 대비 성능 우위를 수치화하고, MVP 임상 검증 및 단계별 시장 진입 전략을 구체화한다면 사업화 경쟁력을 높일 수 있을 것으로 보임.</v>
          </cell>
        </row>
        <row r="43">
          <cell r="B43">
            <v>20431397</v>
          </cell>
          <cell r="C43" t="str">
            <v>지역기반</v>
          </cell>
          <cell r="D43" t="str">
            <v>전기ㆍ전자</v>
          </cell>
          <cell r="E43" t="str">
            <v>전기차(EV) 및 전력 부품 R&amp;D 효율화를 위한 실시간 FFT 스펙트럼 분석 기반 고정밀 저주파 자기장 분석기 국산화</v>
          </cell>
          <cell r="F43" t="str">
            <v>0</v>
          </cell>
          <cell r="G43" t="str">
            <v>0</v>
          </cell>
          <cell r="H43" t="str">
            <v>예비</v>
          </cell>
          <cell r="I43" t="str">
            <v>중장년</v>
          </cell>
          <cell r="J43">
            <v>0</v>
          </cell>
          <cell r="K43">
            <v>7</v>
          </cell>
          <cell r="L43">
            <v>7</v>
          </cell>
          <cell r="M43">
            <v>14</v>
          </cell>
          <cell r="N43">
            <v>13</v>
          </cell>
          <cell r="O43">
            <v>7</v>
          </cell>
          <cell r="P43">
            <v>7</v>
          </cell>
          <cell r="Q43">
            <v>12</v>
          </cell>
          <cell r="R43">
            <v>3</v>
          </cell>
          <cell r="S43">
            <v>70</v>
          </cell>
          <cell r="T43">
            <v>0</v>
          </cell>
          <cell r="U43">
            <v>70</v>
          </cell>
          <cell r="V43">
            <v>81</v>
          </cell>
          <cell r="W43" t="str">
            <v>EV 및 전력 부품 R&amp;D 현장에서 저주파 자기장 정밀 분석의 필요성이 명확하고, FPGA 기반 실시간 FFT 구현으로 외산 고가 장비 대비 1/10 수준의 가격 경쟁력을 가진다는 방향성은 이해가능함. 30년 이상의 설계 경험을 보유한 대표자의 전문성도 주목됨. 다만 성능 우수성에 대한 객관적인 수치 비교 자료가 부족하여 차별성 판단이 어렵고, B2B 시장 진입 단계 및 초기 고객 파일럿 확보 방안 등 시장 진출 전략이 종합적으로 명확하지 않음. 실측 성능 검증 데이터를 객관적으로 확보하고, 단계별 시장 진입 전략을 구체화한다면 사업화 가능성을 높일 수 있을 것으로 보임.</v>
          </cell>
        </row>
        <row r="44">
          <cell r="B44">
            <v>20432300</v>
          </cell>
          <cell r="C44" t="str">
            <v>지역기반</v>
          </cell>
          <cell r="D44" t="str">
            <v>전기ㆍ전자</v>
          </cell>
          <cell r="E44" t="str">
            <v>Lidar 자율주행 기술이 적용된 공기정화·청소 기능 통합 이동형 공기청정기</v>
          </cell>
          <cell r="F44" t="str">
            <v>0</v>
          </cell>
          <cell r="G44" t="str">
            <v>0</v>
          </cell>
          <cell r="H44" t="str">
            <v>예비</v>
          </cell>
          <cell r="I44" t="str">
            <v>중장년</v>
          </cell>
          <cell r="J44">
            <v>0</v>
          </cell>
          <cell r="K44">
            <v>7</v>
          </cell>
          <cell r="L44">
            <v>7</v>
          </cell>
          <cell r="M44">
            <v>12</v>
          </cell>
          <cell r="N44">
            <v>11</v>
          </cell>
          <cell r="O44">
            <v>6</v>
          </cell>
          <cell r="P44">
            <v>6</v>
          </cell>
          <cell r="Q44">
            <v>9</v>
          </cell>
          <cell r="R44">
            <v>3</v>
          </cell>
          <cell r="S44">
            <v>61</v>
          </cell>
          <cell r="T44">
            <v>0</v>
          </cell>
          <cell r="U44">
            <v>61</v>
          </cell>
          <cell r="V44">
            <v>134</v>
          </cell>
          <cell r="W44" t="str">
            <v>1~2인 소형 주거 시장에서 LiDAR SLAM 자율주행 기반으로 청소·공기정화·테이블 기능을 하나로 통합한 접근은 참신하며 공간 효율화라는 문제 인식도 명확함. 다만 로봇청소기·공기청정기 시장에 이미 대기업을 포함한 유사 제품이 다수 존재하는 상황에서 기술·가격 경쟁력을 뒷받침하는 객관적인 비교 데이터가 부족하여 차별성 판단이 어려움. 구체적인 단계별 시장 진입 로드맵과 채널별 진입 전략도 더욱 명확히 제시될 필요가 있음. 향후 타겟 고객 대상 실증 데이터와 경쟁사 대비 성능·가격 비교 근거를 보강하면 사업화 가능성을 높일 수 있을 것으로 보임.</v>
          </cell>
        </row>
        <row r="45">
          <cell r="B45">
            <v>20432430</v>
          </cell>
          <cell r="C45" t="str">
            <v>지역기반</v>
          </cell>
          <cell r="D45" t="str">
            <v>전기ㆍ전자</v>
          </cell>
          <cell r="E45" t="str">
            <v>다중 IMU 기반 프로야구 투수 실시간 투구 분석 및 자세교정 솔루션</v>
          </cell>
          <cell r="F45" t="str">
            <v>0</v>
          </cell>
          <cell r="G45" t="str">
            <v>0</v>
          </cell>
          <cell r="H45" t="str">
            <v>예비</v>
          </cell>
          <cell r="I45" t="str">
            <v>청년</v>
          </cell>
          <cell r="J45">
            <v>0</v>
          </cell>
          <cell r="K45">
            <v>7</v>
          </cell>
          <cell r="L45">
            <v>7</v>
          </cell>
          <cell r="M45">
            <v>12</v>
          </cell>
          <cell r="N45">
            <v>11</v>
          </cell>
          <cell r="O45">
            <v>6</v>
          </cell>
          <cell r="P45">
            <v>6</v>
          </cell>
          <cell r="Q45">
            <v>9</v>
          </cell>
          <cell r="R45">
            <v>3</v>
          </cell>
          <cell r="S45">
            <v>61</v>
          </cell>
          <cell r="T45">
            <v>0</v>
          </cell>
          <cell r="U45">
            <v>61</v>
          </cell>
          <cell r="V45">
            <v>134</v>
          </cell>
          <cell r="W45" t="str">
            <v>7개 IMU 센서를 통한 실시간 투구 동작 분석이라는 접근과 MVP 완성도는 예비창업 단계로서 주목할 만하며, KBO 선수를 대상으로 한 초기 타겟 설정도 실용적임. 다만 IMU 센서 기반 동작 분석은 범용 기술로서 유사 제품 대비 독자적인 기술적 차별성을 더욱 명확히 해야 할 필요가 있으며, 야구 투수 시장에만 한정된 관계로 시장 확장성에 제약이 있음. 골프·테니스 등 인접 종목으로의 확장 가능성과 팁 단위 계약 등 B2B 수익 모델을 보수적으로 검토하고, 지속 성장을 위한 시장 확장 전략을 구체화한다면 사업화 경쟁력을 높일 수 있을 것으로 보임.</v>
          </cell>
        </row>
        <row r="46">
          <cell r="B46">
            <v>20438511</v>
          </cell>
          <cell r="C46" t="str">
            <v>지역기반</v>
          </cell>
          <cell r="D46" t="str">
            <v>전기ㆍ전자</v>
          </cell>
          <cell r="E46" t="str">
            <v>철도차량 전원보조장치(APU)용 완전밀폐 저손실 리액터</v>
          </cell>
          <cell r="F46" t="str">
            <v>0</v>
          </cell>
          <cell r="G46" t="str">
            <v>0</v>
          </cell>
          <cell r="H46" t="str">
            <v>예비</v>
          </cell>
          <cell r="I46" t="str">
            <v>청년</v>
          </cell>
          <cell r="J46">
            <v>0</v>
          </cell>
          <cell r="K46">
            <v>8</v>
          </cell>
          <cell r="L46">
            <v>7</v>
          </cell>
          <cell r="M46">
            <v>14</v>
          </cell>
          <cell r="N46">
            <v>13</v>
          </cell>
          <cell r="O46">
            <v>7</v>
          </cell>
          <cell r="P46">
            <v>7</v>
          </cell>
          <cell r="Q46">
            <v>11</v>
          </cell>
          <cell r="R46">
            <v>3</v>
          </cell>
          <cell r="S46">
            <v>70</v>
          </cell>
          <cell r="T46">
            <v>0</v>
          </cell>
          <cell r="U46">
            <v>70</v>
          </cell>
          <cell r="V46">
            <v>81</v>
          </cell>
          <cell r="W46" t="str">
            <v>철도차량 APU의 발열·단가·장기 신뢰성 문제를 일관된 시각으로 짚아내고 시장 공백을 명확히 인식한 점과, 완전밀폐 구조 + 국제규격(IEC) 검증을 통한 차별화 전략은 방향성이 타당함. 대표자의 전장부품 설계 전문성도 주목됨. 다만 개발 방향성과 특허 귀속 계획만 제시되어 있고, 알고리즘의 열손실·솔더 저감 성능을 구체적인 수치로 확인할 수 있는 근거가 부족함. 향후 프로토타입 제작 후 실측 성능 데이터를 확보하고 KORAIL·Rotem 등 실수요자와의 파일럿 구체화가 선결 과제임.</v>
          </cell>
        </row>
        <row r="47">
          <cell r="B47">
            <v>20438866</v>
          </cell>
          <cell r="C47" t="str">
            <v>지역기반</v>
          </cell>
          <cell r="D47" t="str">
            <v>전기ㆍ전자</v>
          </cell>
          <cell r="E47" t="str">
            <v xml:space="preserve">WTC - Wafer Tension Control </v>
          </cell>
          <cell r="F47" t="str">
            <v>0</v>
          </cell>
          <cell r="G47" t="str">
            <v>0</v>
          </cell>
          <cell r="H47" t="str">
            <v>예비</v>
          </cell>
          <cell r="I47" t="str">
            <v>중장년</v>
          </cell>
          <cell r="J47">
            <v>0</v>
          </cell>
          <cell r="K47">
            <v>8</v>
          </cell>
          <cell r="L47">
            <v>8</v>
          </cell>
          <cell r="M47">
            <v>17</v>
          </cell>
          <cell r="N47">
            <v>16</v>
          </cell>
          <cell r="O47">
            <v>8</v>
          </cell>
          <cell r="P47">
            <v>8</v>
          </cell>
          <cell r="Q47">
            <v>13</v>
          </cell>
          <cell r="R47">
            <v>4</v>
          </cell>
          <cell r="S47">
            <v>82</v>
          </cell>
          <cell r="T47">
            <v>0</v>
          </cell>
          <cell r="U47">
            <v>82</v>
          </cell>
          <cell r="V47">
            <v>17</v>
          </cell>
          <cell r="W47" t="str">
            <v>반도체 고스택화·고온·고압 공정에서 Warpage 발생이라는 산업적 과제를 명확히 짚아내고, 외곽 인장 기반 다점 분산 제어라는 접근은 기존 흡착식 대비 원리적 차별성이 뚜렷함. 삼성전자·SK하이닉스 R&amp;D 20년 이상 경력에 특허·논문 30여 건 이상을 보유한 대표자의 전문성과 시장 이해도가 매우 뛰어남. 다만 현 단계에서 Warpage 60% 저감 등 핵심 성능 지표를 실증할 수 있는 데이터가 미확보된 상태로, 국내외 장비사 및 반도체 제조사와의 PoC 파일럿 조기 확보가 사업화 속도를 결정하는 선결 과제임. 시제품 검증 후 연관 기업과의 협업 체계를 구체화한다면 높은 사업화 가능성을 기대할 수 있음.</v>
          </cell>
        </row>
        <row r="48">
          <cell r="B48">
            <v>20438916</v>
          </cell>
          <cell r="C48" t="str">
            <v>지역기반</v>
          </cell>
          <cell r="D48" t="str">
            <v>전기ㆍ전자</v>
          </cell>
          <cell r="E48" t="str">
            <v>이차전지 충방전 테스트 장비 개발 및 공급 (전기차 EV배터리, ESS)</v>
          </cell>
          <cell r="F48" t="str">
            <v>0</v>
          </cell>
          <cell r="G48" t="str">
            <v>0</v>
          </cell>
          <cell r="H48" t="str">
            <v>예비</v>
          </cell>
          <cell r="I48" t="str">
            <v>청년</v>
          </cell>
          <cell r="J48">
            <v>0</v>
          </cell>
          <cell r="K48">
            <v>8</v>
          </cell>
          <cell r="L48">
            <v>7</v>
          </cell>
          <cell r="M48">
            <v>14</v>
          </cell>
          <cell r="N48">
            <v>13</v>
          </cell>
          <cell r="O48">
            <v>8</v>
          </cell>
          <cell r="P48">
            <v>8</v>
          </cell>
          <cell r="Q48">
            <v>12</v>
          </cell>
          <cell r="R48">
            <v>4</v>
          </cell>
          <cell r="S48">
            <v>74</v>
          </cell>
          <cell r="T48">
            <v>0</v>
          </cell>
          <cell r="U48">
            <v>74</v>
          </cell>
          <cell r="V48">
            <v>61</v>
          </cell>
          <cell r="W48" t="str">
            <v>글로벌 탄소중립 추세에 따른 배터리 시험장비 수요 증가라는 시장 배경이 명확하고, 동일 사업구조 런칭 경험 보유 인력 중심 팀 구성, ODM 기반 제조 준비, 잠재고객 및 컨소시엄 협력 체계 확보 등 사업 추진 기반이 갖춰져 있음. 다만 납기·단가·맞춤개발 면에서의 경쟁사 대비 우위가 나열된 반면, 자체 SW 기술의 독자적인 차별성과 알고리즘 로직에 대한 구체적인 전문성이 더 드러나면 사업화 신뢰도를 배가시킬 수 있음. 향후 자체 개발 SW의 핵심 기능과 성능 차별성을 구체적인 지표로 제시하고 추가 레퍼런스 확보 전략을 구체화한다면 선정 경쟁력을 한층 강화할 수 있을 것으로 보임.</v>
          </cell>
        </row>
        <row r="49">
          <cell r="B49">
            <v>20439659</v>
          </cell>
          <cell r="C49" t="str">
            <v>지역기반</v>
          </cell>
          <cell r="D49" t="str">
            <v>전기ㆍ전자</v>
          </cell>
          <cell r="E49" t="str">
            <v>작물 생체 데이터 직계측 기술 기반, 수율 129% 향상을 위한 나노탄소 마이크로 센서 및 AI 정밀농업 솔루션</v>
          </cell>
          <cell r="F49" t="str">
            <v>0</v>
          </cell>
          <cell r="G49" t="str">
            <v>0</v>
          </cell>
          <cell r="H49" t="str">
            <v>예비</v>
          </cell>
          <cell r="I49" t="str">
            <v>청년</v>
          </cell>
          <cell r="J49">
            <v>0</v>
          </cell>
          <cell r="K49">
            <v>8</v>
          </cell>
          <cell r="L49">
            <v>7</v>
          </cell>
          <cell r="M49">
            <v>14</v>
          </cell>
          <cell r="N49">
            <v>13</v>
          </cell>
          <cell r="O49">
            <v>7</v>
          </cell>
          <cell r="P49">
            <v>7</v>
          </cell>
          <cell r="Q49">
            <v>11</v>
          </cell>
          <cell r="R49">
            <v>4</v>
          </cell>
          <cell r="S49">
            <v>71</v>
          </cell>
          <cell r="T49">
            <v>0</v>
          </cell>
          <cell r="U49">
            <v>71</v>
          </cell>
          <cell r="V49">
            <v>78</v>
          </cell>
          <cell r="W49" t="str">
            <v>스마트팜 정밀 제어의 병목으로 지목되어 온 통합 제어 SW 및 마이크로 센서 부재 문제를 명확히 짚아내고, MEMS 반도체 공정 기반 나노탄소 센서로 단가를 1/47 수준으로 절감하고 수율 129.7% 향상이라는 성과를 제시한 점은 설득력이 있음. 다만 스마트팜 도입 가능성과 경제성에 대한 시장의 의구심이 여전한 만큼, 단가를 낮추더라도 실제 농가의 투자 회수 기간 및 ROI에 대한 설명이 좀 더 보강되어야 함. 데이터 플랫폼 SaaS 수익모델과 연계한 실제 농가 도입 사례와 경제성 검증 사례를 함께 제시한다면 시장 설득력을 높일 수 있을 것으로 보임.</v>
          </cell>
        </row>
        <row r="50">
          <cell r="B50">
            <v>20400908</v>
          </cell>
          <cell r="C50" t="str">
            <v>대학발</v>
          </cell>
          <cell r="D50" t="str">
            <v>전기ㆍ전자</v>
          </cell>
          <cell r="E50" t="str">
            <v>절단기·절곡기용 회로 및 센서 연동 자동 안전 제어장치</v>
          </cell>
          <cell r="F50" t="str">
            <v>0</v>
          </cell>
          <cell r="G50" t="str">
            <v>0</v>
          </cell>
          <cell r="H50" t="str">
            <v>예비</v>
          </cell>
          <cell r="I50" t="str">
            <v>청년</v>
          </cell>
          <cell r="J50">
            <v>0</v>
          </cell>
          <cell r="K50">
            <v>8</v>
          </cell>
          <cell r="L50">
            <v>7</v>
          </cell>
          <cell r="M50">
            <v>14</v>
          </cell>
          <cell r="N50">
            <v>14</v>
          </cell>
          <cell r="O50">
            <v>7</v>
          </cell>
          <cell r="P50">
            <v>7</v>
          </cell>
          <cell r="Q50">
            <v>9</v>
          </cell>
          <cell r="R50">
            <v>4</v>
          </cell>
          <cell r="S50">
            <v>70</v>
          </cell>
          <cell r="T50">
            <v>0</v>
          </cell>
          <cell r="U50">
            <v>70</v>
          </cell>
          <cell r="V50">
            <v>81</v>
          </cell>
          <cell r="W50" t="str">
            <v>중대재해처벌법 시행 이후 제조 현장의 안전 제어 수요가 높아지고 있다는 배경은 설득력이 있으며, AS-IS·TO-BE 구조로 문제를 체계적으로 정리한 점도 긍정적임. 회로 및 센서 연동 기반 자동 안전 제어라는 접근 방향은 타당하나, 핵심 기술의 독자성과 경쟁 제품 대비 기술적 우위를 뒷받침하는 검증 자료가 좀 더 필요해 보임. 판매·렌탈·API통합형으로 구성된 수익모델은 현실적이나, 초기 고객 확보와 제조 원가 절감을 위한 구체적인 실행 로드맵을 보완한다면 사업화 가능성을 높일 수 있을 것으로 보임.</v>
          </cell>
          <cell r="X50" t="str">
            <v>불일치</v>
          </cell>
          <cell r="Y50" t="str">
            <v>안전 제어 장치 기반 사업으로 AI·지능형 로봇·시스템반도체·바이오 등 지역주력산업 분야와 직접적 연관성을 확인하기 어려움</v>
          </cell>
        </row>
        <row r="51">
          <cell r="B51">
            <v>20408983</v>
          </cell>
          <cell r="C51" t="str">
            <v>대학발</v>
          </cell>
          <cell r="D51" t="str">
            <v>전기ㆍ전자</v>
          </cell>
          <cell r="E51" t="str">
            <v>로봇용 실시간 인지·최적화  엣지 반도체 IP(Design-in) 플랫폼</v>
          </cell>
          <cell r="F51" t="str">
            <v>0</v>
          </cell>
          <cell r="G51" t="str">
            <v>0</v>
          </cell>
          <cell r="H51" t="str">
            <v>예비</v>
          </cell>
          <cell r="I51" t="str">
            <v>중장년</v>
          </cell>
          <cell r="J51">
            <v>0</v>
          </cell>
          <cell r="K51">
            <v>9</v>
          </cell>
          <cell r="L51">
            <v>8</v>
          </cell>
          <cell r="M51">
            <v>17</v>
          </cell>
          <cell r="N51">
            <v>16</v>
          </cell>
          <cell r="O51">
            <v>8</v>
          </cell>
          <cell r="P51">
            <v>7</v>
          </cell>
          <cell r="Q51">
            <v>13</v>
          </cell>
          <cell r="R51">
            <v>4</v>
          </cell>
          <cell r="S51">
            <v>82</v>
          </cell>
          <cell r="T51">
            <v>0</v>
          </cell>
          <cell r="U51">
            <v>82</v>
          </cell>
          <cell r="V51">
            <v>17</v>
          </cell>
          <cell r="W51" t="str">
            <v>로봇 상용화의 핵심 병목인 센서 전처리·추론·플래닝 통합 지연 문제를 정확히 짚어내고, 납품형 Design-in Package라는 차별화된 접근으로 팹리스·모듈 업체의 실질적 수요에 대응한 점이 돋보임. 사업 신청 이전 단계에서 이미 다수의 RTL IP 및 FPGA 검증 자산을 확보하고 있어 기술 실현 가능성이 높다고 판단됨. 다만 핵심 IP의 성능·전력·지연 특성을 실증한 구체적인 샘플 데이터나 벤치마크 결과가 제시된다면 기술 신뢰도를 한층 높일 수 있을 것으로 보임. 단계형 B2B 수익구조와 대표자의 폭넓은 SoC 설계 경험은 사업 추진의 든든한 기반으로 평가됨.</v>
          </cell>
          <cell r="X51" t="str">
            <v>일치</v>
          </cell>
          <cell r="Y51" t="str">
            <v>로봇용 엣지 반도체 IP 플랫폼으로 AI, 지능형 로봇, 시스템반도체 분야에 복합적으로 해당함</v>
          </cell>
        </row>
        <row r="52">
          <cell r="B52">
            <v>20409041</v>
          </cell>
          <cell r="C52" t="str">
            <v>대학발</v>
          </cell>
          <cell r="D52" t="str">
            <v>전기ㆍ전자</v>
          </cell>
          <cell r="E52" t="str">
            <v>산패도 측정 알고리즘을 활용한 데이터 보증형 글로벌 수출 규제 대응용  업사이클링 뷰티 소재 커피 오일 원료 [PURECOFFOIL]</v>
          </cell>
          <cell r="F52" t="str">
            <v>0</v>
          </cell>
          <cell r="G52" t="str">
            <v>0</v>
          </cell>
          <cell r="H52" t="str">
            <v>예비</v>
          </cell>
          <cell r="I52" t="str">
            <v>청년</v>
          </cell>
          <cell r="J52">
            <v>0</v>
          </cell>
          <cell r="K52">
            <v>8</v>
          </cell>
          <cell r="L52">
            <v>7</v>
          </cell>
          <cell r="M52">
            <v>14</v>
          </cell>
          <cell r="N52">
            <v>13</v>
          </cell>
          <cell r="O52">
            <v>7</v>
          </cell>
          <cell r="P52">
            <v>6</v>
          </cell>
          <cell r="Q52">
            <v>11</v>
          </cell>
          <cell r="R52">
            <v>4</v>
          </cell>
          <cell r="S52">
            <v>70</v>
          </cell>
          <cell r="T52">
            <v>0</v>
          </cell>
          <cell r="U52">
            <v>70</v>
          </cell>
          <cell r="V52">
            <v>81</v>
          </cell>
          <cell r="W52" t="str">
            <v>EU ESPR·MoCRA 등 글로벌 환경 규제 대응이라는 배경과 K-뷰티 수출 시장의 친환경 원료 수요를 파악한 문제 인식은 설득력이 있으며, 산패도 측정 알고리즘 기반 데이터 보증이라는 접근은 참신함. 다만 커피박을 활용한 유사 소재 개발 시도는 이미 시장에 존재하는 만큼, 경쟁사 대비 원료 품질·인증 체계·시장 소구력 측면에서의 구체적 차별성 제시가 좀 더 필요해 보임. 알고리즘 성능 검증 데이터와 실제 바이어 반응을 함께 제시하면 시장 진입 설득력을 한층 높일 수 있을 것으로 보임.</v>
          </cell>
          <cell r="X52" t="str">
            <v>불일치</v>
          </cell>
          <cell r="Y52" t="str">
            <v>커피박 업사이클링 기반 바이오 소재 공급 사업으로 AI·지능형 로봇·시스템반도체 분야와 직접적 연관성을 확인하기 어려움</v>
          </cell>
        </row>
        <row r="53">
          <cell r="B53">
            <v>20412715</v>
          </cell>
          <cell r="C53" t="str">
            <v>대학발</v>
          </cell>
          <cell r="D53" t="str">
            <v>전기ㆍ전자</v>
          </cell>
          <cell r="E53" t="str">
            <v>아르커 (Arqur)</v>
          </cell>
          <cell r="F53" t="str">
            <v>0</v>
          </cell>
          <cell r="G53" t="str">
            <v>0</v>
          </cell>
          <cell r="H53" t="str">
            <v>예비</v>
          </cell>
          <cell r="I53" t="str">
            <v>청년</v>
          </cell>
          <cell r="J53">
            <v>0</v>
          </cell>
          <cell r="K53">
            <v>7</v>
          </cell>
          <cell r="L53">
            <v>6</v>
          </cell>
          <cell r="M53">
            <v>12</v>
          </cell>
          <cell r="N53">
            <v>11</v>
          </cell>
          <cell r="O53">
            <v>7</v>
          </cell>
          <cell r="P53">
            <v>6</v>
          </cell>
          <cell r="Q53">
            <v>9</v>
          </cell>
          <cell r="R53">
            <v>3</v>
          </cell>
          <cell r="S53">
            <v>61</v>
          </cell>
          <cell r="T53">
            <v>0</v>
          </cell>
          <cell r="U53">
            <v>61</v>
          </cell>
          <cell r="V53">
            <v>134</v>
          </cell>
          <cell r="W53" t="str">
            <v>PCT 출원과 PCB 시제품 제작, BLE 통신 검증 등 사업 신청 전 단계에서의 준비 노력은 긍정적으로 평가되며, H/W 판매와 SaaS 구독을 결합한 수익모델은 현실적임. 다만 IMU 기반 자세 감지는 범용 기술로 활용되는 만큼, Tri-metric 센서 융합 접근이 타 제품 대비 어떤 차별적 성능을 나타내는지에 대한 실증 자료가 좀 더 필요해 보임. 특히 개인마다 상이한 신체 구조와 자세 기준을 고려할 때, 알고리즘 학습에 필요한 기초 데이터 확보가 사업 기간 내에 가능한지에 대한 로드맵을 더 구체화하면 실현 가능성을 높일 수 있을 것으로 보임.</v>
          </cell>
          <cell r="X53" t="str">
            <v>불일치</v>
          </cell>
          <cell r="Y53" t="str">
            <v>AI 기반 생체신호 분석 기능이 포함되어 있으나, 핵심 가치는 IMU 웨어러블 하드웨어로 AI·지능형 로봇·시스템반도체 분야와 직접적 연관성을 확인하기 어려움</v>
          </cell>
        </row>
        <row r="54">
          <cell r="B54">
            <v>20413937</v>
          </cell>
          <cell r="C54" t="str">
            <v>대학발</v>
          </cell>
          <cell r="D54" t="str">
            <v>전기ㆍ전자</v>
          </cell>
          <cell r="E54" t="str">
            <v>아날로그 주류 발주 시장을 디지털로 전환하는 AI 기반 소상공인 발주 자동화 플랫폼</v>
          </cell>
          <cell r="F54" t="str">
            <v>0</v>
          </cell>
          <cell r="G54" t="str">
            <v>0</v>
          </cell>
          <cell r="H54" t="str">
            <v>예비</v>
          </cell>
          <cell r="I54" t="str">
            <v>청년</v>
          </cell>
          <cell r="J54">
            <v>0</v>
          </cell>
          <cell r="K54">
            <v>8</v>
          </cell>
          <cell r="L54">
            <v>7</v>
          </cell>
          <cell r="M54">
            <v>11</v>
          </cell>
          <cell r="N54">
            <v>10</v>
          </cell>
          <cell r="O54">
            <v>7</v>
          </cell>
          <cell r="P54">
            <v>6</v>
          </cell>
          <cell r="Q54">
            <v>9</v>
          </cell>
          <cell r="R54">
            <v>3</v>
          </cell>
          <cell r="S54">
            <v>61</v>
          </cell>
          <cell r="T54">
            <v>0</v>
          </cell>
          <cell r="U54">
            <v>61</v>
          </cell>
          <cell r="V54">
            <v>134</v>
          </cell>
          <cell r="W54" t="str">
            <v>발주 누락·품절·재고 수작업 등 주류 발주 시장의 구조적 페인포인트를 운영 현장 경험을 바탕으로 구체적으로 짚아낸 점은 긍정적이며, 소상공인과 도매사를 동시에 대상으로 한 양면 플랫폼 BM은 시장 접근 방향으로 합당함. 다만 AI 기반 발주 추천이라는 핵심 기능의 구현 방식이나 알고리즘 설계에 대한 기술적 설명이 부족하여 단순 개념 언급 수준에 머물러 있어 보임. MVP 단계의 시범 검증 없이 본 사업에 신청된 만큼, 본 사업 수행 전 제한적인 실용화 검증을 먼저 실시하면 기술적 신뢰도를 높이는 데 중요한 기반이 될 것으로 보임.</v>
          </cell>
          <cell r="X54" t="str">
            <v>불일치</v>
          </cell>
          <cell r="Y54" t="str">
            <v>AI 기반 발주 자동화 플랫폼으로 서비스 성격이 지배적이며, AI·지능형 로봇·시스템반도체·바이오 등 지역주력산업 분야와 직접적 연관성을 확인하기 어려움</v>
          </cell>
        </row>
        <row r="55">
          <cell r="B55">
            <v>20415036</v>
          </cell>
          <cell r="C55" t="str">
            <v>대학발</v>
          </cell>
          <cell r="D55" t="str">
            <v>전기ㆍ전자</v>
          </cell>
          <cell r="E55" t="str">
            <v>AI 반도체용 차세대 2상 냉각 MMC 콜드플레이트</v>
          </cell>
          <cell r="F55" t="str">
            <v>0</v>
          </cell>
          <cell r="G55" t="str">
            <v>0</v>
          </cell>
          <cell r="H55" t="str">
            <v>예비</v>
          </cell>
          <cell r="I55" t="str">
            <v>중장년</v>
          </cell>
          <cell r="J55">
            <v>0</v>
          </cell>
          <cell r="K55">
            <v>9</v>
          </cell>
          <cell r="L55">
            <v>8</v>
          </cell>
          <cell r="M55">
            <v>17</v>
          </cell>
          <cell r="N55">
            <v>17</v>
          </cell>
          <cell r="O55">
            <v>8</v>
          </cell>
          <cell r="P55">
            <v>7</v>
          </cell>
          <cell r="Q55">
            <v>13</v>
          </cell>
          <cell r="R55">
            <v>4</v>
          </cell>
          <cell r="S55">
            <v>83</v>
          </cell>
          <cell r="T55">
            <v>0</v>
          </cell>
          <cell r="U55">
            <v>83</v>
          </cell>
          <cell r="V55">
            <v>16</v>
          </cell>
          <cell r="W55" t="str">
            <v>AI 반도체의 5kW급 발열 문제와 온도 편차에 의한 성능 저하, 기포 정체로 인한 시스템 소손 위험이라는 핵심 문제를 전문적으로 짚아내고, HU-type MMC와 2상 DLC를 결합한 솔루션으로 경쟁사 대비 2배 이상의 냉각 용량과 Zero-Leak 패키징이라는 선명한 차별성을 구축한 점이 돋보임. 삼성전자·Furiosa·Google 등 주요 반도체 업체와의 스펙 논의 및 기술 요구 확인은 시장 접근성을 뒷받침하며, 25년간 VC 엔지니어링 전문성을 바탕으로 한 대표자의 역량도 사업 추진력을 높이는 요소로 평가됨. 본 사업 기간 내 5kW급 MVP 제작 및 성능 검증이 예정되어 있어 실현 가능성이 높다고 판단되며, TIPS 연계를 통한 글로벌 양산 진입 방안이 구체화된다면 선정 경쟁력이 더욱 높아질 것으로 보임.</v>
          </cell>
          <cell r="X55" t="str">
            <v>일치</v>
          </cell>
          <cell r="Y55" t="str">
            <v>AI 반도체용 차세대 냉각 장치로 AI, 시스템반도체 분야에 직접적으로 해당함</v>
          </cell>
        </row>
        <row r="56">
          <cell r="B56">
            <v>20417064</v>
          </cell>
          <cell r="C56" t="str">
            <v>대학발</v>
          </cell>
          <cell r="D56" t="str">
            <v>전기ㆍ전자</v>
          </cell>
          <cell r="E56" t="str">
            <v>하드웨어 변경 없이 중저가 온도제어 장비를 정밀 제어 성능으로 업그레이드 하는 소프트웨어 솔루션</v>
          </cell>
          <cell r="F56" t="str">
            <v>0</v>
          </cell>
          <cell r="G56" t="str">
            <v>0</v>
          </cell>
          <cell r="H56" t="str">
            <v>예비</v>
          </cell>
          <cell r="I56" t="str">
            <v>중장년</v>
          </cell>
          <cell r="J56">
            <v>0</v>
          </cell>
          <cell r="K56">
            <v>8</v>
          </cell>
          <cell r="L56">
            <v>7</v>
          </cell>
          <cell r="M56">
            <v>14</v>
          </cell>
          <cell r="N56">
            <v>13</v>
          </cell>
          <cell r="O56">
            <v>7</v>
          </cell>
          <cell r="P56">
            <v>7</v>
          </cell>
          <cell r="Q56">
            <v>11</v>
          </cell>
          <cell r="R56">
            <v>4</v>
          </cell>
          <cell r="S56">
            <v>71</v>
          </cell>
          <cell r="T56">
            <v>0</v>
          </cell>
          <cell r="U56">
            <v>71</v>
          </cell>
          <cell r="V56">
            <v>78</v>
          </cell>
          <cell r="W56" t="str">
            <v>On/Off 제어와 고가 PID 제어 사이의 '기술 공백(Missing Middle)'을 정확히 짚아내고, 하드웨어 변경 없이 소프트웨어 업데이트만으로 성능을 개선한다는 접근은 제조사와 연구 현장 모두에게 소구력이 있는 방향임. 다만 핵심 알고리즘의 작동 원리와 구현 방식에 대한 기술적 설명이 부족하여 경쟁사 대비 성능 우위를 객관적으로 판단하기 어려운 점이 아쉬움. 특허 알고리즘의 핵심 내용과 실측 성능 데이터를 보충한 형태로 구체화하면 기술 신뢰도를 한층 높일 수 있을 것으로 보임. 단계별 매출 로드맵과 SW 개발 27년의 대표자 경력은 사업 추진의 기반으로 평가됨.</v>
          </cell>
          <cell r="X56" t="str">
            <v>불일치</v>
          </cell>
          <cell r="Y56" t="str">
            <v>온도제어 소프트웨어 솔루션으로 AI·지능형 로봇·시스템반도체 분야와 직접적 연관성을 확인하기 어려우나, 바이오·의료 실험장비 주변기기 성격으로 간접적 연관성은 있음</v>
          </cell>
        </row>
        <row r="57">
          <cell r="B57">
            <v>20422683</v>
          </cell>
          <cell r="C57" t="str">
            <v>대학발</v>
          </cell>
          <cell r="D57" t="str">
            <v>전기ㆍ전자</v>
          </cell>
          <cell r="E57" t="str">
            <v xml:space="preserve">더마센스 </v>
          </cell>
          <cell r="F57" t="str">
            <v>0</v>
          </cell>
          <cell r="G57" t="str">
            <v>0</v>
          </cell>
          <cell r="H57" t="str">
            <v>예비</v>
          </cell>
          <cell r="I57" t="str">
            <v>청년</v>
          </cell>
          <cell r="J57">
            <v>0</v>
          </cell>
          <cell r="K57">
            <v>8</v>
          </cell>
          <cell r="L57">
            <v>6</v>
          </cell>
          <cell r="M57">
            <v>13</v>
          </cell>
          <cell r="N57">
            <v>12</v>
          </cell>
          <cell r="O57">
            <v>7</v>
          </cell>
          <cell r="P57">
            <v>6</v>
          </cell>
          <cell r="Q57">
            <v>9</v>
          </cell>
          <cell r="R57">
            <v>3</v>
          </cell>
          <cell r="S57">
            <v>64</v>
          </cell>
          <cell r="T57">
            <v>0</v>
          </cell>
          <cell r="U57">
            <v>64</v>
          </cell>
          <cell r="V57">
            <v>115</v>
          </cell>
          <cell r="W57" t="str">
            <v>고출력 경쟁의 역설과 소비자 피로라는 틈새시장을 찾아내고, 플립 진동 특허 기술을 중심으로 한 기술 독창성이 확인됨. 다만 흡수율 99% 등 주요 성능 수치에 대한 임상적 검증 근거가 부족하면 시장 신뢰도를 확보하기 어렵고, 시장 확대 전략이 와디즈 펀딩·글로벌 수출 등 일반적인 단계에 머물러 있어 보임. 피부과학의사 등 의료 전문가 네트워크를 통한 임상 데이터 확보와 대형 테크 또는 럭셔리 전문 유통사와의 업무 제휴 등 보다 구체적인 시장 소구 전략을 보완한다면 사업화 가능성을 높일 수 있을 것으로 보임.</v>
          </cell>
          <cell r="X57" t="str">
            <v>불일치</v>
          </cell>
          <cell r="Y57" t="str">
            <v>AI 홈케어 뷰티 디바이스로 AI 기술이 활용되나, AI·지능형 로봇·시스템반도체·바이오 등 지역주력산업 분야와 직접적 연관성을 확인하기 어려움</v>
          </cell>
        </row>
        <row r="58">
          <cell r="B58">
            <v>20423774</v>
          </cell>
          <cell r="C58" t="str">
            <v>대학발</v>
          </cell>
          <cell r="D58" t="str">
            <v>전기ㆍ전자</v>
          </cell>
          <cell r="E58" t="str">
            <v>Muse-Fit</v>
          </cell>
          <cell r="F58" t="str">
            <v>0</v>
          </cell>
          <cell r="G58" t="str">
            <v>0</v>
          </cell>
          <cell r="H58" t="str">
            <v>예비</v>
          </cell>
          <cell r="I58" t="str">
            <v>청년</v>
          </cell>
          <cell r="J58">
            <v>0</v>
          </cell>
          <cell r="K58">
            <v>7</v>
          </cell>
          <cell r="L58">
            <v>6</v>
          </cell>
          <cell r="M58">
            <v>11</v>
          </cell>
          <cell r="N58">
            <v>10</v>
          </cell>
          <cell r="O58">
            <v>7</v>
          </cell>
          <cell r="P58">
            <v>7</v>
          </cell>
          <cell r="Q58">
            <v>9</v>
          </cell>
          <cell r="R58">
            <v>3</v>
          </cell>
          <cell r="S58">
            <v>60</v>
          </cell>
          <cell r="T58">
            <v>0</v>
          </cell>
          <cell r="U58">
            <v>60</v>
          </cell>
          <cell r="V58">
            <v>146</v>
          </cell>
          <cell r="W58" t="str">
            <v>설득력 있는 메이크업 추천이 어렵다는 생활 속 문제를 포착하고 앱 출시와 베타테스트를 진행한 실행력은 긍정적임. 다만 얼굴 인식 기반 맞춤형 추천과 AR Guide의 결합은 유사 서비스에서 이미 제공 중인 기능으로 모방이 용이하여 독자적 기술 경쟁우위를 확인하기 어려운 점이 아쉬움. 수익 구조가 판매수수료와 브랜드 제휴에 의존하는 만큼, 사용자 유입과 유지를 위한 자체 경쟁력 강화 방안이 없으면 매출 성장에 한계가 나타날 수 있음. AI 모델의 독자적 학습 데이터나 알고리즘 성능에 대한 객관적 검증을 통해 기술적 차별성을 강화하는 것이 필요해 보임.</v>
          </cell>
          <cell r="X58" t="str">
            <v>불일치</v>
          </cell>
          <cell r="Y58" t="str">
            <v>AI 기반 뷰티 플랫폼으로 서비스 성격이 지배적이며, AI·지능형 로봇·시스템반도체·바이오 등 지역주력산업 분야와 직접적 연관성을 확인하기 어려움</v>
          </cell>
        </row>
        <row r="59">
          <cell r="B59">
            <v>20424236</v>
          </cell>
          <cell r="C59" t="str">
            <v>대학발</v>
          </cell>
          <cell r="D59" t="str">
            <v>전기ㆍ전자</v>
          </cell>
          <cell r="E59" t="str">
            <v>MALLO</v>
          </cell>
          <cell r="F59" t="str">
            <v>0</v>
          </cell>
          <cell r="G59" t="str">
            <v>0</v>
          </cell>
          <cell r="H59" t="str">
            <v>예비</v>
          </cell>
          <cell r="I59" t="str">
            <v>청년</v>
          </cell>
          <cell r="J59">
            <v>0</v>
          </cell>
          <cell r="K59">
            <v>8</v>
          </cell>
          <cell r="L59">
            <v>7</v>
          </cell>
          <cell r="M59">
            <v>13</v>
          </cell>
          <cell r="N59">
            <v>11</v>
          </cell>
          <cell r="O59">
            <v>7</v>
          </cell>
          <cell r="P59">
            <v>6</v>
          </cell>
          <cell r="Q59">
            <v>9</v>
          </cell>
          <cell r="R59">
            <v>3</v>
          </cell>
          <cell r="S59">
            <v>64</v>
          </cell>
          <cell r="T59">
            <v>0</v>
          </cell>
          <cell r="U59">
            <v>64</v>
          </cell>
          <cell r="V59">
            <v>115</v>
          </cell>
          <cell r="W59" t="str">
            <v>외국인 유학생의 언어 장벽과 의료 접근성이라는 실제적인 문제를 통계 근거와 함께 제시한 점은 설득력이 있으며, 실시간 노이즈 제거·증상 맞춤 음성 검색·다국어 번역을 통합한 접근도 참신함. 다만 유사 기능을 제공하는 서비스가 이미 상당수 존재하여 기술적 차별성이 뚜렷하게 드러나지 않으며, 수익구조가 병원 광고비에 집중되어 있어 장기적 매출 확대 전략으로는 한계가 있어 보임. 유학생지원센터 B2B·병원 SaaS 외에 프리미엄 구독, 보험사 제휴 등 광고 이외의 수익원을 구체화하면 사업 생존율을 높이는 데 기여할 수 있을 것으로 보임.</v>
          </cell>
          <cell r="X59" t="str">
            <v>불일치</v>
          </cell>
          <cell r="Y59" t="str">
            <v>AI 음성 처리 기술이 활용되나 모바일 의료 서비스 앱으로 AI·지능형 로봇·시스템반도체·바이오 등 지역주력산업 분야와 직접적 연관성을 확인하기 어려움</v>
          </cell>
        </row>
        <row r="60">
          <cell r="B60">
            <v>20424757</v>
          </cell>
          <cell r="C60" t="str">
            <v>대학발</v>
          </cell>
          <cell r="D60" t="str">
            <v>전기ㆍ전자</v>
          </cell>
          <cell r="E60" t="str">
            <v>공간 맞춤형 모듈형 인테리어 조명 시스템 개발 및 B2C·인테리어 시공시장 유통 사업화</v>
          </cell>
          <cell r="F60" t="str">
            <v>0</v>
          </cell>
          <cell r="G60" t="str">
            <v>0</v>
          </cell>
          <cell r="H60" t="str">
            <v>예비</v>
          </cell>
          <cell r="I60" t="str">
            <v>중장년</v>
          </cell>
          <cell r="J60" t="str">
            <v>요건탈락</v>
          </cell>
          <cell r="S60" t="str">
            <v/>
          </cell>
          <cell r="T60">
            <v>0</v>
          </cell>
          <cell r="U60" t="str">
            <v/>
          </cell>
          <cell r="V60" t="str">
            <v/>
          </cell>
          <cell r="W60" t="str">
            <v>주거·소형 상업공간에서 형태·색조·밝기를 자유롭게 변경할 수 있는 모듈형 조명 시스템에 대한 시장 수요는 공감되며 사업 취지는 이해가 됨. 다만 모듈 조합 구조의 기술적 우수성이나 기존 인테리어 조명 사업자와의 차별화 포인트가 사업계획서에 충분히 명시되지 않아 기술적 판단이 어렵고, 시공업체 B2B 영업 등 성장 전략도 구체성이 부족함. 타 지원자 대비 사업계획서 내용이 부족하여 종합적인 평가에 어려움이 있으며, 향후 기술 독자성 입증 자료와 시장 진입 전략을 보완한 후 재도전을 검토할 만함.</v>
          </cell>
        </row>
        <row r="61">
          <cell r="B61">
            <v>20426870</v>
          </cell>
          <cell r="C61" t="str">
            <v>대학발</v>
          </cell>
          <cell r="D61" t="str">
            <v>전기ㆍ전자</v>
          </cell>
          <cell r="E61" t="str">
            <v xml:space="preserve">구형 농가 전기 인프라의 디지털 전환을 위한 ‘산업용 하이브리드 스마트 리트로핏 제어 시스템(H-SRCS)’ 및 안전진단 솔루션 </v>
          </cell>
          <cell r="F61" t="str">
            <v>0</v>
          </cell>
          <cell r="G61" t="str">
            <v>0</v>
          </cell>
          <cell r="H61" t="str">
            <v>예비</v>
          </cell>
          <cell r="I61" t="str">
            <v>청년</v>
          </cell>
          <cell r="J61">
            <v>0</v>
          </cell>
          <cell r="K61">
            <v>8</v>
          </cell>
          <cell r="L61">
            <v>7</v>
          </cell>
          <cell r="M61">
            <v>13</v>
          </cell>
          <cell r="N61">
            <v>11</v>
          </cell>
          <cell r="O61">
            <v>7</v>
          </cell>
          <cell r="P61">
            <v>6</v>
          </cell>
          <cell r="Q61">
            <v>9</v>
          </cell>
          <cell r="R61">
            <v>3</v>
          </cell>
          <cell r="S61">
            <v>64</v>
          </cell>
          <cell r="T61">
            <v>0</v>
          </cell>
          <cell r="U61">
            <v>64</v>
          </cell>
          <cell r="V61">
            <v>115</v>
          </cell>
          <cell r="W61" t="str">
            <v>노후 전기설비 기반 비닐하우스의 전기화재 위험과 고비용 스마트팜 도입 장벽이라는 문제 인식은 명확하며, 98% 농가 대상으로 적용 가능한 저비용 레트로핏 모델이라는 접근은 설득력이 있음. 경쟁사 비교표를 통해 차별성을 제시하려는 노력은 긍정적이나, 병렬 레트로핏 방식의 핵심 기술적 우수성을 뒷받침하는 실측 성능 데이터나 검증 근거가 충분히 제시되지 않아 기술 우위를 객관적으로 판단하기 어려운 점이 아쉬움. 실증 농가 레퍼런스 확보와 함께 도입비 절감·안전사고 감소 등 정량적 성과를 갖추면 시장 설득력을 상당히 높일 수 있을 것으로 보임.</v>
          </cell>
          <cell r="X61" t="str">
            <v>불일치</v>
          </cell>
          <cell r="Y61" t="str">
            <v>농업용 스마트 리트로핑 제어 시스템으로 AI·지능형 로봇·시스템반도체·바이오 등 지역주력산업 분야와 직접적 연관성을 확인하기 어려움</v>
          </cell>
        </row>
        <row r="62">
          <cell r="B62">
            <v>20427276</v>
          </cell>
          <cell r="C62" t="str">
            <v>대학발</v>
          </cell>
          <cell r="D62" t="str">
            <v>전기ㆍ전자</v>
          </cell>
          <cell r="E62" t="str">
            <v>무선 전력 공유 기술 기반 무전원 스마트 자물쇠(AirLock) 및 안전 LOTO(Lock-Out Tag-Out) 통합 관제 플랫폼(Smart ILS) 개발</v>
          </cell>
          <cell r="F62" t="str">
            <v>0</v>
          </cell>
          <cell r="G62" t="str">
            <v>0</v>
          </cell>
          <cell r="H62" t="str">
            <v>예비</v>
          </cell>
          <cell r="I62" t="str">
            <v>청년</v>
          </cell>
          <cell r="J62">
            <v>0</v>
          </cell>
          <cell r="K62">
            <v>9</v>
          </cell>
          <cell r="L62">
            <v>8</v>
          </cell>
          <cell r="M62">
            <v>18</v>
          </cell>
          <cell r="N62">
            <v>19</v>
          </cell>
          <cell r="O62">
            <v>9</v>
          </cell>
          <cell r="P62">
            <v>9</v>
          </cell>
          <cell r="Q62">
            <v>14</v>
          </cell>
          <cell r="R62">
            <v>4</v>
          </cell>
          <cell r="S62">
            <v>90</v>
          </cell>
          <cell r="T62">
            <v>0</v>
          </cell>
          <cell r="U62">
            <v>90</v>
          </cell>
          <cell r="V62">
            <v>5</v>
          </cell>
          <cell r="W62" t="str">
            <v>중대재해처벌법·노란봉투법 시행이라는 규제 환경 변화와 기존 아날로그 LOTO의 한계를 체계적으로 연결한 문제 분석이 설득력 있으며, 삼성전자 기술나눔 특허 기반 프로토타입 설계 완료 등 사전 준비 노력은 긍정적임. 다만 글로벌 LOTO 제품(지멘스·슈나이더 등) 대비 자사 기술의 구체적 성능 우위가 수치나 실측 데이터로 소명되지 않아 차별성을 객관적으로 판단하기 어려운 점이 아쉬움. 또한 조달 혁신제품 지정을 위해서는 자사 제품에 매칭되는 독자 특허의 진보성 확보가 필수적인 만큼, 삼성 기술나눔 특허의 활용 범위와 자사 고유 기술의 특허화 계획을 구체화할 필요가 있음. 공공 안전 분야의 명확한 수요를 바탕으로 하고 있어 이러한 부분이 보완된다면 사업화 가능성은 충분히 높일 수 있을 것으로 보임.</v>
          </cell>
          <cell r="X62" t="str">
            <v>불일치</v>
          </cell>
          <cell r="Y62" t="str">
            <v>산업안전 및 보안 솔루션으로 AI·지능형 로봇·시스템반도체·바이오 등 지역주력산업 분야와 직접적 연관성을 확인하기 어려움</v>
          </cell>
        </row>
        <row r="63">
          <cell r="B63">
            <v>20431091</v>
          </cell>
          <cell r="C63" t="str">
            <v>대학발</v>
          </cell>
          <cell r="D63" t="str">
            <v>전기ㆍ전자</v>
          </cell>
          <cell r="E63" t="str">
            <v>반도체 교육 불균형을 해결할 시스템 반도체 교구·공정 설계 소프트웨어 연계형  통합 교육 서비스</v>
          </cell>
          <cell r="F63" t="str">
            <v>0</v>
          </cell>
          <cell r="G63" t="str">
            <v>0</v>
          </cell>
          <cell r="H63" t="str">
            <v>예비</v>
          </cell>
          <cell r="I63" t="str">
            <v>청년</v>
          </cell>
          <cell r="J63">
            <v>0</v>
          </cell>
          <cell r="K63">
            <v>7</v>
          </cell>
          <cell r="L63">
            <v>6</v>
          </cell>
          <cell r="M63">
            <v>11</v>
          </cell>
          <cell r="N63">
            <v>10</v>
          </cell>
          <cell r="O63">
            <v>7</v>
          </cell>
          <cell r="P63">
            <v>6</v>
          </cell>
          <cell r="Q63">
            <v>10</v>
          </cell>
          <cell r="R63">
            <v>3</v>
          </cell>
          <cell r="S63">
            <v>60</v>
          </cell>
          <cell r="T63">
            <v>0</v>
          </cell>
          <cell r="U63">
            <v>60</v>
          </cell>
          <cell r="V63">
            <v>146</v>
          </cell>
          <cell r="W63" t="str">
            <v>반도체 특성화고의 실습 기자재 부족과 교육 격차라는 문제 인식은 정책 수요와 일치하여 공감되며, MVP 커리큘럼 개발 완료와 대표자의 교육 현장 경력은 긍정적으로 평가됨. 다만 자사만의 특허 기술이나 독자적 콘텐츠 IP가 부재하여 유사 반도체 교육 서비스와의 차별성이 명확하지 않고, 학교당 500만원 수익 구조는 B2B 교육 시장의 특성상 매출 확장성이 제한적이어 투자 매력도가 낮은 편으로 판단됨. 표준 교육 대비 성능 우위를 실측 데이터로 입증하거나, 공정 설계 소프트웨어와의 연계를 자체 솔루션으로 기술화하는 등 독자적 기술 자산을 구축하면 사업화 가능성을 높일 수 있을 것으로 보임.</v>
          </cell>
          <cell r="X63" t="str">
            <v>일치</v>
          </cell>
          <cell r="Y63" t="str">
            <v>반도체 실습기재 제작 및 교육 서비스로 시스템반도체 분야와 직접적 연관성이 있음</v>
          </cell>
        </row>
        <row r="64">
          <cell r="B64">
            <v>20431931</v>
          </cell>
          <cell r="C64" t="str">
            <v>대학발</v>
          </cell>
          <cell r="D64" t="str">
            <v>전기ㆍ전자</v>
          </cell>
          <cell r="E64" t="str">
            <v>고령자 및 퇴원환자를 위한 웨어러블 응급 호출 및 통합 안전 관리 시스템 개발</v>
          </cell>
          <cell r="F64" t="str">
            <v>0</v>
          </cell>
          <cell r="G64" t="str">
            <v>0</v>
          </cell>
          <cell r="H64" t="str">
            <v>예비</v>
          </cell>
          <cell r="I64" t="str">
            <v>중장년</v>
          </cell>
          <cell r="J64">
            <v>0</v>
          </cell>
          <cell r="K64">
            <v>8</v>
          </cell>
          <cell r="L64">
            <v>6</v>
          </cell>
          <cell r="M64">
            <v>11</v>
          </cell>
          <cell r="N64">
            <v>10</v>
          </cell>
          <cell r="O64">
            <v>7</v>
          </cell>
          <cell r="P64">
            <v>6</v>
          </cell>
          <cell r="Q64">
            <v>9</v>
          </cell>
          <cell r="R64">
            <v>3</v>
          </cell>
          <cell r="S64">
            <v>60</v>
          </cell>
          <cell r="T64">
            <v>0</v>
          </cell>
          <cell r="U64">
            <v>60</v>
          </cell>
          <cell r="V64">
            <v>146</v>
          </cell>
          <cell r="W64" t="str">
            <v>퇴원 직후 2~8주라는 고위험 구간에서 비동거 보호자의 즉시 대응이 어렵다는 문제 인식은 설득력이 있으며, 단품 안전용품이 아닌 응급호출·보호자 알림·생활관리 정보를 통합한 패키지 접근은 시장 니즈를 잘 파악한 방향임. 다만 응급호출 장치나 보호자 알림 기능만 보면 유사 홈케어 서비스나 시니어 안전용품과의 기술적 차별성이 명확하지 않아 독자적 경쟁우위를 확인하기 어렵고, 시장 규모 수치나 실증 데이터가 부재하여 매출 및 투자 매력도 측면에서도 다소 아쉬움. 하드웨어의 자체 기술력을 강화하거나 데이터 기반의 맞춤 의료 서비스 연계 등 차별화된 기술 자산을 구축하면 사업화 가능성을 높일 수 있을 것으로 보임.</v>
          </cell>
          <cell r="X64" t="str">
            <v>불일치</v>
          </cell>
          <cell r="Y64" t="str">
            <v>시니어 홈케어 안전관리 서비스로 AI·지능형 로봇·시스템반도체·바이오 등 지역주력산업 분야와 직접적 연관성을 확인하기 어려움</v>
          </cell>
        </row>
        <row r="65">
          <cell r="B65">
            <v>20439651</v>
          </cell>
          <cell r="C65" t="str">
            <v>대학발</v>
          </cell>
          <cell r="D65" t="str">
            <v>전기ㆍ전자</v>
          </cell>
          <cell r="E65" t="str">
            <v>AI 기반 광고 예산 배분 및 시나리오 의사결정 소프트웨어</v>
          </cell>
          <cell r="F65" t="str">
            <v>0</v>
          </cell>
          <cell r="G65" t="str">
            <v>0</v>
          </cell>
          <cell r="H65" t="str">
            <v>예비</v>
          </cell>
          <cell r="I65" t="str">
            <v>중장년</v>
          </cell>
          <cell r="J65">
            <v>0</v>
          </cell>
          <cell r="K65">
            <v>8</v>
          </cell>
          <cell r="L65">
            <v>8</v>
          </cell>
          <cell r="M65">
            <v>19</v>
          </cell>
          <cell r="N65">
            <v>18</v>
          </cell>
          <cell r="O65">
            <v>9</v>
          </cell>
          <cell r="P65">
            <v>9</v>
          </cell>
          <cell r="Q65">
            <v>14</v>
          </cell>
          <cell r="R65">
            <v>5</v>
          </cell>
          <cell r="S65">
            <v>90</v>
          </cell>
          <cell r="T65">
            <v>0</v>
          </cell>
          <cell r="U65">
            <v>90</v>
          </cell>
          <cell r="V65">
            <v>5</v>
          </cell>
          <cell r="W65" t="str">
            <v>광고 예산 배분 의사결정의 비효율과 반복 수작업 문제를 현장 경험 기반으로 명확히 포착하였으며, 예측 결과를 실제 배분안으로 연결하는 의사결정 지원 절차로의 접근 방향은 시장 니즈를 잘 파악한 방향임. 다만 현재까지 MVP 기획 완료 단계이고 실제 개발은 진행 중이라 기존 광고 분석 도구 대비 AI 알고리즘의 구체적 성능 우위가 실증되지 않았으며, 협약기간 내 파일럿 테스트 및 실매출 달성 가능성도 불확실한 점이 아쉬움. 대표자의 연구실무 경험은 인정되나, 고엔터프라이즈 솔루션 대비 접근성 우위를 보유하고 있음에도 실제 고객사 계약이나 파일럿 성과를 통한 검증이 우선적으로 필요함. 기술 독자성을 강화하는 동시에 단계별 매출 및 고객사 확보 전략을 구체화하면 사업 실현 가능성을 높일 수 있을 것으로 보임.</v>
          </cell>
          <cell r="X65" t="str">
            <v>불일치</v>
          </cell>
          <cell r="Y65" t="str">
            <v>AI 기반 광고 예산 배분 소프트웨어로 AI 분야와 간접적 연관성은 있으나 AI·지능형 로봇·시스템반도체·바이오 등 지역주력산업 제조 분야와는 직접적 연관성을 확인하기 어려움</v>
          </cell>
        </row>
        <row r="66">
          <cell r="B66">
            <v>20440284</v>
          </cell>
          <cell r="C66" t="str">
            <v>대학발</v>
          </cell>
          <cell r="D66" t="str">
            <v>전기ㆍ전자</v>
          </cell>
          <cell r="E66" t="str">
            <v>AI 기반 지능형 전기매트 제어 시스템</v>
          </cell>
          <cell r="F66" t="str">
            <v>0</v>
          </cell>
          <cell r="G66" t="str">
            <v>0</v>
          </cell>
          <cell r="H66" t="str">
            <v>예비</v>
          </cell>
          <cell r="I66" t="str">
            <v>중장년</v>
          </cell>
          <cell r="J66">
            <v>0</v>
          </cell>
          <cell r="K66">
            <v>9</v>
          </cell>
          <cell r="L66">
            <v>7</v>
          </cell>
          <cell r="M66">
            <v>14</v>
          </cell>
          <cell r="N66">
            <v>12</v>
          </cell>
          <cell r="O66">
            <v>8</v>
          </cell>
          <cell r="P66">
            <v>7</v>
          </cell>
          <cell r="Q66">
            <v>11</v>
          </cell>
          <cell r="R66">
            <v>4</v>
          </cell>
          <cell r="S66">
            <v>72</v>
          </cell>
          <cell r="T66">
            <v>0</v>
          </cell>
          <cell r="U66">
            <v>72</v>
          </cell>
          <cell r="V66">
            <v>77</v>
          </cell>
          <cell r="W66" t="str">
            <v>전기매트·전기장판이 난방기기 화재 중 1위라는 통계와 제품 구조적 한계를 명확히 제시하고, 진동센서 기반 점유 인식·AI 패턴 학습·실내외 연동 제어 등 3대 핵심 기능으로 체계화한 접근은 문제 해결 방향으로 긍정적임. ODM 콜라보를 통해 하드웨어 제조 리스크를 완화한 접근도 현실적으로 평가됨. 다만 시장에 이미 유사 스마트 전기매트 제품이 존재하는 만큼, 데이터 기반 리포트나 상세한 경쟁사 비교 분석을 통해 자사 AI 제어 로직이 어떤 면에서 구체적으로 우수한지를 입증하는 자료가 부족하여 차별성을 객관적으로 판단하기 어렵고, 자사만의 제어방식의 독창성이 더 명확히 제시되어야 할 것으로 보임. B2C→B2B 모듈→라이선스→구독→수출로 이어지는 5단계 BM 구조는 합리적이며, 이러한 부분의 보완이 이루어진다면 시장에서의 경쟁력을 한층 높일 수 있을 것으로 보임.</v>
          </cell>
          <cell r="X66" t="str">
            <v>불일치</v>
          </cell>
          <cell r="Y66" t="str">
            <v>AI 기반 전기매트 제어 시스템으로 가전제품 분야에 해당하며 AI·지능형 로봇·시스템반도체·바이오 등 지역주력산업 분야와 직접적 연관성을 확인하기 어려움</v>
          </cell>
        </row>
        <row r="67">
          <cell r="B67">
            <v>20401574</v>
          </cell>
          <cell r="C67" t="str">
            <v>지역기반</v>
          </cell>
          <cell r="D67" t="str">
            <v>전기ㆍ전자</v>
          </cell>
          <cell r="E67" t="str">
            <v>옷장 연결 가구형 빌트인 의류 케어기기 개발</v>
          </cell>
          <cell r="F67" t="str">
            <v>0</v>
          </cell>
          <cell r="G67" t="str">
            <v>3</v>
          </cell>
          <cell r="H67" t="str">
            <v>초기</v>
          </cell>
          <cell r="I67" t="str">
            <v>중장년</v>
          </cell>
          <cell r="J67">
            <v>0</v>
          </cell>
          <cell r="K67">
            <v>8</v>
          </cell>
          <cell r="L67">
            <v>8</v>
          </cell>
          <cell r="M67">
            <v>15</v>
          </cell>
          <cell r="N67">
            <v>14</v>
          </cell>
          <cell r="O67">
            <v>7</v>
          </cell>
          <cell r="P67">
            <v>7</v>
          </cell>
          <cell r="Q67">
            <v>12</v>
          </cell>
          <cell r="R67">
            <v>4</v>
          </cell>
          <cell r="S67">
            <v>75</v>
          </cell>
          <cell r="T67">
            <v>0</v>
          </cell>
          <cell r="U67">
            <v>75</v>
          </cell>
          <cell r="V67">
            <v>37</v>
          </cell>
          <cell r="W67" t="str">
            <v>LG등 주요 대기업들이 진출한 의류관리기 시장에서 살아남기 위한 시장 전략이 좀 더 구체화 되어야함. 펠티에 소자를 적용할 경우 내외부 온도 관리 및 안전을 보장하는 기술이 필요함. 기존 제품 방식 대비 펠티에 소자의 경제성 평가도 필요함(유지비, 전기요금 등)</v>
          </cell>
        </row>
        <row r="68">
          <cell r="B68">
            <v>20404394</v>
          </cell>
          <cell r="C68" t="str">
            <v>지역기반</v>
          </cell>
          <cell r="D68" t="str">
            <v>전기ㆍ전자</v>
          </cell>
          <cell r="E68" t="str">
            <v>스마트 수경재배 기반 잎채류 생산 데이터 활용 운영 모델</v>
          </cell>
          <cell r="F68" t="str">
            <v>0</v>
          </cell>
          <cell r="G68" t="str">
            <v>0</v>
          </cell>
          <cell r="H68" t="str">
            <v>초기</v>
          </cell>
          <cell r="I68" t="str">
            <v>청년</v>
          </cell>
          <cell r="J68">
            <v>0</v>
          </cell>
          <cell r="K68">
            <v>7</v>
          </cell>
          <cell r="L68">
            <v>7</v>
          </cell>
          <cell r="M68">
            <v>14</v>
          </cell>
          <cell r="N68">
            <v>13</v>
          </cell>
          <cell r="O68">
            <v>7</v>
          </cell>
          <cell r="P68">
            <v>7</v>
          </cell>
          <cell r="Q68">
            <v>11</v>
          </cell>
          <cell r="R68">
            <v>4</v>
          </cell>
          <cell r="S68">
            <v>70</v>
          </cell>
          <cell r="T68">
            <v>0</v>
          </cell>
          <cell r="U68">
            <v>70</v>
          </cell>
          <cell r="V68">
            <v>81</v>
          </cell>
          <cell r="W68" t="str">
            <v>스마트팜 시장의 가장 큰 화두는 생산 단가라고 할 수 있습니다. 품질도 중요하지만 초기 스마트팜 설치 비용 및 운영비용이 매우 중요한 요소라 볼 수 있는데 경쟁사 대비 이러한 부분에 대한 강점이 강조되지 않고 있습니다. 또한 도시 거점형 공급 모델도 개념적인 수준이라 좀 더 구체화가 필요합니다.</v>
          </cell>
        </row>
        <row r="69">
          <cell r="B69">
            <v>20404679</v>
          </cell>
          <cell r="C69" t="str">
            <v>지역기반</v>
          </cell>
          <cell r="D69" t="str">
            <v>전기ㆍ전자</v>
          </cell>
          <cell r="E69" t="str">
            <v xml:space="preserve">자속 우회(Flux Guide) 기반 자기장 제어 구조가 적용된  무선충전 스마트폰 케이스 1개 </v>
          </cell>
          <cell r="F69" t="str">
            <v>600,000,000</v>
          </cell>
          <cell r="G69" t="str">
            <v>2</v>
          </cell>
          <cell r="H69" t="str">
            <v>초기</v>
          </cell>
          <cell r="I69" t="str">
            <v>청년</v>
          </cell>
          <cell r="J69">
            <v>0</v>
          </cell>
          <cell r="K69">
            <v>7</v>
          </cell>
          <cell r="L69">
            <v>7</v>
          </cell>
          <cell r="M69">
            <v>13</v>
          </cell>
          <cell r="N69">
            <v>13</v>
          </cell>
          <cell r="O69">
            <v>7</v>
          </cell>
          <cell r="P69">
            <v>6</v>
          </cell>
          <cell r="Q69">
            <v>11</v>
          </cell>
          <cell r="R69">
            <v>3</v>
          </cell>
          <cell r="S69">
            <v>67</v>
          </cell>
          <cell r="T69">
            <v>0</v>
          </cell>
          <cell r="U69">
            <v>67</v>
          </cell>
          <cell r="V69">
            <v>95</v>
          </cell>
          <cell r="W69" t="str">
            <v>자기장 차폐 기능을 포함하는 케이스는 기술적으로는 분명 의미가 있을 수 있으나, 펜 입력 신뢰성을 높이고 싶다는 니즈를 가진 사용자들은 극소수라고 판단됩니다. 아무래도 기능이 추가되면 가격은 높아질 수 밖에 없기에 소비자 니즈를 좀 더 고민할 때라고 판단됩니다.</v>
          </cell>
        </row>
        <row r="70">
          <cell r="B70">
            <v>20404889</v>
          </cell>
          <cell r="C70" t="str">
            <v>지역기반</v>
          </cell>
          <cell r="D70" t="str">
            <v>전기ㆍ전자</v>
          </cell>
          <cell r="E70" t="str">
            <v>초저전력 e-Paper 기반 무조작 UX와 가족 실시간 콘텐츠 전송,  예술 큐레이션을 통합한 노인 맞춤형 디지털 액자 서비스</v>
          </cell>
          <cell r="F70" t="str">
            <v>0</v>
          </cell>
          <cell r="G70" t="str">
            <v>0</v>
          </cell>
          <cell r="H70" t="str">
            <v>초기</v>
          </cell>
          <cell r="I70" t="str">
            <v>청년</v>
          </cell>
          <cell r="J70">
            <v>0</v>
          </cell>
          <cell r="K70">
            <v>6</v>
          </cell>
          <cell r="L70">
            <v>6</v>
          </cell>
          <cell r="M70">
            <v>12</v>
          </cell>
          <cell r="N70">
            <v>12</v>
          </cell>
          <cell r="O70">
            <v>6</v>
          </cell>
          <cell r="P70">
            <v>6</v>
          </cell>
          <cell r="Q70">
            <v>9</v>
          </cell>
          <cell r="R70">
            <v>4</v>
          </cell>
          <cell r="S70">
            <v>61</v>
          </cell>
          <cell r="T70">
            <v>0</v>
          </cell>
          <cell r="U70">
            <v>61</v>
          </cell>
          <cell r="V70">
            <v>134</v>
          </cell>
          <cell r="W70" t="str">
            <v>고령 노인에게 적용하기 적절한 아이템이며 인테리어 소품으로도 기능을 할 것으로 판단됩니다. 다만, 지원업체만의 기술적 차별성이 뚜렷하지 않아 후발주자 대비 우위를 점하기 힘들어 보입니다. 시장진출 사업을 위한 전략이 좀 더 구체화될 필요가 있습니다. 최소한의 mvp가 있었으면 하는 아쉬움이 있습니다.</v>
          </cell>
        </row>
        <row r="71">
          <cell r="B71">
            <v>20410586</v>
          </cell>
          <cell r="C71" t="str">
            <v>지역기반</v>
          </cell>
          <cell r="D71" t="str">
            <v>전기ㆍ전자</v>
          </cell>
          <cell r="E71" t="str">
            <v>공간 음향 및 생체 데이터 연동 기술이 적용된 조명-오디오 융합 웰니스 시스템</v>
          </cell>
          <cell r="F71" t="str">
            <v>20,000,000</v>
          </cell>
          <cell r="G71" t="str">
            <v>1</v>
          </cell>
          <cell r="H71" t="str">
            <v>초기</v>
          </cell>
          <cell r="I71" t="str">
            <v>중장년</v>
          </cell>
          <cell r="J71">
            <v>0</v>
          </cell>
          <cell r="K71">
            <v>7</v>
          </cell>
          <cell r="L71">
            <v>7</v>
          </cell>
          <cell r="M71">
            <v>14</v>
          </cell>
          <cell r="N71">
            <v>13</v>
          </cell>
          <cell r="O71">
            <v>7</v>
          </cell>
          <cell r="P71">
            <v>6</v>
          </cell>
          <cell r="Q71">
            <v>11</v>
          </cell>
          <cell r="R71">
            <v>4</v>
          </cell>
          <cell r="S71">
            <v>69</v>
          </cell>
          <cell r="T71">
            <v>0</v>
          </cell>
          <cell r="U71">
            <v>69</v>
          </cell>
          <cell r="V71">
            <v>90</v>
          </cell>
          <cell r="W71" t="str">
            <v>웰니스 시장의 발전에 따른 관련 제품 시장 확대 가능성에 동의합니다. 다만 지원 제품은 기술적 우위보다는 외관 디자인 및 sw 최적화에 따라 소비자들의 반응이 달라질 것이라 생각됩니다. 즉, 주요 경쟁업체 우리만의 기술적 아이덴티티를 확인하기 힘든 부분이 있습니다. 또한 어떠한 포인트를 강점으로 시장 진입을 할 것인지에 대하여도 좀 더 강조될 필요가 있습니다.</v>
          </cell>
        </row>
        <row r="72">
          <cell r="B72">
            <v>20412767</v>
          </cell>
          <cell r="C72" t="str">
            <v>지역기반</v>
          </cell>
          <cell r="D72" t="str">
            <v>전기ㆍ전자</v>
          </cell>
          <cell r="E72" t="str">
            <v>터칭메모리 - 클라우드 기반 실시간 협업형 점자 문서 편집 플랫폼</v>
          </cell>
          <cell r="F72" t="str">
            <v>250,000,000</v>
          </cell>
          <cell r="G72" t="str">
            <v>7</v>
          </cell>
          <cell r="H72" t="str">
            <v>초기</v>
          </cell>
          <cell r="I72" t="str">
            <v>청년</v>
          </cell>
          <cell r="J72">
            <v>0</v>
          </cell>
          <cell r="K72">
            <v>7</v>
          </cell>
          <cell r="L72">
            <v>7</v>
          </cell>
          <cell r="M72">
            <v>14</v>
          </cell>
          <cell r="N72">
            <v>13</v>
          </cell>
          <cell r="O72">
            <v>7</v>
          </cell>
          <cell r="P72">
            <v>7</v>
          </cell>
          <cell r="Q72">
            <v>11</v>
          </cell>
          <cell r="R72">
            <v>4</v>
          </cell>
          <cell r="S72">
            <v>70</v>
          </cell>
          <cell r="T72">
            <v>0</v>
          </cell>
          <cell r="U72">
            <v>70</v>
          </cell>
          <cell r="V72">
            <v>81</v>
          </cell>
          <cell r="W72" t="str">
            <v>점자법에 따라 최소한의 시장 수요가 보장되는 영역이긴 하나 b2G 조달시장을 타겟팅 해야되는 물품으로 판단됩니다. 우수조달 또는 혁신조달 선정을 위해서는 우리만의 기술적 차별성 및 가격 경쟁력(경제성 평가 필수)을 갖추어야 합니다. 다만 이러한 b2g 시장에 대한 향후 계획이 없어서 매출 확장 가능성에 대한 아쉬움이 있습니다.</v>
          </cell>
        </row>
        <row r="73">
          <cell r="B73">
            <v>20413968</v>
          </cell>
          <cell r="C73" t="str">
            <v>지역기반</v>
          </cell>
          <cell r="D73" t="str">
            <v>전기ㆍ전자</v>
          </cell>
          <cell r="E73" t="str">
            <v>(방산 用) SDR(Software-Defined Radio) 기반 이기종 플랫폼 탑재형 소형 엣지 RF 탐지·정밀무력화 통합 안티드론 솔루션</v>
          </cell>
          <cell r="F73" t="str">
            <v>44,895,454</v>
          </cell>
          <cell r="G73" t="str">
            <v>2</v>
          </cell>
          <cell r="H73" t="str">
            <v>초기</v>
          </cell>
          <cell r="I73" t="str">
            <v>청년</v>
          </cell>
          <cell r="J73" t="str">
            <v>면제</v>
          </cell>
          <cell r="S73" t="str">
            <v/>
          </cell>
          <cell r="T73">
            <v>0</v>
          </cell>
          <cell r="U73">
            <v>100</v>
          </cell>
          <cell r="V73" t="str">
            <v/>
          </cell>
          <cell r="W73" t="str">
            <v xml:space="preserve">서류평가 면제 </v>
          </cell>
        </row>
        <row r="74">
          <cell r="B74">
            <v>20414525</v>
          </cell>
          <cell r="C74" t="str">
            <v>지역기반</v>
          </cell>
          <cell r="D74" t="str">
            <v>전기ㆍ전자</v>
          </cell>
          <cell r="E74" t="str">
            <v>실사용 피부환경 반영 자외선 차단상태 정량예측 디바이스·모바일 앱 통합 솔루션</v>
          </cell>
          <cell r="F74" t="str">
            <v>0</v>
          </cell>
          <cell r="G74" t="str">
            <v>0</v>
          </cell>
          <cell r="H74" t="str">
            <v>초기</v>
          </cell>
          <cell r="I74" t="str">
            <v>중장년</v>
          </cell>
          <cell r="J74">
            <v>0</v>
          </cell>
          <cell r="K74">
            <v>7</v>
          </cell>
          <cell r="L74">
            <v>7</v>
          </cell>
          <cell r="M74">
            <v>13</v>
          </cell>
          <cell r="N74">
            <v>12</v>
          </cell>
          <cell r="O74">
            <v>7</v>
          </cell>
          <cell r="P74">
            <v>6</v>
          </cell>
          <cell r="Q74">
            <v>11</v>
          </cell>
          <cell r="R74">
            <v>3</v>
          </cell>
          <cell r="S74">
            <v>66</v>
          </cell>
          <cell r="T74">
            <v>0</v>
          </cell>
          <cell r="U74">
            <v>66</v>
          </cell>
          <cell r="V74">
            <v>97</v>
          </cell>
          <cell r="W74" t="str">
            <v>자외선 피부 차단 정도를 확인한다는 개념은 참신합니다. 다만, 실내외 야외에서의 측정 결과값이 상이할 것 같은데 현재까지 어느정도 기술 수준을 달성하였는지 여부가 불분명합니다. 한편, 해당 제품은 인지도 향상을 위해 대형 코스메틱사와 협업하는 것도 좋아보이는데 시장진출에 대한 계획이 부족한 부분이 있습니다.</v>
          </cell>
        </row>
        <row r="75">
          <cell r="B75">
            <v>20414828</v>
          </cell>
          <cell r="C75" t="str">
            <v>지역기반</v>
          </cell>
          <cell r="D75" t="str">
            <v>전기ㆍ전자</v>
          </cell>
          <cell r="E75" t="str">
            <v>연동형 조리 타이머</v>
          </cell>
          <cell r="F75" t="str">
            <v>0</v>
          </cell>
          <cell r="G75" t="str">
            <v>1</v>
          </cell>
          <cell r="H75" t="str">
            <v>초기</v>
          </cell>
          <cell r="I75" t="str">
            <v>중장년</v>
          </cell>
          <cell r="J75">
            <v>0</v>
          </cell>
          <cell r="K75">
            <v>8</v>
          </cell>
          <cell r="L75">
            <v>8</v>
          </cell>
          <cell r="M75">
            <v>15</v>
          </cell>
          <cell r="N75">
            <v>14</v>
          </cell>
          <cell r="O75">
            <v>7</v>
          </cell>
          <cell r="P75">
            <v>7</v>
          </cell>
          <cell r="Q75">
            <v>12</v>
          </cell>
          <cell r="R75">
            <v>4</v>
          </cell>
          <cell r="S75">
            <v>75</v>
          </cell>
          <cell r="T75">
            <v>0</v>
          </cell>
          <cell r="U75">
            <v>75</v>
          </cell>
          <cell r="V75">
            <v>37</v>
          </cell>
          <cell r="W75" t="str">
            <v>연동형 타이머 기능의 필요성은 인정됩니다. 다만, 해당 기술의 모방가능성이 높아 경쟁사 진입을 대비한 방어전략이 반드시 필요해보입니다. 제품의 편리성과 성능 그리고 가격 경쟁력만 갖춰진다면 시장 규모를 고려할 때 매출 상승 가능성 부분은 긍정적입니다.</v>
          </cell>
        </row>
        <row r="76">
          <cell r="B76">
            <v>20414930</v>
          </cell>
          <cell r="C76" t="str">
            <v>지역기반</v>
          </cell>
          <cell r="D76" t="str">
            <v>전기ㆍ전자</v>
          </cell>
          <cell r="E76" t="str">
            <v>스타일비전 (Stylevision)</v>
          </cell>
          <cell r="F76" t="str">
            <v>69,000,000</v>
          </cell>
          <cell r="G76" t="str">
            <v>3</v>
          </cell>
          <cell r="H76" t="str">
            <v>초기</v>
          </cell>
          <cell r="I76" t="str">
            <v>중장년</v>
          </cell>
          <cell r="J76">
            <v>0</v>
          </cell>
          <cell r="K76">
            <v>8</v>
          </cell>
          <cell r="L76">
            <v>7</v>
          </cell>
          <cell r="M76">
            <v>15</v>
          </cell>
          <cell r="N76">
            <v>14</v>
          </cell>
          <cell r="O76">
            <v>7</v>
          </cell>
          <cell r="P76">
            <v>7</v>
          </cell>
          <cell r="Q76">
            <v>12</v>
          </cell>
          <cell r="R76">
            <v>4</v>
          </cell>
          <cell r="S76">
            <v>74</v>
          </cell>
          <cell r="T76">
            <v>0</v>
          </cell>
          <cell r="U76">
            <v>74</v>
          </cell>
          <cell r="V76">
            <v>61</v>
          </cell>
          <cell r="W76" t="str">
            <v>기술 중심 관성에서 벗어난 TV라는 접근법은 긍정적인 부분이 있습니다. 다만, 다양한 스타일의 TV는 기존의 TV 공급업체(LG, 삼성 등)와의 업무 협업이 필수적이다보니 공급업체의 의사결정에 좌지우지 될 수 있는 리스크가 우려됩니다. TV를 벗어나 다양한 가전으로의 제품군 확대도 고려해볼만 합니다.</v>
          </cell>
        </row>
        <row r="77">
          <cell r="B77">
            <v>20414978</v>
          </cell>
          <cell r="C77" t="str">
            <v>지역기반</v>
          </cell>
          <cell r="D77" t="str">
            <v>전기ㆍ전자</v>
          </cell>
          <cell r="E77" t="str">
            <v>갈증 전, 수분 섭취 습관 형성 스마트 텀블러 서비스 고도화 및 사업화</v>
          </cell>
          <cell r="F77" t="str">
            <v>13,636,364</v>
          </cell>
          <cell r="G77" t="str">
            <v>0</v>
          </cell>
          <cell r="H77" t="str">
            <v>초기</v>
          </cell>
          <cell r="I77" t="str">
            <v>청년</v>
          </cell>
          <cell r="J77">
            <v>0</v>
          </cell>
          <cell r="K77">
            <v>7</v>
          </cell>
          <cell r="L77">
            <v>7</v>
          </cell>
          <cell r="M77">
            <v>13</v>
          </cell>
          <cell r="N77">
            <v>12</v>
          </cell>
          <cell r="O77">
            <v>7</v>
          </cell>
          <cell r="P77">
            <v>6</v>
          </cell>
          <cell r="Q77">
            <v>10</v>
          </cell>
          <cell r="R77">
            <v>4</v>
          </cell>
          <cell r="S77">
            <v>66</v>
          </cell>
          <cell r="T77">
            <v>0</v>
          </cell>
          <cell r="U77">
            <v>66</v>
          </cell>
          <cell r="V77">
            <v>97</v>
          </cell>
          <cell r="W77" t="str">
            <v>만성 탈수 해결을 위한 참신한 아이디어라고 판단됩니다. 다만, 알람 기능 등은 기술적으로 고도한 것으로 보기 힘들기에 우리 제품만의 기술적 차별성에 대하여 더욱 고민해볼 필요가 있습니다. 또한 외관 디자인(알람기능 포함)에 대한 고도화를 진행하여 제품 자체의 브랜드가 될 수 있는 전략이 중요해보입니다.</v>
          </cell>
        </row>
        <row r="78">
          <cell r="B78">
            <v>20415195</v>
          </cell>
          <cell r="C78" t="str">
            <v>지역기반</v>
          </cell>
          <cell r="D78" t="str">
            <v>전기ㆍ전자</v>
          </cell>
          <cell r="E78" t="str">
            <v>온디바이스 AI·비전 기반 자가진단 결과 음성 피드백 상용화 개발</v>
          </cell>
          <cell r="F78" t="str">
            <v>4,200,000</v>
          </cell>
          <cell r="G78" t="str">
            <v>2</v>
          </cell>
          <cell r="H78" t="str">
            <v>초기</v>
          </cell>
          <cell r="I78" t="str">
            <v>청년</v>
          </cell>
          <cell r="J78">
            <v>0</v>
          </cell>
          <cell r="K78">
            <v>8</v>
          </cell>
          <cell r="L78">
            <v>7</v>
          </cell>
          <cell r="M78">
            <v>15</v>
          </cell>
          <cell r="N78">
            <v>14</v>
          </cell>
          <cell r="O78">
            <v>7</v>
          </cell>
          <cell r="P78">
            <v>7</v>
          </cell>
          <cell r="Q78">
            <v>12</v>
          </cell>
          <cell r="R78">
            <v>4</v>
          </cell>
          <cell r="S78">
            <v>74</v>
          </cell>
          <cell r="T78">
            <v>0</v>
          </cell>
          <cell r="U78">
            <v>74</v>
          </cell>
          <cell r="V78">
            <v>61</v>
          </cell>
          <cell r="W78" t="str">
            <v>자가 진단이 필요한 상황이 발생할 수 있다는 점은 동의합니다. 다만, 대부분 병원 방문 등 다른 방식으로도 진단이 가능한 상황이기에 추가 비용을 지출하여 자가 진단을 할 수요가 얼마나 있을지에 대한 고민이 있습니다. 현재 정부 지원금을 활용한 무상 지원을 계획중이신데 사업 지속성을 고려할 때 일반 민간으로의 시장 확대 전략도 고민이 필요합니다.</v>
          </cell>
        </row>
        <row r="79">
          <cell r="B79">
            <v>20416016</v>
          </cell>
          <cell r="C79" t="str">
            <v>지역기반</v>
          </cell>
          <cell r="D79" t="str">
            <v>전기ㆍ전자</v>
          </cell>
          <cell r="E79" t="str">
            <v>밀리미터파 기술과 AI 기능이 적용된 보급형 저전력 레이다 센서</v>
          </cell>
          <cell r="F79" t="str">
            <v>0</v>
          </cell>
          <cell r="G79" t="str">
            <v>1</v>
          </cell>
          <cell r="H79" t="str">
            <v>초기</v>
          </cell>
          <cell r="I79" t="str">
            <v>중장년</v>
          </cell>
          <cell r="J79">
            <v>0</v>
          </cell>
          <cell r="K79">
            <v>8</v>
          </cell>
          <cell r="L79">
            <v>8</v>
          </cell>
          <cell r="M79">
            <v>15</v>
          </cell>
          <cell r="N79">
            <v>14</v>
          </cell>
          <cell r="O79">
            <v>7</v>
          </cell>
          <cell r="P79">
            <v>7</v>
          </cell>
          <cell r="Q79">
            <v>12</v>
          </cell>
          <cell r="R79">
            <v>4</v>
          </cell>
          <cell r="S79">
            <v>75</v>
          </cell>
          <cell r="T79">
            <v>0</v>
          </cell>
          <cell r="U79">
            <v>75</v>
          </cell>
          <cell r="V79">
            <v>37</v>
          </cell>
          <cell r="W79" t="str">
            <v>기존의 레이다 대비 성능을 유지하면서 비용을 획기적으로 감소시킬 수 있다는 점은 매우 긍정적입니다. 작성주신 현재까지의 정략적 수준이 기존 레이다 대비 어느정도 성능인지 여부가 명확했으면 하는 아쉬움이 있습니다. 우리 기술의 차별성을 좀 더 구체화하여 작성할 필요가 있으며 특허 확보를 통한 기술장벽 구축도 필수적입니다.</v>
          </cell>
        </row>
        <row r="80">
          <cell r="B80">
            <v>20416183</v>
          </cell>
          <cell r="C80" t="str">
            <v>지역기반</v>
          </cell>
          <cell r="D80" t="str">
            <v>전기ㆍ전자</v>
          </cell>
          <cell r="E80" t="str">
            <v>인공지능 기반 모듈형 과학교구 체함학습 시스템</v>
          </cell>
          <cell r="F80" t="str">
            <v>4,000,000</v>
          </cell>
          <cell r="G80" t="str">
            <v>1</v>
          </cell>
          <cell r="H80" t="str">
            <v>초기</v>
          </cell>
          <cell r="I80" t="str">
            <v>중장년</v>
          </cell>
          <cell r="J80">
            <v>0</v>
          </cell>
          <cell r="K80">
            <v>7</v>
          </cell>
          <cell r="L80">
            <v>7</v>
          </cell>
          <cell r="M80">
            <v>13</v>
          </cell>
          <cell r="N80">
            <v>12</v>
          </cell>
          <cell r="O80">
            <v>6</v>
          </cell>
          <cell r="P80">
            <v>6</v>
          </cell>
          <cell r="Q80">
            <v>10</v>
          </cell>
          <cell r="R80">
            <v>4</v>
          </cell>
          <cell r="S80">
            <v>65</v>
          </cell>
          <cell r="T80">
            <v>0</v>
          </cell>
          <cell r="U80">
            <v>65</v>
          </cell>
          <cell r="V80">
            <v>106</v>
          </cell>
          <cell r="W80" t="str">
            <v>AI교육의 필요성은 매우 공감하지만, 현재까지 개발된 3종의 제품이 AI 교육에 얼마나 효과가 있는지에 대한 부분을 파악하기 힘듭니다. 또한 앞으로 추가 개발하고자 하는 2종의 제품에 대한 설명도 좀 더 보완되었으면 하는 아쉬움이 있습니다.</v>
          </cell>
        </row>
        <row r="81">
          <cell r="B81">
            <v>20416341</v>
          </cell>
          <cell r="C81" t="str">
            <v>지역기반</v>
          </cell>
          <cell r="D81" t="str">
            <v>전기ㆍ전자</v>
          </cell>
          <cell r="E81" t="str">
            <v>2.5D/3D 반도체 패키지 기판제조를 위한 Bump  평탄화 헤드(Head)  제품개발 및 공정능력 확보</v>
          </cell>
          <cell r="F81" t="str">
            <v>58,000,000</v>
          </cell>
          <cell r="G81" t="str">
            <v>6</v>
          </cell>
          <cell r="H81" t="str">
            <v>초기</v>
          </cell>
          <cell r="I81" t="str">
            <v>중장년</v>
          </cell>
          <cell r="J81">
            <v>0</v>
          </cell>
          <cell r="K81">
            <v>8</v>
          </cell>
          <cell r="L81">
            <v>8</v>
          </cell>
          <cell r="M81">
            <v>15</v>
          </cell>
          <cell r="N81">
            <v>15</v>
          </cell>
          <cell r="O81">
            <v>8</v>
          </cell>
          <cell r="P81">
            <v>7</v>
          </cell>
          <cell r="Q81">
            <v>12</v>
          </cell>
          <cell r="R81">
            <v>4</v>
          </cell>
          <cell r="S81">
            <v>77</v>
          </cell>
          <cell r="T81">
            <v>0</v>
          </cell>
          <cell r="U81">
            <v>77</v>
          </cell>
          <cell r="V81">
            <v>23</v>
          </cell>
          <cell r="W81" t="str">
            <v>테스트 결과, 패키지 시장의 중요성이 높아지는 반도체 산업 현장을 고려할 때 기술적 가치가 높은 기술로 판단됩니다. 삼성전기와의 협업을 진행 중인 부분도 긍정적이며 제품 성능 평가결과가 긍정적일 경우 내년도부터 매출 발생 확대를 기대해볼만 합니다.</v>
          </cell>
        </row>
        <row r="82">
          <cell r="B82">
            <v>20416965</v>
          </cell>
          <cell r="C82" t="str">
            <v>지역기반</v>
          </cell>
          <cell r="D82" t="str">
            <v>전기ㆍ전자</v>
          </cell>
          <cell r="E82" t="str">
            <v>산업용 스마트 비상정지 원격제어</v>
          </cell>
          <cell r="F82" t="str">
            <v>0</v>
          </cell>
          <cell r="G82" t="str">
            <v>2</v>
          </cell>
          <cell r="H82" t="str">
            <v>초기</v>
          </cell>
          <cell r="I82" t="str">
            <v>중장년</v>
          </cell>
          <cell r="J82">
            <v>0</v>
          </cell>
          <cell r="K82">
            <v>6</v>
          </cell>
          <cell r="L82">
            <v>6</v>
          </cell>
          <cell r="M82">
            <v>12</v>
          </cell>
          <cell r="N82">
            <v>11</v>
          </cell>
          <cell r="O82">
            <v>6</v>
          </cell>
          <cell r="P82">
            <v>6</v>
          </cell>
          <cell r="Q82">
            <v>9</v>
          </cell>
          <cell r="R82">
            <v>4</v>
          </cell>
          <cell r="S82">
            <v>60</v>
          </cell>
          <cell r="T82">
            <v>0</v>
          </cell>
          <cell r="U82">
            <v>60</v>
          </cell>
          <cell r="V82">
            <v>146</v>
          </cell>
          <cell r="W82" t="str">
            <v>비상정지 기능의 필요성은 충분히 인정되나, 어떠한 기술을 활용하여 구현할지에 대하여는 구체적으로 확인하기 힘든 부분이 있습니다. 또한 시제품 제작된 제품을 실증하여 매출로 이어질 수 있는 전략에 대한 설명이 다소 부족합니다.</v>
          </cell>
        </row>
        <row r="83">
          <cell r="B83">
            <v>20417302</v>
          </cell>
          <cell r="C83" t="str">
            <v>지역기반</v>
          </cell>
          <cell r="D83" t="str">
            <v>전기ㆍ전자</v>
          </cell>
          <cell r="E83" t="str">
            <v>전문가-AI 협업(Co-Design) 기반의 지능형 하드웨어 설계·제작 자동화 솔루션, ODaaS</v>
          </cell>
          <cell r="F83" t="str">
            <v>100,285,532</v>
          </cell>
          <cell r="G83" t="str">
            <v>2</v>
          </cell>
          <cell r="H83" t="str">
            <v>초기</v>
          </cell>
          <cell r="I83" t="str">
            <v>중장년</v>
          </cell>
          <cell r="J83">
            <v>0</v>
          </cell>
          <cell r="K83">
            <v>8</v>
          </cell>
          <cell r="L83">
            <v>7</v>
          </cell>
          <cell r="M83">
            <v>15</v>
          </cell>
          <cell r="N83">
            <v>14</v>
          </cell>
          <cell r="O83">
            <v>7</v>
          </cell>
          <cell r="P83">
            <v>7</v>
          </cell>
          <cell r="Q83">
            <v>12</v>
          </cell>
          <cell r="R83">
            <v>4</v>
          </cell>
          <cell r="S83">
            <v>74</v>
          </cell>
          <cell r="T83">
            <v>0</v>
          </cell>
          <cell r="U83">
            <v>74</v>
          </cell>
          <cell r="V83">
            <v>61</v>
          </cell>
          <cell r="W83" t="str">
            <v>개발 리드타임을 60% 단축할 수 있다는 부분은 매우 좋은 성과에 해당합니다. 다만, 견적 투명성 및 접근성 확보가 핵심이며 결국은 용역을 맡기고 수행하는 부분에 대한 개선을 통해 기간을 단축한 것으로 판단됩니다. 이러한 SW를 온라인 플랫폼화하여 서비스할 경우 매출 확대를 기대해볼 수 있어 보입니다. 다만 에이전틱 AI 시대에 대한 대비도 필요해보입니다.</v>
          </cell>
        </row>
        <row r="84">
          <cell r="B84">
            <v>20417433</v>
          </cell>
          <cell r="C84" t="str">
            <v>지역기반</v>
          </cell>
          <cell r="D84" t="str">
            <v>전기ㆍ전자</v>
          </cell>
          <cell r="E84" t="str">
            <v>Gate Control 이론에 근거한, 의료진 설계기반 페인케어 의료기기 상용화</v>
          </cell>
          <cell r="F84" t="str">
            <v>1,100,000</v>
          </cell>
          <cell r="G84" t="str">
            <v>1</v>
          </cell>
          <cell r="H84" t="str">
            <v>초기</v>
          </cell>
          <cell r="I84" t="str">
            <v>청년</v>
          </cell>
          <cell r="J84">
            <v>0</v>
          </cell>
          <cell r="K84">
            <v>8</v>
          </cell>
          <cell r="L84">
            <v>7</v>
          </cell>
          <cell r="M84">
            <v>14</v>
          </cell>
          <cell r="N84">
            <v>14</v>
          </cell>
          <cell r="O84">
            <v>7</v>
          </cell>
          <cell r="P84">
            <v>7</v>
          </cell>
          <cell r="Q84">
            <v>12</v>
          </cell>
          <cell r="R84">
            <v>4</v>
          </cell>
          <cell r="S84">
            <v>73</v>
          </cell>
          <cell r="T84">
            <v>2</v>
          </cell>
          <cell r="U84">
            <v>75</v>
          </cell>
          <cell r="V84">
            <v>37</v>
          </cell>
          <cell r="W84" t="str">
            <v>경쟁사 대비 시술 통증이 줄고 가격 경쟁력을 가진다는 부분은 긍정적입니다. 의료기기 인증 등 목표 일정도 구체화되어 있습니다. 기술에 대한 차별성 고도화를 통한 복수의 추가 출원을 통해 기술장벽을 구축할 필요가 있습니다. 시장 확대를 위해 대형 병원 등과의 협업 확대에 노력을 할 필요가 있습니다.</v>
          </cell>
        </row>
        <row r="85">
          <cell r="B85">
            <v>20417539</v>
          </cell>
          <cell r="C85" t="str">
            <v>지역기반</v>
          </cell>
          <cell r="D85" t="str">
            <v>전기ㆍ전자</v>
          </cell>
          <cell r="E85" t="str">
            <v>환경 센서 데이터를 활용한 동파 방지 탄소덮개</v>
          </cell>
          <cell r="F85" t="str">
            <v>353,000,000</v>
          </cell>
          <cell r="G85" t="str">
            <v>3</v>
          </cell>
          <cell r="H85" t="str">
            <v>초기</v>
          </cell>
          <cell r="I85" t="str">
            <v>청년</v>
          </cell>
          <cell r="J85">
            <v>0</v>
          </cell>
          <cell r="K85">
            <v>8</v>
          </cell>
          <cell r="L85">
            <v>7</v>
          </cell>
          <cell r="M85">
            <v>15</v>
          </cell>
          <cell r="N85">
            <v>14</v>
          </cell>
          <cell r="O85">
            <v>7</v>
          </cell>
          <cell r="P85">
            <v>7</v>
          </cell>
          <cell r="Q85">
            <v>12</v>
          </cell>
          <cell r="R85">
            <v>4</v>
          </cell>
          <cell r="S85">
            <v>74</v>
          </cell>
          <cell r="T85">
            <v>0</v>
          </cell>
          <cell r="U85">
            <v>74</v>
          </cell>
          <cell r="V85">
            <v>61</v>
          </cell>
          <cell r="W85" t="str">
            <v>기후온난화에 따른 동파 방지 시스템의 필요성이 인정됩니다. 사고 이후에 교체하는 수요 이외에 동파 예방 수요를 우리 매출과 연계할 수 있는 시장 전략이 필수적입니다. 선택적 발열에 필요한 요건을 어떻게 판단하는지에 대한 자세한 설명이 있었으면 합니다. 시험 인증 등을 통해 조달시장과 민간시장을 모두 타겟팅하는 것을 추천드립니다.</v>
          </cell>
        </row>
        <row r="86">
          <cell r="B86">
            <v>20417611</v>
          </cell>
          <cell r="C86" t="str">
            <v>지역기반</v>
          </cell>
          <cell r="D86" t="str">
            <v>전기ㆍ전자</v>
          </cell>
          <cell r="E86" t="str">
            <v>터치와 물리버튼을 융합하여 같은 공간으로 4배 더 신호를 제어하는 직관형 자동차 실내 스위치</v>
          </cell>
          <cell r="F86" t="str">
            <v>32,000,000</v>
          </cell>
          <cell r="G86" t="str">
            <v>0</v>
          </cell>
          <cell r="H86" t="str">
            <v>초기</v>
          </cell>
          <cell r="I86" t="str">
            <v>중장년</v>
          </cell>
          <cell r="J86">
            <v>0</v>
          </cell>
          <cell r="K86">
            <v>8</v>
          </cell>
          <cell r="L86">
            <v>8</v>
          </cell>
          <cell r="M86">
            <v>15</v>
          </cell>
          <cell r="N86">
            <v>14</v>
          </cell>
          <cell r="O86">
            <v>7</v>
          </cell>
          <cell r="P86">
            <v>7</v>
          </cell>
          <cell r="Q86">
            <v>12</v>
          </cell>
          <cell r="R86">
            <v>4</v>
          </cell>
          <cell r="S86">
            <v>75</v>
          </cell>
          <cell r="T86">
            <v>0</v>
          </cell>
          <cell r="U86">
            <v>75</v>
          </cell>
          <cell r="V86">
            <v>37</v>
          </cell>
          <cell r="W86" t="str">
            <v>기존 제품 대비 좁은 면적 내에서 더 많은 입력신호를 받을 수 있다는 점은 긍정적입니다. 또한 업체의 업력 및 개발 현황을 고려할 때 제품의 기술적 차별성도 인정됩니다. 주요 자동차업계와의 POC등 협업 전략이 좀 더 구체화되었으면 합니다. 또한 자동차 이외의 분야에 대한 적용도 확장성 차원에서 고려해볼만 합니다.</v>
          </cell>
        </row>
        <row r="87">
          <cell r="B87">
            <v>20417817</v>
          </cell>
          <cell r="C87" t="str">
            <v>지역기반</v>
          </cell>
          <cell r="D87" t="str">
            <v>전기ㆍ전자</v>
          </cell>
          <cell r="E87" t="str">
            <v>NOVA DESK</v>
          </cell>
          <cell r="F87" t="str">
            <v>140,000,000</v>
          </cell>
          <cell r="G87" t="str">
            <v>3</v>
          </cell>
          <cell r="H87" t="str">
            <v>초기</v>
          </cell>
          <cell r="I87" t="str">
            <v>청년</v>
          </cell>
          <cell r="J87">
            <v>0</v>
          </cell>
          <cell r="K87">
            <v>7</v>
          </cell>
          <cell r="L87">
            <v>7</v>
          </cell>
          <cell r="M87">
            <v>13</v>
          </cell>
          <cell r="N87">
            <v>12</v>
          </cell>
          <cell r="O87">
            <v>6</v>
          </cell>
          <cell r="P87">
            <v>6</v>
          </cell>
          <cell r="Q87">
            <v>10</v>
          </cell>
          <cell r="R87">
            <v>4</v>
          </cell>
          <cell r="S87">
            <v>65</v>
          </cell>
          <cell r="T87">
            <v>0</v>
          </cell>
          <cell r="U87">
            <v>65</v>
          </cell>
          <cell r="V87">
            <v>106</v>
          </cell>
          <cell r="W87" t="str">
            <v>제품의 필요성은 인정되나 스마트 책상 분야는 유사 경쟁업체가 매우 많은 상황입니다. 그에 따라 조달 물품 지정 난이도도 매우 높아졌습니다. 따라서 국내 B2G를 넘어서 해외시장 판로개척까지의 매출 확대를 위한 전략을 다변화할 필요가 있습니다.</v>
          </cell>
        </row>
        <row r="88">
          <cell r="B88">
            <v>20418058</v>
          </cell>
          <cell r="C88" t="str">
            <v>지역기반</v>
          </cell>
          <cell r="D88" t="str">
            <v>전기ㆍ전자</v>
          </cell>
          <cell r="E88" t="str">
            <v>AI기반 위생•재고 통합 관리 스마트 매대</v>
          </cell>
          <cell r="F88" t="str">
            <v>32,000,000</v>
          </cell>
          <cell r="G88" t="str">
            <v>0</v>
          </cell>
          <cell r="H88" t="str">
            <v>초기</v>
          </cell>
          <cell r="I88" t="str">
            <v>청년</v>
          </cell>
          <cell r="J88">
            <v>0</v>
          </cell>
          <cell r="K88">
            <v>8</v>
          </cell>
          <cell r="L88">
            <v>8</v>
          </cell>
          <cell r="M88">
            <v>15</v>
          </cell>
          <cell r="N88">
            <v>14</v>
          </cell>
          <cell r="O88">
            <v>7</v>
          </cell>
          <cell r="P88">
            <v>7</v>
          </cell>
          <cell r="Q88">
            <v>12</v>
          </cell>
          <cell r="R88">
            <v>4</v>
          </cell>
          <cell r="S88">
            <v>75</v>
          </cell>
          <cell r="T88">
            <v>0</v>
          </cell>
          <cell r="U88">
            <v>75</v>
          </cell>
          <cell r="V88">
            <v>37</v>
          </cell>
          <cell r="W88" t="str">
            <v>관련 무인 스마트 매대 시장이 확대되고 있는 부분은 긍정적이지만 초기 도입비용이 높은 부분이 그동안의 단점으로 지적되어 왔습니다. 지원업체에서 주장하는 도입비용이 낮은 부분은 긍정적이나 검증이 필요합니다. 솔루션 적용 확대를 위한 전문 매장들과의 협업 노력이 필요합니다.</v>
          </cell>
        </row>
        <row r="89">
          <cell r="B89">
            <v>20419368</v>
          </cell>
          <cell r="C89" t="str">
            <v>지역기반</v>
          </cell>
          <cell r="D89" t="str">
            <v>전기ㆍ전자</v>
          </cell>
          <cell r="E89" t="str">
            <v>AI기반 실시간 온도/청정 분석을 통한 최적의 출력제어</v>
          </cell>
          <cell r="F89" t="str">
            <v>0</v>
          </cell>
          <cell r="G89" t="str">
            <v>0</v>
          </cell>
          <cell r="H89" t="str">
            <v>초기</v>
          </cell>
          <cell r="I89" t="str">
            <v>중장년</v>
          </cell>
          <cell r="J89">
            <v>0</v>
          </cell>
          <cell r="K89">
            <v>6</v>
          </cell>
          <cell r="L89">
            <v>6</v>
          </cell>
          <cell r="M89">
            <v>12</v>
          </cell>
          <cell r="N89">
            <v>11</v>
          </cell>
          <cell r="O89">
            <v>6</v>
          </cell>
          <cell r="P89">
            <v>9</v>
          </cell>
          <cell r="Q89">
            <v>9</v>
          </cell>
          <cell r="R89">
            <v>4</v>
          </cell>
          <cell r="S89">
            <v>63</v>
          </cell>
          <cell r="T89">
            <v>0</v>
          </cell>
          <cell r="U89">
            <v>63</v>
          </cell>
          <cell r="V89">
            <v>119</v>
          </cell>
          <cell r="W89" t="str">
            <v>제품의 적용 대상 시장이 명확히 확정되지 않은 부분이 있습니다. 지원 기술의 적용 가능한 분야가 다양하다는 부분은 강점이지만 본 사업 지원을 통해 최소 한 분야로 타겟팅하여 진행하는 것이 바람직해 보입니다. 우리 제품만의 기술이 명확히 파악되지 않습니다.</v>
          </cell>
        </row>
        <row r="90">
          <cell r="B90">
            <v>20419549</v>
          </cell>
          <cell r="C90" t="str">
            <v>지역기반</v>
          </cell>
          <cell r="D90" t="str">
            <v>전기ㆍ전자</v>
          </cell>
          <cell r="E90" t="str">
            <v>AI 두피 스캔 기술이 적용된 정량 도포 기능의 탈모 외용제 사용 개선 디바이스</v>
          </cell>
          <cell r="F90" t="str">
            <v>0</v>
          </cell>
          <cell r="G90" t="str">
            <v>0</v>
          </cell>
          <cell r="H90" t="str">
            <v>초기</v>
          </cell>
          <cell r="I90" t="str">
            <v>중장년</v>
          </cell>
          <cell r="J90">
            <v>0</v>
          </cell>
          <cell r="K90">
            <v>6</v>
          </cell>
          <cell r="L90">
            <v>8</v>
          </cell>
          <cell r="M90">
            <v>12</v>
          </cell>
          <cell r="N90">
            <v>11</v>
          </cell>
          <cell r="O90">
            <v>6</v>
          </cell>
          <cell r="P90">
            <v>6</v>
          </cell>
          <cell r="Q90">
            <v>9</v>
          </cell>
          <cell r="R90">
            <v>4</v>
          </cell>
          <cell r="S90">
            <v>62</v>
          </cell>
          <cell r="T90">
            <v>0</v>
          </cell>
          <cell r="U90">
            <v>62</v>
          </cell>
          <cell r="V90">
            <v>124</v>
          </cell>
          <cell r="W90" t="str">
            <v>탈모인 증가로 인한 시장 규모가 증가하고 있다는 부분에 동의합니다. 다만, 두피 중심 도포를 위한 구체적인 기술적 구성이 확인되지 않습니다. 또한 제품의 시장 진출을 위한 사업 계획이 좀 더 구체적으로 보완될 필요가 있습니다.</v>
          </cell>
        </row>
        <row r="91">
          <cell r="B91">
            <v>20420098</v>
          </cell>
          <cell r="C91" t="str">
            <v>지역기반</v>
          </cell>
          <cell r="D91" t="str">
            <v>전기ㆍ전자</v>
          </cell>
          <cell r="E91" t="str">
            <v>도수 렌즈 호환 및 파라메트릭 사이즈 맞춤이 가능한 능동형 AI 에이전트 스마트 아이웨어</v>
          </cell>
          <cell r="F91" t="str">
            <v>0</v>
          </cell>
          <cell r="G91" t="str">
            <v>3</v>
          </cell>
          <cell r="H91" t="str">
            <v>초기</v>
          </cell>
          <cell r="I91" t="str">
            <v>청년</v>
          </cell>
          <cell r="J91">
            <v>0</v>
          </cell>
          <cell r="K91">
            <v>8</v>
          </cell>
          <cell r="L91">
            <v>7</v>
          </cell>
          <cell r="M91">
            <v>15</v>
          </cell>
          <cell r="N91">
            <v>14</v>
          </cell>
          <cell r="O91">
            <v>7</v>
          </cell>
          <cell r="P91">
            <v>7</v>
          </cell>
          <cell r="Q91">
            <v>12</v>
          </cell>
          <cell r="R91">
            <v>4</v>
          </cell>
          <cell r="S91">
            <v>74</v>
          </cell>
          <cell r="T91">
            <v>2</v>
          </cell>
          <cell r="U91">
            <v>76</v>
          </cell>
          <cell r="V91">
            <v>29</v>
          </cell>
          <cell r="W91" t="str">
            <v>시장의 페인 포인트(렌즈 삽입불가, 단일 사이즈 등)를 명확하게 짚어난 것으로 판단됩니다. 안경다리에 다양한 기능을 삽입하는 부분은 상용화 차원에서 긍정적이긴 하나 기술적 특허 장벽을 구축할 수 있을 정도의 기술적 차별성은 다소 부족한 부분이 있습니다. EmdoorXR과의 업무 협업이 이뤄지고 있는 부분은 긍정적이며 시장 판로확대를 위한 다양한 전략을 고려할 필요가 있습니다.</v>
          </cell>
        </row>
        <row r="92">
          <cell r="B92">
            <v>20420492</v>
          </cell>
          <cell r="C92" t="str">
            <v>지역기반</v>
          </cell>
          <cell r="D92" t="str">
            <v>전기ㆍ전자</v>
          </cell>
          <cell r="E92" t="str">
            <v>지능형 온·습도 제어 및 전력 관리 알고리즘 기반 스포츠 모빌리티 무선 건조기</v>
          </cell>
          <cell r="F92" t="str">
            <v>303,039,769</v>
          </cell>
          <cell r="G92" t="str">
            <v>1</v>
          </cell>
          <cell r="H92" t="str">
            <v>초기</v>
          </cell>
          <cell r="I92" t="str">
            <v>중장년</v>
          </cell>
          <cell r="J92">
            <v>0</v>
          </cell>
          <cell r="K92">
            <v>8</v>
          </cell>
          <cell r="L92">
            <v>7</v>
          </cell>
          <cell r="M92">
            <v>15</v>
          </cell>
          <cell r="N92">
            <v>14</v>
          </cell>
          <cell r="O92">
            <v>7</v>
          </cell>
          <cell r="P92">
            <v>7</v>
          </cell>
          <cell r="Q92">
            <v>12</v>
          </cell>
          <cell r="R92">
            <v>4</v>
          </cell>
          <cell r="S92">
            <v>74</v>
          </cell>
          <cell r="T92">
            <v>0</v>
          </cell>
          <cell r="U92">
            <v>74</v>
          </cell>
          <cell r="V92">
            <v>61</v>
          </cell>
          <cell r="W92" t="str">
            <v>장비 열풍건조 시장을 발굴한 점이 긍정적이며, PID 정밀 온도 제어를 도입할 경우 열풍 대상의 습도에 따른 정밀 제어가 가능할 것으로 판단됩니다. 다만, 제안서 상에 기재된 제품의 주요 특성만으로는 기술적 차별성이나 기술 장벽 확보가 쉬지 않아보입니다. 크라우드 펀딩 이외에 판로 개척을 위한 추가적인 전략이 필요해보입니다.</v>
          </cell>
        </row>
        <row r="93">
          <cell r="B93">
            <v>20420632</v>
          </cell>
          <cell r="C93" t="str">
            <v>지역기반</v>
          </cell>
          <cell r="D93" t="str">
            <v>전기ㆍ전자</v>
          </cell>
          <cell r="E93" t="str">
            <v>고속·호버링 겸용 이중 추진체 소방 UAV 시스템</v>
          </cell>
          <cell r="F93" t="str">
            <v>992,057,909</v>
          </cell>
          <cell r="G93" t="str">
            <v>3</v>
          </cell>
          <cell r="H93" t="str">
            <v>초기</v>
          </cell>
          <cell r="I93" t="str">
            <v>중장년</v>
          </cell>
          <cell r="J93">
            <v>0</v>
          </cell>
          <cell r="K93">
            <v>7</v>
          </cell>
          <cell r="L93">
            <v>7</v>
          </cell>
          <cell r="M93">
            <v>13</v>
          </cell>
          <cell r="N93">
            <v>12</v>
          </cell>
          <cell r="O93">
            <v>7</v>
          </cell>
          <cell r="P93">
            <v>6</v>
          </cell>
          <cell r="Q93">
            <v>10</v>
          </cell>
          <cell r="R93">
            <v>3</v>
          </cell>
          <cell r="S93">
            <v>65</v>
          </cell>
          <cell r="T93">
            <v>0</v>
          </cell>
          <cell r="U93">
            <v>65</v>
          </cell>
          <cell r="V93">
            <v>106</v>
          </cell>
          <cell r="W93" t="str">
            <v>드론을 활용한 초기 화재 제압 아이디어는 긍정적입니다. 주요 방산기업에 부품을 공급하는 등 기술력이 있는 회사로 판단되지만, 드론을 최초로 개발하고 있다는 점은 평가에 있어서 다소 리스키한 부분으로 판단됩니다. 중국 dgi 중심으로 드론 시장이 장악된 상태에서, 새로 개발하실 드론의 기술적 차별성, 가격 경쟁력 등을 객관적으로 판단하기 힘든 부분이 있습니다.</v>
          </cell>
        </row>
        <row r="94">
          <cell r="B94">
            <v>20420720</v>
          </cell>
          <cell r="C94" t="str">
            <v>지역기반</v>
          </cell>
          <cell r="D94" t="str">
            <v>전기ㆍ전자</v>
          </cell>
          <cell r="E94" t="str">
            <v>복원내구성 기술이 적용된 국부과열 방지 기능 및 밀착력이 향상된 무선 온열안대</v>
          </cell>
          <cell r="F94" t="str">
            <v>700,000,000</v>
          </cell>
          <cell r="G94" t="str">
            <v>1</v>
          </cell>
          <cell r="H94" t="str">
            <v>초기</v>
          </cell>
          <cell r="I94" t="str">
            <v>청년</v>
          </cell>
          <cell r="J94">
            <v>0</v>
          </cell>
          <cell r="K94">
            <v>6</v>
          </cell>
          <cell r="L94">
            <v>9</v>
          </cell>
          <cell r="M94">
            <v>12</v>
          </cell>
          <cell r="N94">
            <v>11</v>
          </cell>
          <cell r="O94">
            <v>6</v>
          </cell>
          <cell r="P94">
            <v>6</v>
          </cell>
          <cell r="Q94">
            <v>9</v>
          </cell>
          <cell r="R94">
            <v>4</v>
          </cell>
          <cell r="S94">
            <v>63</v>
          </cell>
          <cell r="T94">
            <v>0</v>
          </cell>
          <cell r="U94">
            <v>63</v>
          </cell>
          <cell r="V94">
            <v>119</v>
          </cell>
          <cell r="W94" t="str">
            <v>우리 제품만의 기술적 차별성 및 우리 제품만의 시장 어필 포인트를 좀 더 구체적으로 작성해주셨으면 합니다. 전체적으로 사업계획서가 상대적으로 미비하게 작성되어 객관적인 판단이 힘든 부분이 있습니다.</v>
          </cell>
        </row>
        <row r="95">
          <cell r="B95">
            <v>20421201</v>
          </cell>
          <cell r="C95" t="str">
            <v>지역기반</v>
          </cell>
          <cell r="D95" t="str">
            <v>전기ㆍ전자</v>
          </cell>
          <cell r="E95" t="str">
            <v>AI 기반 취향·성향 분석을 통한 맞춤형 문화 경험 추천 플랫폼 개발</v>
          </cell>
          <cell r="F95" t="str">
            <v>30,000,000</v>
          </cell>
          <cell r="G95" t="str">
            <v>0</v>
          </cell>
          <cell r="H95" t="str">
            <v>초기</v>
          </cell>
          <cell r="I95" t="str">
            <v>청년</v>
          </cell>
          <cell r="J95">
            <v>0</v>
          </cell>
          <cell r="K95">
            <v>8</v>
          </cell>
          <cell r="L95">
            <v>6</v>
          </cell>
          <cell r="M95">
            <v>12</v>
          </cell>
          <cell r="N95">
            <v>11</v>
          </cell>
          <cell r="O95">
            <v>6</v>
          </cell>
          <cell r="P95">
            <v>6</v>
          </cell>
          <cell r="Q95">
            <v>9</v>
          </cell>
          <cell r="R95">
            <v>4</v>
          </cell>
          <cell r="S95">
            <v>62</v>
          </cell>
          <cell r="T95">
            <v>0</v>
          </cell>
          <cell r="U95">
            <v>62</v>
          </cell>
          <cell r="V95">
            <v>124</v>
          </cell>
          <cell r="W95" t="str">
            <v>AI기반 취미를 효과적으로 찾아준다는 부분은 충분히 의미가 있을 수 있지만 이를 활용하여 어떻게 매출을 발생시킬지에 대한 설득력이 부족합니다. 한편, 범용 인공지능의 발전속도가 너무 빠르다보니 작성된 AI 기반 취미 추천 서비스에 대한 수요가 유지될 수 있을지도 모호한 부분이 있습니다.</v>
          </cell>
        </row>
        <row r="96">
          <cell r="B96">
            <v>20421344</v>
          </cell>
          <cell r="C96" t="str">
            <v>지역기반</v>
          </cell>
          <cell r="D96" t="str">
            <v>전기ㆍ전자</v>
          </cell>
          <cell r="E96" t="str">
            <v>AIO PROJECT</v>
          </cell>
          <cell r="F96" t="str">
            <v>0</v>
          </cell>
          <cell r="G96" t="str">
            <v>0</v>
          </cell>
          <cell r="H96" t="str">
            <v>초기</v>
          </cell>
          <cell r="I96" t="str">
            <v>청년</v>
          </cell>
          <cell r="J96">
            <v>0</v>
          </cell>
          <cell r="K96">
            <v>6</v>
          </cell>
          <cell r="L96">
            <v>6</v>
          </cell>
          <cell r="M96">
            <v>11</v>
          </cell>
          <cell r="N96">
            <v>11</v>
          </cell>
          <cell r="O96">
            <v>6</v>
          </cell>
          <cell r="P96">
            <v>6</v>
          </cell>
          <cell r="Q96">
            <v>9</v>
          </cell>
          <cell r="R96">
            <v>4</v>
          </cell>
          <cell r="S96">
            <v>59</v>
          </cell>
          <cell r="T96">
            <v>2</v>
          </cell>
          <cell r="U96">
            <v>61</v>
          </cell>
          <cell r="V96">
            <v>134</v>
          </cell>
          <cell r="W96" t="str">
            <v>AI 기반 ppt 제작 지원 서비스는 많은 직장인들에게 필수적인 기능 중 하나인 점은 분명합니다. 다만, 최근 범용 인공지능 및 에이전틱 AI의 비약적인 발전으로 ppt 제작이 더욱 쉬워지고 고도화되고 있습니다. 또한 자체 인공지능 모델이 있는 것이 아니라 범용 인공지능을 API 형식으로 활용하시는 것으로 이해됩니다. 우리만의 기술적 차별성 및 경쟁력 재고가 필요합니다.</v>
          </cell>
        </row>
        <row r="97">
          <cell r="B97">
            <v>20423299</v>
          </cell>
          <cell r="C97" t="str">
            <v>지역기반</v>
          </cell>
          <cell r="D97" t="str">
            <v>전기ㆍ전자</v>
          </cell>
          <cell r="E97" t="str">
            <v>AIoT 기반 대기전력 차단 및 설비별 절감 효과 정량화 EMS</v>
          </cell>
          <cell r="F97" t="str">
            <v>47,020,411</v>
          </cell>
          <cell r="G97" t="str">
            <v>2</v>
          </cell>
          <cell r="H97" t="str">
            <v>초기</v>
          </cell>
          <cell r="I97" t="str">
            <v>중장년</v>
          </cell>
          <cell r="J97">
            <v>0</v>
          </cell>
          <cell r="K97">
            <v>8</v>
          </cell>
          <cell r="L97">
            <v>8</v>
          </cell>
          <cell r="M97">
            <v>15</v>
          </cell>
          <cell r="N97">
            <v>14</v>
          </cell>
          <cell r="O97">
            <v>8</v>
          </cell>
          <cell r="P97">
            <v>7</v>
          </cell>
          <cell r="Q97">
            <v>12</v>
          </cell>
          <cell r="R97">
            <v>4</v>
          </cell>
          <cell r="S97">
            <v>76</v>
          </cell>
          <cell r="T97">
            <v>0</v>
          </cell>
          <cell r="U97">
            <v>76</v>
          </cell>
          <cell r="V97">
            <v>29</v>
          </cell>
          <cell r="W97" t="str">
            <v>POC 결과로 제품의 성능이 검증됩니다. 공장별 전력 사용 데이터를 획득 및 AI로 분석하는 부분에 강점이 있는 것으로 판단됩니다. 초기 도입 비용을 최소화하고 ESG 경영이 필요한 업체 위주로 타겟팅 할 경우 좋은 성과가 있을 것으로 기대됩니다. 한편, 특허 등록과 별개로 공장별 전력 사용 데이터 등을 영업비밀로 보호하는 것도 의미가 있어 보입니다.</v>
          </cell>
        </row>
        <row r="98">
          <cell r="B98">
            <v>20423432</v>
          </cell>
          <cell r="C98" t="str">
            <v>지역기반</v>
          </cell>
          <cell r="D98" t="str">
            <v>전기ㆍ전자</v>
          </cell>
          <cell r="E98" t="str">
            <v>‘Obzee(오브제) - Spatial AI Node’  : 호텔·리조트 객실용 공간 경험 운영 디바이스</v>
          </cell>
          <cell r="F98" t="str">
            <v>242,000,000</v>
          </cell>
          <cell r="G98" t="str">
            <v>1</v>
          </cell>
          <cell r="H98" t="str">
            <v>초기</v>
          </cell>
          <cell r="I98" t="str">
            <v>중장년</v>
          </cell>
          <cell r="J98">
            <v>0</v>
          </cell>
          <cell r="K98">
            <v>7</v>
          </cell>
          <cell r="L98">
            <v>7</v>
          </cell>
          <cell r="M98">
            <v>13</v>
          </cell>
          <cell r="N98">
            <v>12</v>
          </cell>
          <cell r="O98">
            <v>6</v>
          </cell>
          <cell r="P98">
            <v>6</v>
          </cell>
          <cell r="Q98">
            <v>10</v>
          </cell>
          <cell r="R98">
            <v>4</v>
          </cell>
          <cell r="S98">
            <v>65</v>
          </cell>
          <cell r="T98">
            <v>0</v>
          </cell>
          <cell r="U98">
            <v>65</v>
          </cell>
          <cell r="V98">
            <v>106</v>
          </cell>
          <cell r="W98" t="str">
            <v>유사한 제품이 상당히 많기 때문에 지원업체만의 기술적, 사업적 특화된 장점이 필요합니다. 사업계획서 상으로는 우리제품만의 기술적 차별성이 명확하게 확인되지 않습니다. B2B 뿐만 아니라 인테리어 업체와 협업하여 B2C를 함께 진행해보는 것도 가능해 보입니다.</v>
          </cell>
        </row>
        <row r="99">
          <cell r="B99">
            <v>20423691</v>
          </cell>
          <cell r="C99" t="str">
            <v>지역기반</v>
          </cell>
          <cell r="D99" t="str">
            <v>전기ㆍ전자</v>
          </cell>
          <cell r="E99" t="str">
            <v xml:space="preserve">바이오항공유(SAF) 원료인 폐식용유 수거 데이터 기반,  탄소배출권 생성 MRV(측정보고검증) 솔루션 </v>
          </cell>
          <cell r="F99" t="str">
            <v>12,000,000</v>
          </cell>
          <cell r="G99" t="str">
            <v>1</v>
          </cell>
          <cell r="H99" t="str">
            <v>초기</v>
          </cell>
          <cell r="I99" t="str">
            <v>중장년</v>
          </cell>
          <cell r="J99">
            <v>0</v>
          </cell>
          <cell r="K99">
            <v>8</v>
          </cell>
          <cell r="L99">
            <v>7</v>
          </cell>
          <cell r="M99">
            <v>15</v>
          </cell>
          <cell r="N99">
            <v>14</v>
          </cell>
          <cell r="O99">
            <v>7</v>
          </cell>
          <cell r="P99">
            <v>7</v>
          </cell>
          <cell r="Q99">
            <v>12</v>
          </cell>
          <cell r="R99">
            <v>4</v>
          </cell>
          <cell r="S99">
            <v>74</v>
          </cell>
          <cell r="T99">
            <v>0</v>
          </cell>
          <cell r="U99">
            <v>74</v>
          </cell>
          <cell r="V99">
            <v>61</v>
          </cell>
          <cell r="W99" t="str">
            <v>친환경 기술을 타겟팅한다는 부분에 있어서 정부 정책과의 매칭률이 높은 편이라고 판단됩니다. 다만, ERP 구독료, 장비 사용료 등을 통한 매출은 사실상 정부에서 탄소 규제 및 거래를 전면 도입해야지 크게 상승할 수 있을 것으로 보입니다. 민간 차원에서 매출을 증진시킬 수 있는 방안을 좀 더 고민해보았으면 합니다.</v>
          </cell>
        </row>
        <row r="100">
          <cell r="B100">
            <v>20424673</v>
          </cell>
          <cell r="C100" t="str">
            <v>지역기반</v>
          </cell>
          <cell r="D100" t="str">
            <v>전기ㆍ전자</v>
          </cell>
          <cell r="E100" t="str">
            <v>Magsafe 기술을 이용한 모바일 액서서리 제품 기획 및 사업화 확장</v>
          </cell>
          <cell r="F100" t="str">
            <v>0</v>
          </cell>
          <cell r="G100" t="str">
            <v>3</v>
          </cell>
          <cell r="H100" t="str">
            <v>초기</v>
          </cell>
          <cell r="I100" t="str">
            <v>중장년</v>
          </cell>
          <cell r="J100">
            <v>0</v>
          </cell>
          <cell r="K100">
            <v>6</v>
          </cell>
          <cell r="L100">
            <v>6</v>
          </cell>
          <cell r="M100">
            <v>15</v>
          </cell>
          <cell r="N100">
            <v>18</v>
          </cell>
          <cell r="O100">
            <v>6</v>
          </cell>
          <cell r="P100">
            <v>6</v>
          </cell>
          <cell r="Q100">
            <v>9</v>
          </cell>
          <cell r="R100">
            <v>4</v>
          </cell>
          <cell r="S100">
            <v>70</v>
          </cell>
          <cell r="T100">
            <v>0</v>
          </cell>
          <cell r="U100">
            <v>70</v>
          </cell>
          <cell r="V100">
            <v>81</v>
          </cell>
          <cell r="W100" t="str">
            <v>스마트 액세서리 시장의 규모가 매우 크긴 하나 그만큼 수많은 경쟁업체들이 문을 두드리고 있는 분야이기도 합니다. 지원사업 취지상 지원업체만의 기술적 차별성이 인정되어야 하는데 제안서 만으로는 명확히 파악되지 않습니다. 시장 진출전략도 일반론 위주로 작성되어 있어 객관적인 역량을 파악하기 힘든 부분이 있습니다.</v>
          </cell>
        </row>
        <row r="101">
          <cell r="B101">
            <v>20424801</v>
          </cell>
          <cell r="C101" t="str">
            <v>지역기반</v>
          </cell>
          <cell r="D101" t="str">
            <v>전기ㆍ전자</v>
          </cell>
          <cell r="E101" t="str">
            <v>허리통증 완화 제품개발 솔루션</v>
          </cell>
          <cell r="F101" t="str">
            <v>2,976,500</v>
          </cell>
          <cell r="G101" t="str">
            <v>2</v>
          </cell>
          <cell r="H101" t="str">
            <v>초기</v>
          </cell>
          <cell r="I101" t="str">
            <v>중장년</v>
          </cell>
          <cell r="J101">
            <v>0</v>
          </cell>
          <cell r="K101">
            <v>6</v>
          </cell>
          <cell r="L101">
            <v>6</v>
          </cell>
          <cell r="M101">
            <v>16</v>
          </cell>
          <cell r="N101">
            <v>11</v>
          </cell>
          <cell r="O101">
            <v>6</v>
          </cell>
          <cell r="P101">
            <v>6</v>
          </cell>
          <cell r="Q101">
            <v>9</v>
          </cell>
          <cell r="R101">
            <v>4</v>
          </cell>
          <cell r="S101">
            <v>64</v>
          </cell>
          <cell r="T101">
            <v>0</v>
          </cell>
          <cell r="U101">
            <v>64</v>
          </cell>
          <cell r="V101">
            <v>115</v>
          </cell>
          <cell r="W101" t="str">
            <v>제품의 필요성은 인정되나 경쟁사 대비 우리제품의 자세한 기술적 특징 및 우리제품만의 기술적 차별성이 명확히 확인되지 않습니다. 시장 진출을 위한 구체적인 계획도 조금 더 보완하였으면 합니다.</v>
          </cell>
        </row>
        <row r="102">
          <cell r="B102">
            <v>20425637</v>
          </cell>
          <cell r="C102" t="str">
            <v>지역기반</v>
          </cell>
          <cell r="D102" t="str">
            <v>전기ㆍ전자</v>
          </cell>
          <cell r="E102" t="str">
            <v>반도체·디스플레이 초미세 진공 리크(Leak) 시각화 및 예지보전을 위한 온디바이스 AI 음향 카메라 솔루션</v>
          </cell>
          <cell r="F102" t="str">
            <v>0</v>
          </cell>
          <cell r="G102" t="str">
            <v>0</v>
          </cell>
          <cell r="H102" t="str">
            <v>초기</v>
          </cell>
          <cell r="I102" t="str">
            <v>청년</v>
          </cell>
          <cell r="J102">
            <v>0</v>
          </cell>
          <cell r="K102">
            <v>7</v>
          </cell>
          <cell r="L102">
            <v>7</v>
          </cell>
          <cell r="M102">
            <v>13</v>
          </cell>
          <cell r="N102">
            <v>12</v>
          </cell>
          <cell r="O102">
            <v>7</v>
          </cell>
          <cell r="P102">
            <v>6</v>
          </cell>
          <cell r="Q102">
            <v>10</v>
          </cell>
          <cell r="R102">
            <v>3</v>
          </cell>
          <cell r="S102">
            <v>65</v>
          </cell>
          <cell r="T102">
            <v>0</v>
          </cell>
          <cell r="U102">
            <v>65</v>
          </cell>
          <cell r="V102">
            <v>106</v>
          </cell>
          <cell r="W102" t="str">
            <v>지원 업체의 전문성 및 기술적 필요성이 인정됩니다. 다만 우리 기술을 자세하게 확인할 수 있는 자료가 다소 부족합니다. 경쟁사 대비 기술적 차별성도 역시 파악이 힘듭니다. 종국적으로는 삼성, 하이닉스 등의 벤더사로 들어가는 전략은 적절하나 그 과정에 대한 서술이 추가로 필요합니다.</v>
          </cell>
        </row>
        <row r="103">
          <cell r="B103">
            <v>20425702</v>
          </cell>
          <cell r="C103" t="str">
            <v>지역기반</v>
          </cell>
          <cell r="D103" t="str">
            <v>전기ㆍ전자</v>
          </cell>
          <cell r="E103" t="str">
            <v>FAN과 필터 막힘 경보 회로가 내장되어  숨쉬기 편하고 온도, 습기, 이산화탄소를 즉시 배출해 주는 14시간 작동 가능한 컴팩트한 산업용 전동식 호흡 보호구</v>
          </cell>
          <cell r="F103" t="str">
            <v>60,000,000</v>
          </cell>
          <cell r="G103" t="str">
            <v>0</v>
          </cell>
          <cell r="H103" t="str">
            <v>초기</v>
          </cell>
          <cell r="I103" t="str">
            <v>중장년</v>
          </cell>
          <cell r="J103">
            <v>0</v>
          </cell>
          <cell r="K103">
            <v>6</v>
          </cell>
          <cell r="L103">
            <v>6</v>
          </cell>
          <cell r="M103">
            <v>12</v>
          </cell>
          <cell r="N103">
            <v>11</v>
          </cell>
          <cell r="O103">
            <v>9</v>
          </cell>
          <cell r="P103">
            <v>6</v>
          </cell>
          <cell r="Q103">
            <v>9</v>
          </cell>
          <cell r="R103">
            <v>4</v>
          </cell>
          <cell r="S103">
            <v>63</v>
          </cell>
          <cell r="T103">
            <v>0</v>
          </cell>
          <cell r="U103">
            <v>63</v>
          </cell>
          <cell r="V103">
            <v>119</v>
          </cell>
          <cell r="W103" t="str">
            <v>제품 제작의 배경 및 필요성은 인정되지만 유사 경쟁업체 대비 기술적 우위성 및 차별성이 명확하게 소명되지 않습니다. 제품 판로 개척 등 시장 분석 및 이에 대한 대응책도 다소 아쉬운 부분이 있습니다.</v>
          </cell>
        </row>
        <row r="104">
          <cell r="B104">
            <v>20425817</v>
          </cell>
          <cell r="C104" t="str">
            <v>지역기반</v>
          </cell>
          <cell r="D104" t="str">
            <v>전기ㆍ전자</v>
          </cell>
          <cell r="E104" t="str">
            <v>글로벌 IP 라이선싱 및 이를 위한 특허 침해 분석 AI 플랫폼</v>
          </cell>
          <cell r="F104" t="str">
            <v>20,000,000</v>
          </cell>
          <cell r="G104" t="str">
            <v>6</v>
          </cell>
          <cell r="H104" t="str">
            <v>초기</v>
          </cell>
          <cell r="I104" t="str">
            <v>중장년</v>
          </cell>
          <cell r="J104" t="str">
            <v>면제</v>
          </cell>
          <cell r="S104" t="str">
            <v/>
          </cell>
          <cell r="T104">
            <v>0</v>
          </cell>
          <cell r="U104">
            <v>100</v>
          </cell>
          <cell r="V104" t="str">
            <v/>
          </cell>
          <cell r="W104" t="str">
            <v>서류평가 면제</v>
          </cell>
        </row>
        <row r="105">
          <cell r="B105">
            <v>20426484</v>
          </cell>
          <cell r="C105" t="str">
            <v>지역기반</v>
          </cell>
          <cell r="D105" t="str">
            <v>전기ㆍ전자</v>
          </cell>
          <cell r="E105" t="str">
            <v>말하는대로 만들어지는 간편 회로 제작 플랫폼 'PCBPLAY' 및 IOT 실전 교육 키트</v>
          </cell>
          <cell r="F105" t="str">
            <v>131,961,270</v>
          </cell>
          <cell r="G105" t="str">
            <v>1</v>
          </cell>
          <cell r="H105" t="str">
            <v>초기</v>
          </cell>
          <cell r="I105" t="str">
            <v>청년</v>
          </cell>
          <cell r="J105">
            <v>0</v>
          </cell>
          <cell r="K105">
            <v>7</v>
          </cell>
          <cell r="L105">
            <v>7</v>
          </cell>
          <cell r="M105">
            <v>13</v>
          </cell>
          <cell r="N105">
            <v>12</v>
          </cell>
          <cell r="O105">
            <v>6</v>
          </cell>
          <cell r="P105">
            <v>6</v>
          </cell>
          <cell r="Q105">
            <v>10</v>
          </cell>
          <cell r="R105">
            <v>4</v>
          </cell>
          <cell r="S105">
            <v>65</v>
          </cell>
          <cell r="T105">
            <v>0</v>
          </cell>
          <cell r="U105">
            <v>65</v>
          </cell>
          <cell r="V105">
            <v>106</v>
          </cell>
          <cell r="W105" t="str">
            <v>스타트업의 하드웨어 제품 개발 니즈를 잘 파고든 사업 아이템입니다. 다만 본 사업은 기술 사업이기보단 컨설팅 사업에 더 가까워 보입니다. 교육용 앱 개발 및 ai 서비스 등도 지원업체만의 기술적 차별성이 명확하게 확인하기 힘든 부분이 있습니다.</v>
          </cell>
        </row>
        <row r="106">
          <cell r="B106">
            <v>20426613</v>
          </cell>
          <cell r="C106" t="str">
            <v>지역기반</v>
          </cell>
          <cell r="D106" t="str">
            <v>전기ㆍ전자</v>
          </cell>
          <cell r="E106" t="str">
            <v>슬립테크, 웨이크테크, 딥테크 융합 적용을 통하여, 수면과 기상의 질을  복합 향상 시키는 인공지능AI 스마트 매트리스 패드</v>
          </cell>
          <cell r="F106" t="str">
            <v>0</v>
          </cell>
          <cell r="G106" t="str">
            <v>2</v>
          </cell>
          <cell r="H106" t="str">
            <v>초기</v>
          </cell>
          <cell r="I106" t="str">
            <v>청년</v>
          </cell>
          <cell r="J106">
            <v>0</v>
          </cell>
          <cell r="K106">
            <v>8</v>
          </cell>
          <cell r="L106">
            <v>7</v>
          </cell>
          <cell r="M106">
            <v>15</v>
          </cell>
          <cell r="N106">
            <v>14</v>
          </cell>
          <cell r="O106">
            <v>7</v>
          </cell>
          <cell r="P106">
            <v>7</v>
          </cell>
          <cell r="Q106">
            <v>12</v>
          </cell>
          <cell r="R106">
            <v>4</v>
          </cell>
          <cell r="S106">
            <v>74</v>
          </cell>
          <cell r="T106">
            <v>0</v>
          </cell>
          <cell r="U106">
            <v>74</v>
          </cell>
          <cell r="V106">
            <v>61</v>
          </cell>
          <cell r="W106" t="str">
            <v>현대인의 수면질 저하의 문제점 타겟팅은 긍정적입니다. MVP 실험 조건이 명확하진 않지만 제품의 사용으로 인한 개선 효과는 분명히 발견됩니다. 제품의 생산단가를 낮추기 위한 부품선정, 설계 최적화가 필요해보입니다. 또한 수면의 질을 높일 수 있음을 객관적으로 증빙할 수 있는 시험성적서를 추가로 확보하는 것을 추천드립니다.</v>
          </cell>
        </row>
        <row r="107">
          <cell r="B107">
            <v>20426765</v>
          </cell>
          <cell r="C107" t="str">
            <v>지역기반</v>
          </cell>
          <cell r="D107" t="str">
            <v>전기ㆍ전자</v>
          </cell>
          <cell r="E107" t="str">
            <v>일본 수출용 문진·관절각·움직임 패턴 정량화 기술기반 오십견 자가 관리 솔루션 「오후의 건강(IOT)」</v>
          </cell>
          <cell r="F107" t="str">
            <v>76,000,000</v>
          </cell>
          <cell r="G107" t="str">
            <v>3</v>
          </cell>
          <cell r="H107" t="str">
            <v>초기</v>
          </cell>
          <cell r="I107" t="str">
            <v>청년</v>
          </cell>
          <cell r="J107">
            <v>0</v>
          </cell>
          <cell r="K107">
            <v>9</v>
          </cell>
          <cell r="L107">
            <v>8</v>
          </cell>
          <cell r="M107">
            <v>15</v>
          </cell>
          <cell r="N107">
            <v>16</v>
          </cell>
          <cell r="O107">
            <v>8</v>
          </cell>
          <cell r="P107">
            <v>8</v>
          </cell>
          <cell r="Q107">
            <v>13</v>
          </cell>
          <cell r="R107">
            <v>5</v>
          </cell>
          <cell r="S107">
            <v>82</v>
          </cell>
          <cell r="T107">
            <v>2</v>
          </cell>
          <cell r="U107">
            <v>84</v>
          </cell>
          <cell r="V107">
            <v>13</v>
          </cell>
          <cell r="W107" t="str">
            <v>대표 및 파트너 역량이 우수한 것으로 판단됨. 노령층이 많은 일본시장을 타겟팅한 것도 긍정적. 어깨 증상을 다른 지표들을 통해 조기 인지한다는 부분은 참신하나 조기 판단이 가능하다는 의학적 백그라운드가 뒿받침되었으면함.</v>
          </cell>
        </row>
        <row r="108">
          <cell r="B108">
            <v>20426818</v>
          </cell>
          <cell r="C108" t="str">
            <v>지역기반</v>
          </cell>
          <cell r="D108" t="str">
            <v>전기ㆍ전자</v>
          </cell>
          <cell r="E108" t="str">
            <v>RF 무선 기반 스마트 조명 및 실내환경 통합 제어 시스템</v>
          </cell>
          <cell r="F108" t="str">
            <v>411,589,268</v>
          </cell>
          <cell r="G108" t="str">
            <v>3</v>
          </cell>
          <cell r="H108" t="str">
            <v>초기</v>
          </cell>
          <cell r="I108" t="str">
            <v>중장년</v>
          </cell>
          <cell r="J108">
            <v>0</v>
          </cell>
          <cell r="K108">
            <v>7</v>
          </cell>
          <cell r="L108">
            <v>7</v>
          </cell>
          <cell r="M108">
            <v>13</v>
          </cell>
          <cell r="N108">
            <v>12</v>
          </cell>
          <cell r="O108">
            <v>6</v>
          </cell>
          <cell r="P108">
            <v>6</v>
          </cell>
          <cell r="Q108">
            <v>10</v>
          </cell>
          <cell r="R108">
            <v>4</v>
          </cell>
          <cell r="S108">
            <v>65</v>
          </cell>
          <cell r="T108">
            <v>0</v>
          </cell>
          <cell r="U108">
            <v>65</v>
          </cell>
          <cell r="V108">
            <v>106</v>
          </cell>
          <cell r="W108" t="str">
            <v>RF 무선 기반 조명 제어 시스템의 필요성이나 아이디어는 우수한 것으로 인정되나, 현재까지 개념 수준 단계로서 최소한의 mvp 또는 실증이 이뤄지지 않은 것으로 판단됨. 그렇다보니 시장 진출을 위한 전략 수립도 아직 부족한 것으로 판단됨.</v>
          </cell>
        </row>
        <row r="109">
          <cell r="B109">
            <v>20427279</v>
          </cell>
          <cell r="C109" t="str">
            <v>지역기반</v>
          </cell>
          <cell r="D109" t="str">
            <v>전기ㆍ전자</v>
          </cell>
          <cell r="E109" t="str">
            <v>듀얼모드 유인기술 적용 '탐지+퇴치' 실내 흰개미 모니터링 시스템</v>
          </cell>
          <cell r="F109" t="str">
            <v>128,000,000</v>
          </cell>
          <cell r="G109" t="str">
            <v>1</v>
          </cell>
          <cell r="H109" t="str">
            <v>초기</v>
          </cell>
          <cell r="I109" t="str">
            <v>중장년</v>
          </cell>
          <cell r="J109">
            <v>0</v>
          </cell>
          <cell r="K109">
            <v>7</v>
          </cell>
          <cell r="L109">
            <v>7</v>
          </cell>
          <cell r="M109">
            <v>13</v>
          </cell>
          <cell r="N109">
            <v>12</v>
          </cell>
          <cell r="O109">
            <v>6</v>
          </cell>
          <cell r="P109">
            <v>6</v>
          </cell>
          <cell r="Q109">
            <v>10</v>
          </cell>
          <cell r="R109">
            <v>4</v>
          </cell>
          <cell r="S109">
            <v>65</v>
          </cell>
          <cell r="T109">
            <v>0</v>
          </cell>
          <cell r="U109">
            <v>65</v>
          </cell>
          <cell r="V109">
            <v>106</v>
          </cell>
          <cell r="W109" t="str">
            <v>본 아이템은 흰개미 방제 수요를 고려할 때 해외 진출계획이 명확하면 좋으나 관련된 내용을 상세하게 확인하기 힘듭니다. 또한 우리 제품만의 기술적 탁월성 및 차별성을 좀 더 명확히 기술했으면 합니다.</v>
          </cell>
        </row>
        <row r="110">
          <cell r="B110">
            <v>20427513</v>
          </cell>
          <cell r="C110" t="str">
            <v>지역기반</v>
          </cell>
          <cell r="D110" t="str">
            <v>전기ㆍ전자</v>
          </cell>
          <cell r="E110" t="str">
            <v>고속 신호 PCB 가상검증 정확도 향상을 위한 AI 기반 전기적  물성 추출 솔루션</v>
          </cell>
          <cell r="F110" t="str">
            <v>430,000</v>
          </cell>
          <cell r="G110" t="str">
            <v>0</v>
          </cell>
          <cell r="H110" t="str">
            <v>초기</v>
          </cell>
          <cell r="I110" t="str">
            <v>중장년</v>
          </cell>
          <cell r="J110">
            <v>0</v>
          </cell>
          <cell r="K110">
            <v>8</v>
          </cell>
          <cell r="L110">
            <v>8</v>
          </cell>
          <cell r="M110">
            <v>15</v>
          </cell>
          <cell r="N110">
            <v>15</v>
          </cell>
          <cell r="O110">
            <v>8</v>
          </cell>
          <cell r="P110">
            <v>7</v>
          </cell>
          <cell r="Q110">
            <v>12</v>
          </cell>
          <cell r="R110">
            <v>4</v>
          </cell>
          <cell r="S110">
            <v>77</v>
          </cell>
          <cell r="T110">
            <v>0</v>
          </cell>
          <cell r="U110">
            <v>77</v>
          </cell>
          <cell r="V110">
            <v>23</v>
          </cell>
          <cell r="W110" t="str">
            <v>AI 기술을 활용한 시뮬레이션 정확도 향상을 통해 재설계와 재제작 비율을 줄일 수 있다는 점에서 상당히 우수한 아이디어/기술로 판단됩니다. 관련하여 하나 이상의 특허를 통해 기술장벽을 만들 필요가 있습니다. 그 후 POC 등을 통해 대기업 CAE 팀에 대한 직접 용역 수행 및 솔루션 공급 등을 고민해볼 수도 있겠습니다.</v>
          </cell>
        </row>
        <row r="111">
          <cell r="B111">
            <v>20427556</v>
          </cell>
          <cell r="C111" t="str">
            <v>지역기반</v>
          </cell>
          <cell r="D111" t="str">
            <v>전기ㆍ전자</v>
          </cell>
          <cell r="E111" t="str">
            <v>능동구동 마이크로LED 기반 투명/불투명 전환이 가능한  다목적(교육,치료,정보전달) 인터렉티브 투명 디스플레이</v>
          </cell>
          <cell r="F111" t="str">
            <v>32,500,000</v>
          </cell>
          <cell r="G111" t="str">
            <v>1</v>
          </cell>
          <cell r="H111" t="str">
            <v>초기</v>
          </cell>
          <cell r="I111" t="str">
            <v>중장년</v>
          </cell>
          <cell r="J111">
            <v>0</v>
          </cell>
          <cell r="K111">
            <v>8</v>
          </cell>
          <cell r="L111">
            <v>7</v>
          </cell>
          <cell r="M111">
            <v>15</v>
          </cell>
          <cell r="N111">
            <v>14</v>
          </cell>
          <cell r="O111">
            <v>7</v>
          </cell>
          <cell r="P111">
            <v>7</v>
          </cell>
          <cell r="Q111">
            <v>12</v>
          </cell>
          <cell r="R111">
            <v>4</v>
          </cell>
          <cell r="S111">
            <v>74</v>
          </cell>
          <cell r="T111">
            <v>0</v>
          </cell>
          <cell r="U111">
            <v>74</v>
          </cell>
          <cell r="V111">
            <v>61</v>
          </cell>
          <cell r="W111" t="str">
            <v>제품의 필요성은 인정되나 우리 기술만의 독창성 및 차별성이 다소 모호한 부분이 있습니다. 공공기관과의 기술협업 및 사업화 자금 확보는 긍정적입니다. POC 및 판로 확보 등 매출 확대를 위한 계획이 좀 더 분명했으면 합니다.</v>
          </cell>
        </row>
        <row r="112">
          <cell r="B112">
            <v>20427736</v>
          </cell>
          <cell r="C112" t="str">
            <v>지역기반</v>
          </cell>
          <cell r="D112" t="str">
            <v>전기ㆍ전자</v>
          </cell>
          <cell r="E112" t="str">
            <v>AI 기반K-브랜드 피크 솔루션(브랜드 스케일업SaaS 플랫폼)</v>
          </cell>
          <cell r="F112" t="str">
            <v>0</v>
          </cell>
          <cell r="G112" t="str">
            <v>0</v>
          </cell>
          <cell r="H112" t="str">
            <v>초기</v>
          </cell>
          <cell r="I112" t="str">
            <v>중장년</v>
          </cell>
          <cell r="J112">
            <v>0</v>
          </cell>
          <cell r="K112">
            <v>8</v>
          </cell>
          <cell r="L112">
            <v>8</v>
          </cell>
          <cell r="M112">
            <v>15</v>
          </cell>
          <cell r="N112">
            <v>14</v>
          </cell>
          <cell r="O112">
            <v>7</v>
          </cell>
          <cell r="P112">
            <v>7</v>
          </cell>
          <cell r="Q112">
            <v>12</v>
          </cell>
          <cell r="R112">
            <v>4</v>
          </cell>
          <cell r="S112">
            <v>75</v>
          </cell>
          <cell r="T112">
            <v>0</v>
          </cell>
          <cell r="U112">
            <v>75</v>
          </cell>
          <cell r="V112">
            <v>37</v>
          </cell>
          <cell r="W112" t="str">
            <v>기존 법인에서 쌓은 노하우를 기반으로 소자본 K-브랜드을 키울 수 있는 프로그램은 국가 경쟁력 차원에서도 긍정적입니다. 기존 브랜드의 성공/실패 학습이 완료된 부분도 긍정적임. 기술적 차별성이 높은 편은 아니고, 지원업체의 핵심 경쟁력은 120개 유사 브랜드의 성공/실패 데이터이기 때문에 해당 자산을 저작권 등으로 보호할 필요가 있음</v>
          </cell>
        </row>
        <row r="113">
          <cell r="B113">
            <v>20428130</v>
          </cell>
          <cell r="C113" t="str">
            <v>지역기반</v>
          </cell>
          <cell r="D113" t="str">
            <v>전기ㆍ전자</v>
          </cell>
          <cell r="E113" t="str">
            <v>RS-485 통신 기반의 센서, 컨트롤러 일체형 스마트 레이저 EPC센서 개발</v>
          </cell>
          <cell r="F113" t="str">
            <v>520,000,000</v>
          </cell>
          <cell r="G113" t="str">
            <v>1</v>
          </cell>
          <cell r="H113" t="str">
            <v>초기</v>
          </cell>
          <cell r="I113" t="str">
            <v>중장년</v>
          </cell>
          <cell r="J113">
            <v>0</v>
          </cell>
          <cell r="K113">
            <v>9</v>
          </cell>
          <cell r="L113">
            <v>8</v>
          </cell>
          <cell r="M113">
            <v>17</v>
          </cell>
          <cell r="N113">
            <v>16</v>
          </cell>
          <cell r="O113">
            <v>9</v>
          </cell>
          <cell r="P113">
            <v>8</v>
          </cell>
          <cell r="Q113">
            <v>13</v>
          </cell>
          <cell r="R113">
            <v>5</v>
          </cell>
          <cell r="S113">
            <v>85</v>
          </cell>
          <cell r="T113">
            <v>0</v>
          </cell>
          <cell r="U113">
            <v>85</v>
          </cell>
          <cell r="V113">
            <v>12</v>
          </cell>
          <cell r="W113" t="str">
            <v>기존 제품의 구조적 한계를 명확히 인식하고 있음. 기존 기술에 대한 문제점 및 해결책을 명확히 서술함. 기한 내에 결과물 제작이 가능해 보이며 제품 공급도 성능에 따라 가시권인 것으로 판단됨. 지원업체가 대기업들의 주요 밴더사인 부분도 시장성 확대 차원에서 긍정적. 매출 발생가능성이 높음.</v>
          </cell>
        </row>
        <row r="114">
          <cell r="B114">
            <v>20428208</v>
          </cell>
          <cell r="C114" t="str">
            <v>지역기반</v>
          </cell>
          <cell r="D114" t="str">
            <v>전기ㆍ전자</v>
          </cell>
          <cell r="E114" t="str">
            <v>고장을 미리 알려주는 피지컬 AI 기반 스마트 BLDC 모터 개발</v>
          </cell>
          <cell r="F114" t="str">
            <v>0</v>
          </cell>
          <cell r="G114" t="str">
            <v>1</v>
          </cell>
          <cell r="H114" t="str">
            <v>초기</v>
          </cell>
          <cell r="I114" t="str">
            <v>청년</v>
          </cell>
          <cell r="J114">
            <v>0</v>
          </cell>
          <cell r="K114">
            <v>8</v>
          </cell>
          <cell r="L114">
            <v>7</v>
          </cell>
          <cell r="M114">
            <v>15</v>
          </cell>
          <cell r="N114">
            <v>14</v>
          </cell>
          <cell r="O114">
            <v>7</v>
          </cell>
          <cell r="P114">
            <v>7</v>
          </cell>
          <cell r="Q114">
            <v>12</v>
          </cell>
          <cell r="R114">
            <v>4</v>
          </cell>
          <cell r="S114">
            <v>74</v>
          </cell>
          <cell r="T114">
            <v>0</v>
          </cell>
          <cell r="U114">
            <v>74</v>
          </cell>
          <cell r="V114">
            <v>61</v>
          </cell>
          <cell r="W114" t="str">
            <v>모터의 고장여부를 판단할 수 있는 기술은 고도의 기술이라고 할 수는 없기에 축산업에 특화된 기술적 차별성이 추가로 설명되면 좋습니다. 또한 축산업 이외에 우리 제품을 적용할 수 있는 확장성을 고민해보셨으면 합니다. POC 및 마케팅을 통해 매출 확대전략에 대한 고민도 필요합니다.</v>
          </cell>
        </row>
        <row r="115">
          <cell r="B115">
            <v>20428472</v>
          </cell>
          <cell r="C115" t="str">
            <v>지역기반</v>
          </cell>
          <cell r="D115" t="str">
            <v>전기ㆍ전자</v>
          </cell>
          <cell r="E115" t="str">
            <v>포토토 아카이브 (POTOTO Archive)</v>
          </cell>
          <cell r="F115" t="str">
            <v>1,222,392,351</v>
          </cell>
          <cell r="G115" t="str">
            <v>2</v>
          </cell>
          <cell r="H115" t="str">
            <v>초기</v>
          </cell>
          <cell r="I115" t="str">
            <v>청년</v>
          </cell>
          <cell r="J115">
            <v>0</v>
          </cell>
          <cell r="K115">
            <v>8</v>
          </cell>
          <cell r="L115">
            <v>8</v>
          </cell>
          <cell r="M115">
            <v>15</v>
          </cell>
          <cell r="N115">
            <v>14</v>
          </cell>
          <cell r="O115">
            <v>7</v>
          </cell>
          <cell r="P115">
            <v>7</v>
          </cell>
          <cell r="Q115">
            <v>12</v>
          </cell>
          <cell r="R115">
            <v>4</v>
          </cell>
          <cell r="S115">
            <v>75</v>
          </cell>
          <cell r="T115">
            <v>0</v>
          </cell>
          <cell r="U115">
            <v>75</v>
          </cell>
          <cell r="V115">
            <v>37</v>
          </cell>
          <cell r="W115" t="str">
            <v>2030 주요 이용층과 포토토 시장 검증 자료를 살펴보았을때 사업적으로는 매출 발생이 기대됩니다. 수익화 모델도 선도 경쟁업체의 수익 전략과 비교하였을 때 긍정적인 것으로 판단됩니다. 다만 지원업체만의 기술적 독창성 및 경쟁업체 대비 차별성을 좀 더 보완하여 후발주자와의 진입 차단에도 힘을 썼으면 합니다.</v>
          </cell>
        </row>
        <row r="116">
          <cell r="B116">
            <v>20428574</v>
          </cell>
          <cell r="C116" t="str">
            <v>지역기반</v>
          </cell>
          <cell r="D116" t="str">
            <v>전기ㆍ전자</v>
          </cell>
          <cell r="E116" t="str">
            <v>디지털 트윈 기반 반도체 제조 자동화 플랫폼 앰피비언</v>
          </cell>
          <cell r="F116" t="str">
            <v>2,727,273</v>
          </cell>
          <cell r="G116" t="str">
            <v>5</v>
          </cell>
          <cell r="H116" t="str">
            <v>초기</v>
          </cell>
          <cell r="I116" t="str">
            <v>중장년</v>
          </cell>
          <cell r="J116" t="str">
            <v>면제</v>
          </cell>
          <cell r="S116" t="str">
            <v/>
          </cell>
          <cell r="T116">
            <v>0</v>
          </cell>
          <cell r="U116">
            <v>100</v>
          </cell>
          <cell r="V116" t="str">
            <v/>
          </cell>
          <cell r="W116" t="str">
            <v>서류평가 면제</v>
          </cell>
        </row>
        <row r="117">
          <cell r="B117">
            <v>20429063</v>
          </cell>
          <cell r="C117" t="str">
            <v>지역기반</v>
          </cell>
          <cell r="D117" t="str">
            <v>전기ㆍ전자</v>
          </cell>
          <cell r="E117" t="str">
            <v>자율온도제어 기술로 손끝까지 따뜻한 발열장갑</v>
          </cell>
          <cell r="F117" t="str">
            <v>40,000,000</v>
          </cell>
          <cell r="G117" t="str">
            <v>0</v>
          </cell>
          <cell r="H117" t="str">
            <v>초기</v>
          </cell>
          <cell r="I117" t="str">
            <v>중장년</v>
          </cell>
          <cell r="J117">
            <v>0</v>
          </cell>
          <cell r="K117">
            <v>7</v>
          </cell>
          <cell r="L117">
            <v>7</v>
          </cell>
          <cell r="M117">
            <v>13</v>
          </cell>
          <cell r="N117">
            <v>12</v>
          </cell>
          <cell r="O117">
            <v>7</v>
          </cell>
          <cell r="P117">
            <v>6</v>
          </cell>
          <cell r="Q117">
            <v>10</v>
          </cell>
          <cell r="R117">
            <v>4</v>
          </cell>
          <cell r="S117">
            <v>66</v>
          </cell>
          <cell r="T117">
            <v>0</v>
          </cell>
          <cell r="U117">
            <v>66</v>
          </cell>
          <cell r="V117">
            <v>97</v>
          </cell>
          <cell r="W117" t="str">
            <v>한파에 손가락 끝 발열을 타겟팅한 부분은 의미있는 시도라고 판단됩니다. 한편, 기존 장갑 대비 고사양으로 분류되기에 가격 경쟁력이 많이 떨어질 수 있을 것이라 판단됩니다. 즉, 이에 맞춘 시장 공략(ex. 전문가용 고급화)이 필요해보입니다.</v>
          </cell>
        </row>
        <row r="118">
          <cell r="B118">
            <v>20429603</v>
          </cell>
          <cell r="C118" t="str">
            <v>지역기반</v>
          </cell>
          <cell r="D118" t="str">
            <v>전기ㆍ전자</v>
          </cell>
          <cell r="E118" t="str">
            <v>IoT 화재감지 및 자동 전원차단 기능의 차세대 모빌리티 배터리용 스마트 방화·방폭 케이스의 개발</v>
          </cell>
          <cell r="F118" t="str">
            <v>39,000,000</v>
          </cell>
          <cell r="G118" t="str">
            <v>2</v>
          </cell>
          <cell r="H118" t="str">
            <v>초기</v>
          </cell>
          <cell r="I118" t="str">
            <v>중장년</v>
          </cell>
          <cell r="J118">
            <v>0</v>
          </cell>
          <cell r="K118">
            <v>8</v>
          </cell>
          <cell r="L118">
            <v>8</v>
          </cell>
          <cell r="M118">
            <v>15</v>
          </cell>
          <cell r="N118">
            <v>14</v>
          </cell>
          <cell r="O118">
            <v>7</v>
          </cell>
          <cell r="P118">
            <v>7</v>
          </cell>
          <cell r="Q118">
            <v>12</v>
          </cell>
          <cell r="R118">
            <v>4</v>
          </cell>
          <cell r="S118">
            <v>75</v>
          </cell>
          <cell r="T118">
            <v>0</v>
          </cell>
          <cell r="U118">
            <v>75</v>
          </cell>
          <cell r="V118">
            <v>37</v>
          </cell>
          <cell r="W118" t="str">
            <v>배터리 열폭주 화재를 방지할 수 있는 기술은 정부 및 산업현장에서 가장 필요로 하는 기술중 하나이며 시의성이 적절한 기술이라 판단됩니다. 기본 구조가 이미 완성되고 설계 단계인 부분도 긍정적입니다. 판로 개척에 도움이 될 수 있도록 방화 방폭에 대한 시험성적서 신청도 빠르게 진행할 것을 제안드립니다.</v>
          </cell>
        </row>
        <row r="119">
          <cell r="B119">
            <v>20429801</v>
          </cell>
          <cell r="C119" t="str">
            <v>지역기반</v>
          </cell>
          <cell r="D119" t="str">
            <v>전기ㆍ전자</v>
          </cell>
          <cell r="E119" t="str">
            <v>가정용 AI 맞춤형 영양제 디스펜서 &amp; 구독 플랫폼, ‘Wellness Station’</v>
          </cell>
          <cell r="F119" t="str">
            <v>50,000,000</v>
          </cell>
          <cell r="G119" t="str">
            <v>0</v>
          </cell>
          <cell r="H119" t="str">
            <v>초기</v>
          </cell>
          <cell r="I119" t="str">
            <v>중장년</v>
          </cell>
          <cell r="J119">
            <v>0</v>
          </cell>
          <cell r="K119">
            <v>7</v>
          </cell>
          <cell r="L119">
            <v>7</v>
          </cell>
          <cell r="M119">
            <v>13</v>
          </cell>
          <cell r="N119">
            <v>12</v>
          </cell>
          <cell r="O119">
            <v>7</v>
          </cell>
          <cell r="P119">
            <v>6</v>
          </cell>
          <cell r="Q119">
            <v>10</v>
          </cell>
          <cell r="R119">
            <v>4</v>
          </cell>
          <cell r="S119">
            <v>66</v>
          </cell>
          <cell r="T119">
            <v>0</v>
          </cell>
          <cell r="U119">
            <v>66</v>
          </cell>
          <cell r="V119">
            <v>97</v>
          </cell>
          <cell r="W119" t="str">
            <v>영양제를 꾸준히 섭취할 수 있게 할 수 있는 기능은 충분히 매력적입니다. 다만, 유사한 스타트업 제품이 시장에 매우 많습니다. 관련하여 경쟁사 조사 및 경쟁사 대비 기술적 차별성에 대한 강조가 추가로 필요합니다. 또한 제품 판로 개척 및 해외 진출 등을 고려한 시장 전략이 조금 더 보강되었으면 합니다.</v>
          </cell>
        </row>
        <row r="120">
          <cell r="B120">
            <v>20429908</v>
          </cell>
          <cell r="C120" t="str">
            <v>지역기반</v>
          </cell>
          <cell r="D120" t="str">
            <v>전기ㆍ전자</v>
          </cell>
          <cell r="E120" t="str">
            <v>도어락 비밀번호 알림 기술이 적용된 독거노인 안전관리 시스템</v>
          </cell>
          <cell r="F120" t="str">
            <v>1,021,699,000</v>
          </cell>
          <cell r="G120" t="str">
            <v>4</v>
          </cell>
          <cell r="H120" t="str">
            <v>초기</v>
          </cell>
          <cell r="I120" t="str">
            <v>중장년</v>
          </cell>
          <cell r="J120">
            <v>0</v>
          </cell>
          <cell r="K120">
            <v>8</v>
          </cell>
          <cell r="L120">
            <v>8</v>
          </cell>
          <cell r="M120">
            <v>15</v>
          </cell>
          <cell r="N120">
            <v>14</v>
          </cell>
          <cell r="O120">
            <v>7</v>
          </cell>
          <cell r="P120">
            <v>7</v>
          </cell>
          <cell r="Q120">
            <v>12</v>
          </cell>
          <cell r="R120">
            <v>4</v>
          </cell>
          <cell r="S120">
            <v>75</v>
          </cell>
          <cell r="T120">
            <v>0</v>
          </cell>
          <cell r="U120">
            <v>75</v>
          </cell>
          <cell r="V120">
            <v>37</v>
          </cell>
          <cell r="W120" t="str">
            <v>독거노인 등 1인가구를 위한 긴급 신호 알람 기능을 포함한 웨어러블 제품은 복수의 스타트업 및 경찰청에서도 별도로 개발 진행하고 있는 사업입니다. 경쟁사 대비 우리 제품을 꼭 사용해야만 하는 기술적 우위성/차별성 또는 가격 경쟁력이 좀 더 강조될 필요가 있습니다. 다만, 이미 사업을 시작하여 매출이 발생하고 있는 점은 긍정적이라고 판단됩니다.</v>
          </cell>
        </row>
        <row r="121">
          <cell r="B121">
            <v>20430589</v>
          </cell>
          <cell r="C121" t="str">
            <v>지역기반</v>
          </cell>
          <cell r="D121" t="str">
            <v>전기ㆍ전자</v>
          </cell>
          <cell r="E121" t="str">
            <v>Lymo &amp; Lymo AI</v>
          </cell>
          <cell r="F121" t="str">
            <v>35,500,000</v>
          </cell>
          <cell r="G121" t="str">
            <v>3</v>
          </cell>
          <cell r="H121" t="str">
            <v>초기</v>
          </cell>
          <cell r="I121" t="str">
            <v>청년</v>
          </cell>
          <cell r="J121" t="str">
            <v>면제</v>
          </cell>
          <cell r="S121" t="str">
            <v/>
          </cell>
          <cell r="T121">
            <v>0</v>
          </cell>
          <cell r="U121">
            <v>100</v>
          </cell>
          <cell r="V121" t="str">
            <v/>
          </cell>
          <cell r="W121" t="str">
            <v>서류평가 면제</v>
          </cell>
        </row>
        <row r="122">
          <cell r="B122">
            <v>20430875</v>
          </cell>
          <cell r="C122" t="str">
            <v>지역기반</v>
          </cell>
          <cell r="D122" t="str">
            <v>전기ㆍ전자</v>
          </cell>
          <cell r="E122" t="str">
            <v>내 손안의 동호회 운영 매니저 - 미티 모바일 애플리케이션</v>
          </cell>
          <cell r="F122" t="str">
            <v>12,712,400</v>
          </cell>
          <cell r="G122" t="str">
            <v>1</v>
          </cell>
          <cell r="H122" t="str">
            <v>초기</v>
          </cell>
          <cell r="I122" t="str">
            <v>청년</v>
          </cell>
          <cell r="J122">
            <v>0</v>
          </cell>
          <cell r="K122">
            <v>7</v>
          </cell>
          <cell r="L122">
            <v>7</v>
          </cell>
          <cell r="M122">
            <v>13</v>
          </cell>
          <cell r="N122">
            <v>12</v>
          </cell>
          <cell r="O122">
            <v>7</v>
          </cell>
          <cell r="P122">
            <v>6</v>
          </cell>
          <cell r="Q122">
            <v>10</v>
          </cell>
          <cell r="R122">
            <v>4</v>
          </cell>
          <cell r="S122">
            <v>66</v>
          </cell>
          <cell r="T122">
            <v>0</v>
          </cell>
          <cell r="U122">
            <v>66</v>
          </cell>
          <cell r="V122">
            <v>97</v>
          </cell>
          <cell r="W122" t="str">
            <v>동호회의 파편화된 업무를 하나의 서비스로 해결할 수 있다는 점은 매력적인 포인트입니다. 그러나 우리 기술의 기술적 진입장벽이 낮은 편으로 판단되며, 특히나 에이전틱 AI 등장으로 인해 유사한 서비스의 출현 가능성이 더욱 높아질 것으로 보입니다. 이러한 사업 모델은 시장 장악을 위한 공격적인 마케팅을 동반한 사업 수행이 매우 중요한 포인트가 될 것으로 생각됩니다.</v>
          </cell>
        </row>
        <row r="123">
          <cell r="B123">
            <v>20431069</v>
          </cell>
          <cell r="C123" t="str">
            <v>지역기반</v>
          </cell>
          <cell r="D123" t="str">
            <v>전기ㆍ전자</v>
          </cell>
          <cell r="E123" t="str">
            <v>동아프리카 전기자동차 물류 통합솔루션, 승객운송 서비스 및  전기자동차 판매 서비스</v>
          </cell>
          <cell r="F123" t="str">
            <v>0</v>
          </cell>
          <cell r="G123" t="str">
            <v>1</v>
          </cell>
          <cell r="H123" t="str">
            <v>초기</v>
          </cell>
          <cell r="I123" t="str">
            <v>청년</v>
          </cell>
          <cell r="J123">
            <v>0</v>
          </cell>
          <cell r="K123">
            <v>8</v>
          </cell>
          <cell r="L123">
            <v>8</v>
          </cell>
          <cell r="M123">
            <v>15</v>
          </cell>
          <cell r="N123">
            <v>14</v>
          </cell>
          <cell r="O123">
            <v>7</v>
          </cell>
          <cell r="P123">
            <v>7</v>
          </cell>
          <cell r="Q123">
            <v>12</v>
          </cell>
          <cell r="R123">
            <v>4</v>
          </cell>
          <cell r="S123">
            <v>75</v>
          </cell>
          <cell r="T123">
            <v>0</v>
          </cell>
          <cell r="U123">
            <v>75</v>
          </cell>
          <cell r="V123">
            <v>37</v>
          </cell>
          <cell r="W123" t="str">
            <v>대표자의 역량(국적 등)을 십분 활용한 우수 사업모델이라 판단됩니다. 다만, 문제(도난 등)의 해결을 위한 구체적인 기술이나 아이디어가 확인되지 않습니다. 그리고 탄자니아 시장을 넘어 아프리카 등 타 국가로의 시장 확대 전략도 고민할 필요가 있습니다.</v>
          </cell>
        </row>
        <row r="124">
          <cell r="B124">
            <v>20431416</v>
          </cell>
          <cell r="C124" t="str">
            <v>지역기반</v>
          </cell>
          <cell r="D124" t="str">
            <v>전기ㆍ전자</v>
          </cell>
          <cell r="E124" t="str">
            <v>전술 모바일 환경에서의 AI 기반 음성명령 STI(Speech-To-Intent) 기능모델 개발</v>
          </cell>
          <cell r="F124" t="str">
            <v>0</v>
          </cell>
          <cell r="G124" t="str">
            <v>5</v>
          </cell>
          <cell r="H124" t="str">
            <v>초기</v>
          </cell>
          <cell r="I124" t="str">
            <v>청년</v>
          </cell>
          <cell r="J124">
            <v>0</v>
          </cell>
          <cell r="K124">
            <v>8</v>
          </cell>
          <cell r="L124">
            <v>7</v>
          </cell>
          <cell r="M124">
            <v>14</v>
          </cell>
          <cell r="N124">
            <v>14</v>
          </cell>
          <cell r="O124">
            <v>7</v>
          </cell>
          <cell r="P124">
            <v>7</v>
          </cell>
          <cell r="Q124">
            <v>12</v>
          </cell>
          <cell r="R124">
            <v>4</v>
          </cell>
          <cell r="S124">
            <v>73</v>
          </cell>
          <cell r="T124">
            <v>2</v>
          </cell>
          <cell r="U124">
            <v>75</v>
          </cell>
          <cell r="V124">
            <v>37</v>
          </cell>
          <cell r="W124" t="str">
            <v>국방 산업에 대한 AI 적용이 가속화되는 현 시점에 적절한 사업 모델로 판단됩니다. 다만 AI 특성상 답변이 100% 완벽하지 못하다보니 명령이 잘못 전달될 가능성은 없을 지 우려되는 부분이 있습니다. 한국 및 미국 군과 시연 test를 거치고 있다는 점은 향후 매출로 이어질 가능성을 높게 판단하게 됩니다. 대표자 및 팀원들의 조직구성도 우수한 것으로 판단됩니다.</v>
          </cell>
        </row>
        <row r="125">
          <cell r="B125">
            <v>20432044</v>
          </cell>
          <cell r="C125" t="str">
            <v>지역기반</v>
          </cell>
          <cell r="D125" t="str">
            <v>전기ㆍ전자</v>
          </cell>
          <cell r="E125" t="str">
            <v>‘더디(DUHDI)’ - 올인원(All in one) 행사 운영 DX 솔루션</v>
          </cell>
          <cell r="F125" t="str">
            <v>4,790,909</v>
          </cell>
          <cell r="G125" t="str">
            <v>0</v>
          </cell>
          <cell r="H125" t="str">
            <v>초기</v>
          </cell>
          <cell r="I125" t="str">
            <v>청년</v>
          </cell>
          <cell r="J125">
            <v>0</v>
          </cell>
          <cell r="K125">
            <v>8</v>
          </cell>
          <cell r="L125">
            <v>7</v>
          </cell>
          <cell r="M125">
            <v>14</v>
          </cell>
          <cell r="N125">
            <v>14</v>
          </cell>
          <cell r="O125">
            <v>7</v>
          </cell>
          <cell r="P125">
            <v>7</v>
          </cell>
          <cell r="Q125">
            <v>12</v>
          </cell>
          <cell r="R125">
            <v>4</v>
          </cell>
          <cell r="S125">
            <v>73</v>
          </cell>
          <cell r="T125">
            <v>2</v>
          </cell>
          <cell r="U125">
            <v>75</v>
          </cell>
          <cell r="V125">
            <v>37</v>
          </cell>
          <cell r="W125" t="str">
            <v>코로나 이후 행사 시장이 매년 커지고 있는 상황을 고려할 때 해당 기술의 필요성이 인정됩니다. 렌탈 및 이용료 서비스 이외에도 데이터가 많이 쌓이면 컨설팅 수익도 생길 수 있는 사업이라 판단됩니다. 다만, 해당 기술은 구현의 난이도가 높은 편이 아니라 기술 고도화 및 특허출원으로 후발주자의 진입을 저지할 방법을 고려할 필요가 있습니다.</v>
          </cell>
        </row>
        <row r="126">
          <cell r="B126">
            <v>20432268</v>
          </cell>
          <cell r="C126" t="str">
            <v>지역기반</v>
          </cell>
          <cell r="D126" t="str">
            <v>전기ㆍ전자</v>
          </cell>
          <cell r="E126" t="str">
            <v>사진으로 하루를 기록하고, 실제 방문을 기반으로 장소를 탐색하는 AI 라이프로그 서비스</v>
          </cell>
          <cell r="F126" t="str">
            <v>0</v>
          </cell>
          <cell r="G126" t="str">
            <v>0</v>
          </cell>
          <cell r="H126" t="str">
            <v>초기</v>
          </cell>
          <cell r="I126" t="str">
            <v>청년</v>
          </cell>
          <cell r="J126">
            <v>0</v>
          </cell>
          <cell r="K126">
            <v>8</v>
          </cell>
          <cell r="L126">
            <v>8</v>
          </cell>
          <cell r="M126">
            <v>15</v>
          </cell>
          <cell r="N126">
            <v>14</v>
          </cell>
          <cell r="O126">
            <v>7</v>
          </cell>
          <cell r="P126">
            <v>7</v>
          </cell>
          <cell r="Q126">
            <v>12</v>
          </cell>
          <cell r="R126">
            <v>4</v>
          </cell>
          <cell r="S126">
            <v>75</v>
          </cell>
          <cell r="T126">
            <v>0</v>
          </cell>
          <cell r="U126">
            <v>75</v>
          </cell>
          <cell r="V126">
            <v>37</v>
          </cell>
          <cell r="W126" t="str">
            <v>시간, 장소, 맥락 등을 고려한 사진 데이터 저장 아이디어가 매우 참신합니다. 주간 재방문율이 25%에 이르는 점도 긍정적으로 평가합니다. 다만, 경쟁사 진입을 막기 위한 우리 기술만의 독창성은 다소 부족해보입니다. 즉, 사업성은 우수할 수 있으나 경쟁사의 모방을 방지하기 쉽지 않습니다. 이러한 부분을 보완할 수 있는 지원업체만의 기술적 차별성을 계속하여 업데이트 하였으면 합니다.</v>
          </cell>
        </row>
        <row r="127">
          <cell r="B127">
            <v>20432308</v>
          </cell>
          <cell r="C127" t="str">
            <v>지역기반</v>
          </cell>
          <cell r="D127" t="str">
            <v>전기ㆍ전자</v>
          </cell>
          <cell r="E127" t="str">
            <v>AI 자동 보정 듀얼솔레노이드 내장형 능동 서스펜션 감쇠력 제어 모듈</v>
          </cell>
          <cell r="F127" t="str">
            <v>96,000,000</v>
          </cell>
          <cell r="G127" t="str">
            <v>3</v>
          </cell>
          <cell r="H127" t="str">
            <v>초기</v>
          </cell>
          <cell r="I127" t="str">
            <v>청년</v>
          </cell>
          <cell r="J127">
            <v>0</v>
          </cell>
          <cell r="K127">
            <v>9</v>
          </cell>
          <cell r="L127">
            <v>9</v>
          </cell>
          <cell r="M127">
            <v>17</v>
          </cell>
          <cell r="N127">
            <v>18</v>
          </cell>
          <cell r="O127">
            <v>8</v>
          </cell>
          <cell r="P127">
            <v>8</v>
          </cell>
          <cell r="Q127">
            <v>13</v>
          </cell>
          <cell r="R127">
            <v>5</v>
          </cell>
          <cell r="S127">
            <v>87</v>
          </cell>
          <cell r="T127">
            <v>2</v>
          </cell>
          <cell r="U127">
            <v>89</v>
          </cell>
          <cell r="V127">
            <v>9</v>
          </cell>
          <cell r="W127" t="str">
            <v>시장 공백을 잘 파악한 기술로 판단됩니다. 파트너사로부터 구매의향서를 받고 계약 진행중인 점도 긍정적인 포인트입니다. AI 자동 보정으로 편차를 실시간 학습 및 보상하는 방식에 대한 기술보호를 통해 경쟁사와의 차별성을 좀 더 강조할 필요가 있습니다. 기술적 이슈와 해결방안이 명확하게 정리된 부분도 긍정적입니다.</v>
          </cell>
        </row>
        <row r="128">
          <cell r="B128">
            <v>20432478</v>
          </cell>
          <cell r="C128" t="str">
            <v>지역기반</v>
          </cell>
          <cell r="D128" t="str">
            <v>전기ㆍ전자</v>
          </cell>
          <cell r="E128" t="str">
            <v>AI비전기술이 적용된 자동충전기능의 노상주차장용 전기차 충전기</v>
          </cell>
          <cell r="F128" t="str">
            <v>0</v>
          </cell>
          <cell r="G128" t="str">
            <v>0</v>
          </cell>
          <cell r="H128" t="str">
            <v>초기</v>
          </cell>
          <cell r="I128" t="str">
            <v>중장년</v>
          </cell>
          <cell r="J128">
            <v>0</v>
          </cell>
          <cell r="K128">
            <v>8</v>
          </cell>
          <cell r="L128">
            <v>8</v>
          </cell>
          <cell r="M128">
            <v>15</v>
          </cell>
          <cell r="N128">
            <v>14</v>
          </cell>
          <cell r="O128">
            <v>7</v>
          </cell>
          <cell r="P128">
            <v>7</v>
          </cell>
          <cell r="Q128">
            <v>12</v>
          </cell>
          <cell r="R128">
            <v>4</v>
          </cell>
          <cell r="S128">
            <v>75</v>
          </cell>
          <cell r="T128">
            <v>0</v>
          </cell>
          <cell r="U128">
            <v>75</v>
          </cell>
          <cell r="V128">
            <v>37</v>
          </cell>
          <cell r="W128" t="str">
            <v>전기차 충전 시장은 이미 여러 주요 플레이어들이 포진되어 있으나, 노변 주차장 소형 충전기를 타겟팅 한 부분은 충분히 의미가 있다고 판단됩니다. AI비전 차량 인식률은 99.5% 이상을 달성할 수 있도록 보완이 필요합니다. 전력 분배 쪽은 이미 다양한 선행특허가 출원되어 있기에 지원업체만의 기술 포장이 중요한 시점입니다. 향후 노변 주차장을 넘어서 일반 전기차 충전장치 시장으로의 확대 전략도 필요합니다.</v>
          </cell>
        </row>
        <row r="129">
          <cell r="B129">
            <v>20438708</v>
          </cell>
          <cell r="C129" t="str">
            <v>지역기반</v>
          </cell>
          <cell r="D129" t="str">
            <v>전기ㆍ전자</v>
          </cell>
          <cell r="E129" t="str">
            <v>무불산 화학적 에칭 기술이 적용된 초소형, 편광유지 클래딩광 제거소자</v>
          </cell>
          <cell r="F129" t="str">
            <v>91,104,230</v>
          </cell>
          <cell r="G129" t="str">
            <v>2</v>
          </cell>
          <cell r="H129" t="str">
            <v>초기</v>
          </cell>
          <cell r="I129" t="str">
            <v>중장년</v>
          </cell>
          <cell r="J129">
            <v>0</v>
          </cell>
          <cell r="K129">
            <v>8</v>
          </cell>
          <cell r="L129">
            <v>8</v>
          </cell>
          <cell r="M129">
            <v>15</v>
          </cell>
          <cell r="N129">
            <v>14</v>
          </cell>
          <cell r="O129">
            <v>7</v>
          </cell>
          <cell r="P129">
            <v>7</v>
          </cell>
          <cell r="Q129">
            <v>12</v>
          </cell>
          <cell r="R129">
            <v>4</v>
          </cell>
          <cell r="S129">
            <v>75</v>
          </cell>
          <cell r="T129">
            <v>0</v>
          </cell>
          <cell r="U129">
            <v>75</v>
          </cell>
          <cell r="V129">
            <v>37</v>
          </cell>
          <cell r="W129" t="str">
            <v>해당 분야에 대한 기술력을 가진 회사로 판단됩니다. 과업 기간 동안 목표 시제품 개발도 달성 가능할 것으로 판단됩니다. 중국 업체와의 기술력/가격 경쟁력을 고려한 시장 전략이 필요해보입니다. 해당 기술에 대한 장벽을 공고히 하기 위한 추가 출원 확보가 필요합니다. 국내 주요 국방업체들과의 협업을 위한 홍보 및 영업이 매우 중요한 시점이라 판단됩니다.</v>
          </cell>
        </row>
        <row r="130">
          <cell r="B130">
            <v>20439911</v>
          </cell>
          <cell r="C130" t="str">
            <v>지역기반</v>
          </cell>
          <cell r="D130" t="str">
            <v>전기ㆍ전자</v>
          </cell>
          <cell r="E130" t="str">
            <v>영동 일라이트 기반 온열 회복 기기·서비스</v>
          </cell>
          <cell r="F130" t="str">
            <v>9,000,000</v>
          </cell>
          <cell r="G130" t="str">
            <v>1</v>
          </cell>
          <cell r="H130" t="str">
            <v>초기</v>
          </cell>
          <cell r="I130" t="str">
            <v>청년</v>
          </cell>
          <cell r="J130">
            <v>0</v>
          </cell>
          <cell r="K130">
            <v>6</v>
          </cell>
          <cell r="L130">
            <v>6</v>
          </cell>
          <cell r="M130">
            <v>12</v>
          </cell>
          <cell r="N130">
            <v>11</v>
          </cell>
          <cell r="O130">
            <v>8</v>
          </cell>
          <cell r="P130">
            <v>6</v>
          </cell>
          <cell r="Q130">
            <v>9</v>
          </cell>
          <cell r="R130">
            <v>4</v>
          </cell>
          <cell r="S130">
            <v>62</v>
          </cell>
          <cell r="T130">
            <v>0</v>
          </cell>
          <cell r="U130">
            <v>62</v>
          </cell>
          <cell r="V130">
            <v>124</v>
          </cell>
          <cell r="W130" t="str">
            <v>개발 동기는 충분히 공감되지만, 우리 제품만의 기술적 우수성이나 경쟁사 대비 기술적 차별성이 명확하게 파악되지 않습니다. 제품에 대한 좀 더 상세한 내용(사진, 설명)이 보강되었으면 하는 아쉬움이 있습니다. 수익구조 또한 일반론을 설시한 것으로 판단됩니다. 우리 제품에 좀 더 타겟팅된 구체화된 시장진입 전략이 필요합니다.</v>
          </cell>
        </row>
        <row r="131">
          <cell r="B131">
            <v>20407692</v>
          </cell>
          <cell r="C131" t="str">
            <v>대학발</v>
          </cell>
          <cell r="D131" t="str">
            <v>전기ㆍ전자</v>
          </cell>
          <cell r="E131" t="str">
            <v>CMOS 위상제어 반도체 기반 초저전력 지능형 표면(RIS) 통신 인프라 기술 개발</v>
          </cell>
          <cell r="F131" t="str">
            <v>18,500,000</v>
          </cell>
          <cell r="G131" t="str">
            <v>4</v>
          </cell>
          <cell r="H131" t="str">
            <v>초기</v>
          </cell>
          <cell r="I131" t="str">
            <v>청년</v>
          </cell>
          <cell r="J131">
            <v>0</v>
          </cell>
          <cell r="K131">
            <v>8</v>
          </cell>
          <cell r="L131">
            <v>8</v>
          </cell>
          <cell r="M131">
            <v>15</v>
          </cell>
          <cell r="N131">
            <v>14</v>
          </cell>
          <cell r="O131">
            <v>7</v>
          </cell>
          <cell r="P131">
            <v>7</v>
          </cell>
          <cell r="Q131">
            <v>12</v>
          </cell>
          <cell r="R131">
            <v>4</v>
          </cell>
          <cell r="S131">
            <v>75</v>
          </cell>
          <cell r="T131">
            <v>0</v>
          </cell>
          <cell r="U131">
            <v>75</v>
          </cell>
          <cell r="V131">
            <v>37</v>
          </cell>
          <cell r="W131" t="str">
            <v>국내외 주요 경쟁사 대비 기술적 차별성이 인정됩니다. 칩 개발도 완료되어 있고 이동통신사와의 PoC를 진행중인 부분도 긍정적인 포인트입니다. 몇년 뒤6G가 상용화되었을 때의 매출 실적 발생이 기대됩니다. 안정적인 사업 운영을 위해 올해부터 투자 라운드를 시작하는 것을 추천드립니다.</v>
          </cell>
          <cell r="X131" t="str">
            <v>불일치</v>
          </cell>
          <cell r="Y131" t="str">
            <v>통신장치 쪽 기술에 해당</v>
          </cell>
        </row>
        <row r="132">
          <cell r="B132">
            <v>20418337</v>
          </cell>
          <cell r="C132" t="str">
            <v>대학발</v>
          </cell>
          <cell r="D132" t="str">
            <v>전기ㆍ전자</v>
          </cell>
          <cell r="E132" t="str">
            <v>경량 인공지능 기술이 적용된 엣지 AI 반도체 플랫폼</v>
          </cell>
          <cell r="F132" t="str">
            <v>7,700,000</v>
          </cell>
          <cell r="G132" t="str">
            <v>4</v>
          </cell>
          <cell r="H132" t="str">
            <v>초기</v>
          </cell>
          <cell r="I132" t="str">
            <v>중장년</v>
          </cell>
          <cell r="J132">
            <v>0</v>
          </cell>
          <cell r="K132">
            <v>8</v>
          </cell>
          <cell r="L132">
            <v>8</v>
          </cell>
          <cell r="M132">
            <v>15</v>
          </cell>
          <cell r="N132">
            <v>14</v>
          </cell>
          <cell r="O132">
            <v>7</v>
          </cell>
          <cell r="P132">
            <v>7</v>
          </cell>
          <cell r="Q132">
            <v>12</v>
          </cell>
          <cell r="R132">
            <v>4</v>
          </cell>
          <cell r="S132">
            <v>75</v>
          </cell>
          <cell r="T132">
            <v>0</v>
          </cell>
          <cell r="U132">
            <v>75</v>
          </cell>
          <cell r="V132">
            <v>37</v>
          </cell>
          <cell r="W132" t="str">
            <v>AI반도체 생산 및 검증이 완료된 점, 그리고 정부 R&amp;D 과제를 지속적으로 수행한 점은 긍정적으로 평가됩니다. 다만, 현재 우리 반도체의 객관적인 성능과 경쟁사 대비 기술적 우수성에 대하여 제안서 만으로는 명확하게 판단하기 힘든 부분이 있습니다. 지원업체 대표 및 구성원들의 역량은 매우 우수한 것으로 판단됩니다.</v>
          </cell>
          <cell r="X132" t="str">
            <v>일치</v>
          </cell>
          <cell r="Y132" t="str">
            <v>반도체 기술에 해당</v>
          </cell>
        </row>
        <row r="133">
          <cell r="B133">
            <v>20418471</v>
          </cell>
          <cell r="C133" t="str">
            <v>대학발</v>
          </cell>
          <cell r="D133" t="str">
            <v>전기ㆍ전자</v>
          </cell>
          <cell r="E133" t="str">
            <v>AI 기반 반도체 패키징 X-ray 검사 및 계측 솔루션</v>
          </cell>
          <cell r="F133" t="str">
            <v>31,000,000</v>
          </cell>
          <cell r="G133" t="str">
            <v>2</v>
          </cell>
          <cell r="H133" t="str">
            <v>초기</v>
          </cell>
          <cell r="I133" t="str">
            <v>중장년</v>
          </cell>
          <cell r="J133">
            <v>0</v>
          </cell>
          <cell r="K133">
            <v>9</v>
          </cell>
          <cell r="L133">
            <v>9</v>
          </cell>
          <cell r="M133">
            <v>19</v>
          </cell>
          <cell r="N133">
            <v>18</v>
          </cell>
          <cell r="O133">
            <v>9</v>
          </cell>
          <cell r="P133">
            <v>9</v>
          </cell>
          <cell r="Q133">
            <v>14</v>
          </cell>
          <cell r="R133">
            <v>5</v>
          </cell>
          <cell r="S133">
            <v>92</v>
          </cell>
          <cell r="T133">
            <v>0</v>
          </cell>
          <cell r="U133">
            <v>92</v>
          </cell>
          <cell r="V133">
            <v>3</v>
          </cell>
          <cell r="W133" t="str">
            <v>작년 창업중심대학 과제에서 확보한 핵심기술 기반으로 첨단 패키징 공정용 X-ray 이미지 복원 확장을 꾀하는 부분은 매우 긍정적이며, 대표 및 연구진들의 역량도 우수한 것으로 인정됩니다. 진행중인 장비 계측 기업과의 PoC를 통해 매출 확대 전략도 구체화할 필요가 있습니다.</v>
          </cell>
          <cell r="X133" t="str">
            <v>일치</v>
          </cell>
          <cell r="Y133" t="str">
            <v>인공지능에 해당</v>
          </cell>
        </row>
        <row r="134">
          <cell r="B134">
            <v>20423521</v>
          </cell>
          <cell r="C134" t="str">
            <v>대학발</v>
          </cell>
          <cell r="D134" t="str">
            <v>전기ㆍ전자</v>
          </cell>
          <cell r="E134" t="str">
            <v xml:space="preserve">구리도금 및 적층 방식을 통해 두께가 20% 줄어든 스마트폰용 코일 모듈과 액츄에이터 </v>
          </cell>
          <cell r="F134" t="str">
            <v>86,000,000</v>
          </cell>
          <cell r="G134" t="str">
            <v>2</v>
          </cell>
          <cell r="H134" t="str">
            <v>초기</v>
          </cell>
          <cell r="I134" t="str">
            <v>중장년</v>
          </cell>
          <cell r="J134">
            <v>0</v>
          </cell>
          <cell r="K134">
            <v>9</v>
          </cell>
          <cell r="L134">
            <v>9</v>
          </cell>
          <cell r="M134">
            <v>17</v>
          </cell>
          <cell r="N134">
            <v>17</v>
          </cell>
          <cell r="O134">
            <v>9</v>
          </cell>
          <cell r="P134">
            <v>9</v>
          </cell>
          <cell r="Q134">
            <v>13</v>
          </cell>
          <cell r="R134">
            <v>5</v>
          </cell>
          <cell r="S134">
            <v>88</v>
          </cell>
          <cell r="T134">
            <v>0</v>
          </cell>
          <cell r="U134">
            <v>88</v>
          </cell>
          <cell r="V134">
            <v>10</v>
          </cell>
          <cell r="W134" t="str">
            <v>두께를 20% 줄인 엑추에이터 모듈로 동일한 전자기력을 발생시킨다는 점에서 기술 우수성이 인정됩니다. 글로벌 스마트폰 출하량 시장 규모 고려 및 현재 시제품 샘플 납품을 통해 테스트를 진행중인 점을 종합적으로 고려할 때 매출 발생 가능성도 매우 높을 것으로 판단됩니다.</v>
          </cell>
          <cell r="X134" t="str">
            <v>불일치</v>
          </cell>
          <cell r="Y134" t="str">
            <v>엑츄에이터 기술</v>
          </cell>
        </row>
        <row r="135">
          <cell r="B135">
            <v>20424012</v>
          </cell>
          <cell r="C135" t="str">
            <v>대학발</v>
          </cell>
          <cell r="D135" t="str">
            <v>전기ㆍ전자</v>
          </cell>
          <cell r="E135" t="str">
            <v>고령친화 성인용 근적외선 LED Y존 쾌적 뷰티케어 디바이스</v>
          </cell>
          <cell r="F135" t="str">
            <v>114,500,000</v>
          </cell>
          <cell r="G135" t="str">
            <v>2</v>
          </cell>
          <cell r="H135" t="str">
            <v>초기</v>
          </cell>
          <cell r="I135" t="str">
            <v>중장년</v>
          </cell>
          <cell r="J135">
            <v>0</v>
          </cell>
          <cell r="K135">
            <v>7</v>
          </cell>
          <cell r="L135">
            <v>7</v>
          </cell>
          <cell r="M135">
            <v>13</v>
          </cell>
          <cell r="N135">
            <v>12</v>
          </cell>
          <cell r="O135">
            <v>7</v>
          </cell>
          <cell r="P135">
            <v>6</v>
          </cell>
          <cell r="Q135">
            <v>10</v>
          </cell>
          <cell r="R135">
            <v>4</v>
          </cell>
          <cell r="S135">
            <v>66</v>
          </cell>
          <cell r="T135">
            <v>0</v>
          </cell>
          <cell r="U135">
            <v>66</v>
          </cell>
          <cell r="V135">
            <v>97</v>
          </cell>
          <cell r="W135" t="str">
            <v>제품의 개발 필요성은 충분히 인정되며 제품의 성능도 충분한 수준으로 구현될 것으로 추정됩니다. 다만, 경쟁업체 대비 우리만의 기술적 차별성을 판단하기 힘든 부분이 있습니다. 또한 제품 판로 확대를 위한 전략이 우리 제품에 특화되어 있지 않고 다소 일반적입니다.</v>
          </cell>
          <cell r="X135" t="str">
            <v>일치</v>
          </cell>
          <cell r="Y135" t="str">
            <v>인공지능에 해당</v>
          </cell>
        </row>
        <row r="136">
          <cell r="B136">
            <v>20425468</v>
          </cell>
          <cell r="C136" t="str">
            <v>대학발</v>
          </cell>
          <cell r="D136" t="str">
            <v>전기ㆍ전자</v>
          </cell>
          <cell r="E136" t="str">
            <v>멀티모달 LLM 기반 캐릭터 인터랙션 및 콘텐츠 출력형 Physical AI 디바이스(MARO)</v>
          </cell>
          <cell r="F136" t="str">
            <v>0</v>
          </cell>
          <cell r="G136" t="str">
            <v>5</v>
          </cell>
          <cell r="H136" t="str">
            <v>초기</v>
          </cell>
          <cell r="I136" t="str">
            <v>청년</v>
          </cell>
          <cell r="J136">
            <v>0</v>
          </cell>
          <cell r="K136">
            <v>7</v>
          </cell>
          <cell r="L136">
            <v>7</v>
          </cell>
          <cell r="M136">
            <v>13</v>
          </cell>
          <cell r="N136">
            <v>12</v>
          </cell>
          <cell r="O136">
            <v>7</v>
          </cell>
          <cell r="P136">
            <v>6</v>
          </cell>
          <cell r="Q136">
            <v>10</v>
          </cell>
          <cell r="R136">
            <v>4</v>
          </cell>
          <cell r="S136">
            <v>66</v>
          </cell>
          <cell r="T136">
            <v>0</v>
          </cell>
          <cell r="U136">
            <v>66</v>
          </cell>
          <cell r="V136">
            <v>97</v>
          </cell>
          <cell r="W136" t="str">
            <v>제품 개발의 동기나 필요성은 충분히 이해됩니다. 다만, 유사한 제품을 타겟팅하는 경쟁업체들이 매우 많으며 지원업체만의 기술적 독창성 및 타사대비 차별성이 제안서만으로는 명확하게 판단되지 않습니다. 기술적 장벽을 쌓기 위한 R&amp;D를 추가로 진행하고 빠른 MVP를 통한 사업 방향성을 빠르게 확정할 필요가 있습니다. 빠른 사업 진행을 위한 투자유치도 함께 고민해보시길 추천드립니다.</v>
          </cell>
          <cell r="X136" t="str">
            <v>일치</v>
          </cell>
          <cell r="Y136" t="str">
            <v>인공지능에 해당</v>
          </cell>
        </row>
        <row r="137">
          <cell r="B137">
            <v>20425761</v>
          </cell>
          <cell r="C137" t="str">
            <v>대학발</v>
          </cell>
          <cell r="D137" t="str">
            <v>전기ㆍ전자</v>
          </cell>
          <cell r="E137" t="str">
            <v>능동 소음제어 기술 기반의 서버 냉각팬용 하이브리드 소음제거 모듈</v>
          </cell>
          <cell r="F137" t="str">
            <v>13,400,000</v>
          </cell>
          <cell r="G137" t="str">
            <v>0</v>
          </cell>
          <cell r="H137" t="str">
            <v>초기</v>
          </cell>
          <cell r="I137" t="str">
            <v>중장년</v>
          </cell>
          <cell r="J137">
            <v>0</v>
          </cell>
          <cell r="K137">
            <v>9</v>
          </cell>
          <cell r="L137">
            <v>9</v>
          </cell>
          <cell r="M137">
            <v>17</v>
          </cell>
          <cell r="N137">
            <v>17</v>
          </cell>
          <cell r="O137">
            <v>9</v>
          </cell>
          <cell r="P137">
            <v>8</v>
          </cell>
          <cell r="Q137">
            <v>13</v>
          </cell>
          <cell r="R137">
            <v>5</v>
          </cell>
          <cell r="S137">
            <v>87</v>
          </cell>
          <cell r="T137">
            <v>0</v>
          </cell>
          <cell r="U137">
            <v>87</v>
          </cell>
          <cell r="V137">
            <v>11</v>
          </cell>
          <cell r="W137" t="str">
            <v>소음 중첩을 통한 서버 소음 제거 방식 구현 수준이 우수합니다. 한편, 서버가 별도 공간에 위치하는 경우가 많은 만큼 소음 제거의 시장 니즈가 얼마나 높을지에 대한 의문이 있습니다. 다만 업체의 능동 소음 솔루션으로 소비 전력을 줄일 수 있다면 도입의 실익이 매우 크다고 판단됩니다. 업무 협업 중인 업체와의 성능 검증이 완료될 경우 매출이 발생할 가능성이 높을 것으로 판단됩니다.</v>
          </cell>
          <cell r="X137" t="str">
            <v>불일치</v>
          </cell>
          <cell r="Y137" t="str">
            <v>소음 저감 기술</v>
          </cell>
        </row>
        <row r="138">
          <cell r="B138">
            <v>20438617</v>
          </cell>
          <cell r="C138" t="str">
            <v>대학발</v>
          </cell>
          <cell r="D138" t="str">
            <v>전기ㆍ전자</v>
          </cell>
          <cell r="E138" t="str">
            <v>학교 체육수업의 디지털 전환을 위한 스마트 줄넘기와 게이미피케이션을 적용한 실시간 운동 모니터링 플랫폼</v>
          </cell>
          <cell r="F138" t="str">
            <v>306,000,000</v>
          </cell>
          <cell r="G138" t="str">
            <v>4</v>
          </cell>
          <cell r="H138" t="str">
            <v>초기</v>
          </cell>
          <cell r="I138" t="str">
            <v>청년</v>
          </cell>
          <cell r="J138">
            <v>0</v>
          </cell>
          <cell r="K138">
            <v>7</v>
          </cell>
          <cell r="L138">
            <v>7</v>
          </cell>
          <cell r="M138">
            <v>13</v>
          </cell>
          <cell r="N138">
            <v>12</v>
          </cell>
          <cell r="O138">
            <v>7</v>
          </cell>
          <cell r="P138">
            <v>6</v>
          </cell>
          <cell r="Q138">
            <v>10</v>
          </cell>
          <cell r="R138">
            <v>4</v>
          </cell>
          <cell r="S138">
            <v>66</v>
          </cell>
          <cell r="T138">
            <v>0</v>
          </cell>
          <cell r="U138">
            <v>66</v>
          </cell>
          <cell r="V138">
            <v>97</v>
          </cell>
          <cell r="W138" t="str">
            <v>운동량을 숫자로 카운팅할 수 있다는 점에서 많은 소비자들의 수요가 있을 것으로 판단됩니다. 해당 제품은 B2G로 조달시장을 반드시 타겟팅해야되기에 매칭되는 특허 확보 및 각종 시험성적서 확보가 필요합니다. 한편 B2C의 경우 가격경쟁력 및 마켓팅 전략이 중요해보입니다. 마지막으로 우리 제품만의 기술적 차별성 확보를 위한 노력이 필요합니다.</v>
          </cell>
          <cell r="X138" t="str">
            <v>불일치</v>
          </cell>
          <cell r="Y138" t="str">
            <v>4가지 주력기술에 해당하지 않음</v>
          </cell>
        </row>
        <row r="139">
          <cell r="B139">
            <v>20418623</v>
          </cell>
          <cell r="C139" t="str">
            <v>실험실</v>
          </cell>
          <cell r="D139" t="str">
            <v>전기ㆍ전자</v>
          </cell>
          <cell r="E139" t="str">
            <v>2행정 엔진 기반 AI 지능형 제어 시스템</v>
          </cell>
          <cell r="F139" t="str">
            <v>4,000,000</v>
          </cell>
          <cell r="G139" t="str">
            <v>1</v>
          </cell>
          <cell r="H139" t="str">
            <v>초기</v>
          </cell>
          <cell r="I139" t="str">
            <v>중장년</v>
          </cell>
          <cell r="J139" t="str">
            <v/>
          </cell>
          <cell r="K139">
            <v>9</v>
          </cell>
          <cell r="L139">
            <v>9</v>
          </cell>
          <cell r="M139">
            <v>18</v>
          </cell>
          <cell r="N139">
            <v>17</v>
          </cell>
          <cell r="O139">
            <v>9</v>
          </cell>
          <cell r="P139">
            <v>9</v>
          </cell>
          <cell r="Q139">
            <v>14</v>
          </cell>
          <cell r="R139">
            <v>5</v>
          </cell>
          <cell r="S139">
            <v>90</v>
          </cell>
          <cell r="T139">
            <v>0</v>
          </cell>
          <cell r="U139">
            <v>90</v>
          </cell>
          <cell r="V139">
            <v>5</v>
          </cell>
          <cell r="W139" t="str">
            <v>2행정 왕복엔진 기반 파워팩 제어 기술에 대한 상세내용을 파악하기 힘들어 기술적 우수성 및 차별성을 판단하기 힘든 부분이 있습니다. 또한 아직 기술의 완성, 검증 단계 이전인 아이디어 단계에 머무르고 있는 것으로 판단됩니다. 기술이 개발됨에 따라 PoC 및 판로 확대를 위한 시장 전략도 함께 수립할 것을 제안합니다.</v>
          </cell>
          <cell r="X139" t="str">
            <v>일치</v>
          </cell>
          <cell r="Y139" t="str">
            <v>4가지 주력기술에 해당</v>
          </cell>
        </row>
        <row r="140">
          <cell r="B140">
            <v>20419110</v>
          </cell>
          <cell r="C140" t="str">
            <v>실험실</v>
          </cell>
          <cell r="D140" t="str">
            <v>전기ㆍ전자</v>
          </cell>
          <cell r="E140" t="str">
            <v>저유량(30 lpm이하)-저전류(25 A 이하)-고전압(350 V 이상) 운전 특성을 가진 반도체/디스플레이 폐가스(PFCs) 분해용 장수명-고열효율 직류 플라즈마 토치</v>
          </cell>
          <cell r="F140" t="str">
            <v>140,000,000</v>
          </cell>
          <cell r="G140" t="str">
            <v>3</v>
          </cell>
          <cell r="H140" t="str">
            <v>초기</v>
          </cell>
          <cell r="I140" t="str">
            <v>중장년</v>
          </cell>
          <cell r="J140" t="str">
            <v/>
          </cell>
          <cell r="K140">
            <v>9</v>
          </cell>
          <cell r="L140">
            <v>9</v>
          </cell>
          <cell r="M140">
            <v>18</v>
          </cell>
          <cell r="N140">
            <v>17</v>
          </cell>
          <cell r="O140">
            <v>9</v>
          </cell>
          <cell r="P140">
            <v>9</v>
          </cell>
          <cell r="Q140">
            <v>14</v>
          </cell>
          <cell r="R140">
            <v>5</v>
          </cell>
          <cell r="S140">
            <v>90</v>
          </cell>
          <cell r="T140">
            <v>0</v>
          </cell>
          <cell r="U140">
            <v>90</v>
          </cell>
          <cell r="V140">
            <v>5</v>
          </cell>
          <cell r="W140" t="str">
            <v>반도체/디스플레이 산업에서 요구되는 폐가스 처리 니즈를 만족하는 기술이라고 판단됩니다. 기술 고도화 및 구체성이 인정되며 과제 목표 수치가 명확합니다. 다만, 우리 기술 적용을 위한 PoC 및 업무 협업 상황을 고려할 때 매출 발생까지 시간이 소요될 것으로 판단됩니다.</v>
          </cell>
          <cell r="X140" t="str">
            <v>불일치</v>
          </cell>
          <cell r="Y140" t="str">
            <v>폐가스 저감 기술에 해당</v>
          </cell>
        </row>
        <row r="141">
          <cell r="B141">
            <v>20426946</v>
          </cell>
          <cell r="C141" t="str">
            <v>실험실</v>
          </cell>
          <cell r="D141" t="str">
            <v>전기ㆍ전자</v>
          </cell>
          <cell r="E141" t="str">
            <v>역모드 구동으로 전력 절감이 가능한 액정 스마트 윈도우</v>
          </cell>
          <cell r="F141" t="str">
            <v>2,000,000</v>
          </cell>
          <cell r="G141" t="str">
            <v>0</v>
          </cell>
          <cell r="H141" t="str">
            <v>초기</v>
          </cell>
          <cell r="I141" t="str">
            <v>청년</v>
          </cell>
          <cell r="J141" t="str">
            <v/>
          </cell>
          <cell r="K141">
            <v>8</v>
          </cell>
          <cell r="L141">
            <v>7</v>
          </cell>
          <cell r="M141">
            <v>15</v>
          </cell>
          <cell r="N141">
            <v>14</v>
          </cell>
          <cell r="O141">
            <v>7</v>
          </cell>
          <cell r="P141">
            <v>7</v>
          </cell>
          <cell r="Q141">
            <v>12</v>
          </cell>
          <cell r="R141">
            <v>4</v>
          </cell>
          <cell r="S141">
            <v>74</v>
          </cell>
          <cell r="T141">
            <v>0</v>
          </cell>
          <cell r="U141">
            <v>74</v>
          </cell>
          <cell r="V141">
            <v>61</v>
          </cell>
          <cell r="W141" t="str">
            <v>최근 역모드 스마트 윈도우 시장 경쟁이 치열한 것으로 판단됩니다. 개발의 필요성은 인정되나 신규 업체이니만큼 기존 경쟁사 대비 어떠한 기술적 우위를 가지고 있는지에 대한 설명이 좀 더 보완되었으면 합니다. 외부 협력업체와 10인치 타겟팅하여 제품을 개발하고 있는 부분은 긍정적입니다. 지원 업체만의 기술적 장벽 구축이 필요해 보입니다.</v>
          </cell>
          <cell r="X141" t="str">
            <v>일치</v>
          </cell>
          <cell r="Y141" t="str">
            <v>스마트윈도우는 4가지 주력기술에 해당하지 않음</v>
          </cell>
        </row>
        <row r="142">
          <cell r="B142">
            <v>20406840</v>
          </cell>
          <cell r="C142" t="str">
            <v>지역기반</v>
          </cell>
          <cell r="D142" t="str">
            <v>전기ㆍ전자</v>
          </cell>
          <cell r="E142" t="str">
            <v>AI 기반 산업현장 중대사고 예방을 위한 아크플래시 대응   실시간 감지와 경보 기능을 갖는 지능형 웨어러블 산업용 보호 헬멧 설계 개발</v>
          </cell>
          <cell r="F142" t="str">
            <v>10,200,000,000</v>
          </cell>
          <cell r="G142" t="str">
            <v>14</v>
          </cell>
          <cell r="H142" t="str">
            <v>도약</v>
          </cell>
          <cell r="I142" t="str">
            <v>중장년</v>
          </cell>
          <cell r="J142">
            <v>0</v>
          </cell>
          <cell r="K142">
            <v>9</v>
          </cell>
          <cell r="L142">
            <v>8</v>
          </cell>
          <cell r="M142">
            <v>15</v>
          </cell>
          <cell r="N142">
            <v>14</v>
          </cell>
          <cell r="O142">
            <v>7</v>
          </cell>
          <cell r="P142">
            <v>7</v>
          </cell>
          <cell r="Q142">
            <v>12</v>
          </cell>
          <cell r="R142">
            <v>4</v>
          </cell>
          <cell r="S142">
            <v>76</v>
          </cell>
          <cell r="T142">
            <v>0</v>
          </cell>
          <cell r="U142">
            <v>76</v>
          </cell>
          <cell r="V142">
            <v>29</v>
          </cell>
          <cell r="W142" t="str">
            <v>중대사고로부터 머리를 보호하기 위한 헬멧 개발 필요성이 인정됩니다. 다만, 관련 분야에 진출한 경쟁업체가 매우 많다보니 우리 제품만의 기술적 우수성 및 차별성이 필요합니다. 또한 해당 제품은 조달 시장 진입이 필요한 제품입니다. 조달 진입을 위해 우리 제품과 매칭되는 특허가 반드시 필요한데 차별화된 기술 포인트가 필요합니다.</v>
          </cell>
        </row>
        <row r="143">
          <cell r="B143">
            <v>20413159</v>
          </cell>
          <cell r="C143" t="str">
            <v>지역기반</v>
          </cell>
          <cell r="D143" t="str">
            <v>전기ㆍ전자</v>
          </cell>
          <cell r="E143" t="str">
            <v>AI기반 학교 음용수 지능형 유무선 원격 공급제어 단말기 및 모바일웹앱 개발과 통합 음용수관제시스템 개발</v>
          </cell>
          <cell r="F143" t="str">
            <v>3,804,000</v>
          </cell>
          <cell r="G143" t="str">
            <v>1</v>
          </cell>
          <cell r="H143" t="str">
            <v>도약</v>
          </cell>
          <cell r="I143" t="str">
            <v>중장년</v>
          </cell>
          <cell r="J143">
            <v>0</v>
          </cell>
          <cell r="K143">
            <v>8</v>
          </cell>
          <cell r="L143">
            <v>8</v>
          </cell>
          <cell r="M143">
            <v>17</v>
          </cell>
          <cell r="N143">
            <v>14</v>
          </cell>
          <cell r="O143">
            <v>7</v>
          </cell>
          <cell r="P143">
            <v>7</v>
          </cell>
          <cell r="Q143">
            <v>12</v>
          </cell>
          <cell r="R143">
            <v>4</v>
          </cell>
          <cell r="S143">
            <v>77</v>
          </cell>
          <cell r="T143">
            <v>0</v>
          </cell>
          <cell r="U143">
            <v>77</v>
          </cell>
          <cell r="V143">
            <v>23</v>
          </cell>
          <cell r="W143" t="str">
            <v>수질 관리를 AI를 활용한 자동화/효율적 관리 시장 수요가 인정됩니다. 다만 아직 해당 기술 개발/구축 단계인 것으로 판단됩니다. 해당 기술에 대한 시장 수요를 동시에 직접 발굴할 필요가 있습니다. 마지막으로 해당 기술은 B2G를 반드시 가져가야 하기에 조달 우수에 선정되기 위한 특허확보, 성적서 확보도 동시에 진행할 것을 추천드립니다.</v>
          </cell>
        </row>
        <row r="144">
          <cell r="B144">
            <v>20417878</v>
          </cell>
          <cell r="C144" t="str">
            <v>지역기반</v>
          </cell>
          <cell r="D144" t="str">
            <v>전기ㆍ전자</v>
          </cell>
          <cell r="E144" t="str">
            <v>중주파 자극에 의한 운동원리를 활용한 비만 및 근력감소 완화 스마트헬스케어 장치 개발 및 유통 서비스</v>
          </cell>
          <cell r="F144" t="str">
            <v>2,213,458,900</v>
          </cell>
          <cell r="G144" t="str">
            <v>7</v>
          </cell>
          <cell r="H144" t="str">
            <v>도약</v>
          </cell>
          <cell r="I144" t="str">
            <v>중장년</v>
          </cell>
          <cell r="J144">
            <v>0</v>
          </cell>
          <cell r="K144">
            <v>8</v>
          </cell>
          <cell r="L144">
            <v>8</v>
          </cell>
          <cell r="M144">
            <v>15</v>
          </cell>
          <cell r="N144">
            <v>14</v>
          </cell>
          <cell r="O144">
            <v>6</v>
          </cell>
          <cell r="P144">
            <v>7</v>
          </cell>
          <cell r="Q144">
            <v>12</v>
          </cell>
          <cell r="R144">
            <v>4</v>
          </cell>
          <cell r="S144">
            <v>74</v>
          </cell>
          <cell r="T144">
            <v>0</v>
          </cell>
          <cell r="U144">
            <v>74</v>
          </cell>
          <cell r="V144">
            <v>61</v>
          </cell>
          <cell r="W144" t="str">
            <v>고령화 사회에 수요가 늘어날 분야임은 인정됩니다. 압력에 따른 저주파 및 중주파 선택적 제공이 기술 핵심으로 보이는데 관련하여 의료적인 탁월한 효과 등을 확인할 수 있는 근거 자료가 더 보완되었으면 합니다. 즉, 경쟁사 대비 기술적 차별성이 더 강조되면 긍정적입니다. 이미 유통망이 갖춰져 있기 때문에 제품의 완성도만 높다면 해당 제품으로 매출 발생 가능성이 높을 것으로 판단됩니다.</v>
          </cell>
        </row>
        <row r="145">
          <cell r="B145">
            <v>20418977</v>
          </cell>
          <cell r="C145" t="str">
            <v>지역기반</v>
          </cell>
          <cell r="D145" t="str">
            <v>전기ㆍ전자</v>
          </cell>
          <cell r="E145" t="str">
            <v>임펠러 기술을 적용한 날개 없는 드론 제품 개발</v>
          </cell>
          <cell r="F145" t="str">
            <v>140,000,000</v>
          </cell>
          <cell r="G145" t="str">
            <v>1</v>
          </cell>
          <cell r="H145" t="str">
            <v>도약</v>
          </cell>
          <cell r="I145" t="str">
            <v>중장년</v>
          </cell>
          <cell r="J145">
            <v>0</v>
          </cell>
          <cell r="K145">
            <v>8</v>
          </cell>
          <cell r="L145">
            <v>8</v>
          </cell>
          <cell r="M145">
            <v>15</v>
          </cell>
          <cell r="N145">
            <v>14</v>
          </cell>
          <cell r="O145">
            <v>7</v>
          </cell>
          <cell r="P145">
            <v>9</v>
          </cell>
          <cell r="Q145">
            <v>12</v>
          </cell>
          <cell r="R145">
            <v>4</v>
          </cell>
          <cell r="S145">
            <v>77</v>
          </cell>
          <cell r="T145">
            <v>0</v>
          </cell>
          <cell r="U145">
            <v>77</v>
          </cell>
          <cell r="V145">
            <v>23</v>
          </cell>
          <cell r="W145" t="str">
            <v>드론 시장의 규모나 중요성이 높아지고 있기에 개발 및 지원의 실익이 있습니다. 팬을 임펠러로 대체하여 외부 도출이 되지 않는 부분은 참신합니다. 다만, 종래의 업체들이 위와 같은 방식을 사용하지 않은 이유도 있을 것이라 생각됩니다. 지원업체가 해당 구조로 시험비행 2-3분에 성공했다고 하지만 아직 상용화 수준과 거리가 있는 수치다보니 이번 사업 지원을 통해 해당 구조로의 최소 성능 보장 가능성을 사업계획서만으로는 담보할 수 없는 부분이 있습니다.</v>
          </cell>
        </row>
        <row r="146">
          <cell r="B146">
            <v>20422636</v>
          </cell>
          <cell r="C146" t="str">
            <v>지역기반</v>
          </cell>
          <cell r="D146" t="str">
            <v>전기ㆍ전자</v>
          </cell>
          <cell r="E146" t="str">
            <v>비닐자원순환모듈러수납재고관리솔루션</v>
          </cell>
          <cell r="F146" t="str">
            <v>97,000,000</v>
          </cell>
          <cell r="G146" t="str">
            <v>0</v>
          </cell>
          <cell r="H146" t="str">
            <v>도약</v>
          </cell>
          <cell r="I146" t="str">
            <v>청년</v>
          </cell>
          <cell r="J146">
            <v>0</v>
          </cell>
          <cell r="K146">
            <v>8</v>
          </cell>
          <cell r="L146">
            <v>7</v>
          </cell>
          <cell r="M146">
            <v>15</v>
          </cell>
          <cell r="N146">
            <v>14</v>
          </cell>
          <cell r="O146">
            <v>5</v>
          </cell>
          <cell r="P146">
            <v>7</v>
          </cell>
          <cell r="Q146">
            <v>12</v>
          </cell>
          <cell r="R146">
            <v>4</v>
          </cell>
          <cell r="S146">
            <v>72</v>
          </cell>
          <cell r="T146">
            <v>2</v>
          </cell>
          <cell r="U146">
            <v>74</v>
          </cell>
          <cell r="V146">
            <v>61</v>
          </cell>
          <cell r="W146" t="str">
            <v>빈 공간을 최소화할 수 있는 정리 방식이라 여겨집니다. 다만 아직 설계 검증 단계에 해당하며, 해당 제품에 대한 실제 소비자 니즈가 어느 정도 수준인지에 대한 조사가 추가적으로 필요해보입니다. 즉, 사업 지원 이후 소비자 니즈나 제품 가격 등에 따라 초기 형태가 매우 다른 형태로 바뀌 수 있는데 짧은 사업 기한 내에 온전한 결과물이 나올 수 있을까 하는 우려가 있습니다.</v>
          </cell>
        </row>
        <row r="147">
          <cell r="B147">
            <v>20422658</v>
          </cell>
          <cell r="C147" t="str">
            <v>지역기반</v>
          </cell>
          <cell r="D147" t="str">
            <v>전기ㆍ전자</v>
          </cell>
          <cell r="E147" t="str">
            <v>기후 대응형 육상 김 양식 전용 LED 조명 및 제어 플랫폼</v>
          </cell>
          <cell r="F147" t="str">
            <v>19</v>
          </cell>
          <cell r="G147" t="str">
            <v>4</v>
          </cell>
          <cell r="H147" t="str">
            <v>도약</v>
          </cell>
          <cell r="I147" t="str">
            <v>중장년</v>
          </cell>
          <cell r="J147">
            <v>0</v>
          </cell>
          <cell r="K147">
            <v>8</v>
          </cell>
          <cell r="L147">
            <v>8</v>
          </cell>
          <cell r="M147">
            <v>15</v>
          </cell>
          <cell r="N147">
            <v>14</v>
          </cell>
          <cell r="O147">
            <v>7</v>
          </cell>
          <cell r="P147">
            <v>8</v>
          </cell>
          <cell r="Q147">
            <v>12</v>
          </cell>
          <cell r="R147">
            <v>4</v>
          </cell>
          <cell r="S147">
            <v>76</v>
          </cell>
          <cell r="T147">
            <v>0</v>
          </cell>
          <cell r="U147">
            <v>76</v>
          </cell>
          <cell r="V147">
            <v>29</v>
          </cell>
          <cell r="W147" t="str">
            <v>본 사업의 핵심은 조명(HW)과 제어APP(SW)가 아닌 레시피 데이터(DB)라고 판단됩니다. 조명 및 제어는 수많은 경쟁 LED 업체에서도 충분히 구현 가능한 수준이라 여겨집니다. 다만 레시피 데이터(DB)는 해당 제품의 성공을 좌지할 수 있는 핵심이자 영업비밀로 보호해야될만큼 중요한 부분이라 판단되는데 어느 정도의 레시피 데이터를 보유하고 계신지 불분명합니다.</v>
          </cell>
        </row>
        <row r="148">
          <cell r="B148">
            <v>20424628</v>
          </cell>
          <cell r="C148" t="str">
            <v>지역기반</v>
          </cell>
          <cell r="D148" t="str">
            <v>전기ㆍ전자</v>
          </cell>
          <cell r="E148" t="str">
            <v>Drone 을 위한 CMOS 기반의 영상정보 송수신 RF Transceiver 개발</v>
          </cell>
          <cell r="F148" t="str">
            <v>85,000,000</v>
          </cell>
          <cell r="G148" t="str">
            <v>1</v>
          </cell>
          <cell r="H148" t="str">
            <v>도약</v>
          </cell>
          <cell r="I148" t="str">
            <v>청년</v>
          </cell>
          <cell r="J148">
            <v>0</v>
          </cell>
          <cell r="K148">
            <v>7</v>
          </cell>
          <cell r="L148">
            <v>6</v>
          </cell>
          <cell r="M148">
            <v>17</v>
          </cell>
          <cell r="N148">
            <v>14</v>
          </cell>
          <cell r="O148">
            <v>7</v>
          </cell>
          <cell r="P148">
            <v>7</v>
          </cell>
          <cell r="Q148">
            <v>12</v>
          </cell>
          <cell r="R148">
            <v>4</v>
          </cell>
          <cell r="S148">
            <v>74</v>
          </cell>
          <cell r="T148">
            <v>0</v>
          </cell>
          <cell r="U148">
            <v>74</v>
          </cell>
          <cell r="V148">
            <v>61</v>
          </cell>
          <cell r="W148" t="str">
            <v>시장규모도 중간 이상이고 대표자 역량도 우수합니다. 현재까지 설계를 진행해오신 부분도 이번 지원사업과 연관된 제품 개발일 잘 될 수 있을 것이란 생각을 가지게 합니다. 다만 개발된 제품이 실제 매출로 이어지기 위해서는 PoC나 민간 공공 시장 판로 계획들이 좀 더 구체화될 필요가 있습니다.</v>
          </cell>
        </row>
        <row r="149">
          <cell r="B149">
            <v>20424661</v>
          </cell>
          <cell r="C149" t="str">
            <v>지역기반</v>
          </cell>
          <cell r="D149" t="str">
            <v>전기ㆍ전자</v>
          </cell>
          <cell r="E149" t="str">
            <v>플렉시블 패키지 기반 AI 지문인증 시스템반도체 및 지문인증 카드</v>
          </cell>
          <cell r="F149" t="str">
            <v>781,492,570</v>
          </cell>
          <cell r="G149" t="str">
            <v>4</v>
          </cell>
          <cell r="H149" t="str">
            <v>도약</v>
          </cell>
          <cell r="I149" t="str">
            <v>중장년</v>
          </cell>
          <cell r="J149">
            <v>0</v>
          </cell>
          <cell r="K149">
            <v>9</v>
          </cell>
          <cell r="L149">
            <v>8</v>
          </cell>
          <cell r="M149">
            <v>13</v>
          </cell>
          <cell r="N149">
            <v>14</v>
          </cell>
          <cell r="O149">
            <v>7</v>
          </cell>
          <cell r="P149">
            <v>7</v>
          </cell>
          <cell r="Q149">
            <v>12</v>
          </cell>
          <cell r="R149">
            <v>4</v>
          </cell>
          <cell r="S149">
            <v>74</v>
          </cell>
          <cell r="T149">
            <v>0</v>
          </cell>
          <cell r="U149">
            <v>74</v>
          </cell>
          <cell r="V149">
            <v>61</v>
          </cell>
          <cell r="W149" t="str">
            <v>최근 보안 이슈가 화두가 되고 있다는 부분을 고려할 때 개발의 동기가 인정됩니다. 또한 대표자의 과거 경력을 고려할 때 본 사업의 성공 가능성도 상대적으로 높게 평가됩니다. PoC 및 기술 검증을 수행중인 부분도 긍정적입니다. 비선형 왔곡 보정 기술까지 완성된다면 경쟁사 대비 기술적 차별성도 확보될 것으로 판단됩니다.</v>
          </cell>
        </row>
        <row r="150">
          <cell r="B150">
            <v>20425837</v>
          </cell>
          <cell r="C150" t="str">
            <v>지역기반</v>
          </cell>
          <cell r="D150" t="str">
            <v>전기ㆍ전자</v>
          </cell>
          <cell r="E150" t="str">
            <v>스마트팜 통합제어 AI 시스템</v>
          </cell>
          <cell r="F150" t="str">
            <v>45,000,000</v>
          </cell>
          <cell r="G150" t="str">
            <v>3</v>
          </cell>
          <cell r="H150" t="str">
            <v>도약</v>
          </cell>
          <cell r="I150" t="str">
            <v>중장년</v>
          </cell>
          <cell r="J150">
            <v>0</v>
          </cell>
          <cell r="K150">
            <v>8</v>
          </cell>
          <cell r="L150">
            <v>8</v>
          </cell>
          <cell r="M150">
            <v>15</v>
          </cell>
          <cell r="N150">
            <v>14</v>
          </cell>
          <cell r="O150">
            <v>7</v>
          </cell>
          <cell r="P150">
            <v>7</v>
          </cell>
          <cell r="Q150">
            <v>12</v>
          </cell>
          <cell r="R150">
            <v>4</v>
          </cell>
          <cell r="S150">
            <v>75</v>
          </cell>
          <cell r="T150">
            <v>0</v>
          </cell>
          <cell r="U150">
            <v>75</v>
          </cell>
          <cell r="V150">
            <v>37</v>
          </cell>
          <cell r="W150" t="str">
            <v>지원업체의 개발역량이 높은 것으로 판단됩니다. 다만, 현재 하드웨어, 소프트웨어 및 AI모듈에 대한 개별적인 개발이 진행중인 상태이고 통합 제품으로서의 초기 모델이 출시되기 전으로 판단됩니다. 한편, 스마트팸의 경제성과 시장성이 가장 중요한 부분 중 하나인데 사업화 모델이 우리 제품에 특화되어 있지 않습니다.</v>
          </cell>
        </row>
        <row r="151">
          <cell r="B151">
            <v>20426154</v>
          </cell>
          <cell r="C151" t="str">
            <v>지역기반</v>
          </cell>
          <cell r="D151" t="str">
            <v>전기ㆍ전자</v>
          </cell>
          <cell r="E151" t="str">
            <v>AI SoC기술이 적용된 감염균 및 항생제 감수성 신속 진단 자동화 서비스</v>
          </cell>
          <cell r="F151" t="str">
            <v>567,434,543</v>
          </cell>
          <cell r="G151" t="str">
            <v>5</v>
          </cell>
          <cell r="H151" t="str">
            <v>도약</v>
          </cell>
          <cell r="I151" t="str">
            <v>중장년</v>
          </cell>
          <cell r="J151">
            <v>0</v>
          </cell>
          <cell r="K151">
            <v>8</v>
          </cell>
          <cell r="L151">
            <v>8</v>
          </cell>
          <cell r="M151">
            <v>16</v>
          </cell>
          <cell r="N151">
            <v>14</v>
          </cell>
          <cell r="O151">
            <v>8</v>
          </cell>
          <cell r="P151">
            <v>7</v>
          </cell>
          <cell r="Q151">
            <v>12</v>
          </cell>
          <cell r="R151">
            <v>4</v>
          </cell>
          <cell r="S151">
            <v>77</v>
          </cell>
          <cell r="T151">
            <v>0</v>
          </cell>
          <cell r="U151">
            <v>77</v>
          </cell>
          <cell r="V151">
            <v>23</v>
          </cell>
          <cell r="W151" t="str">
            <v>제품 초기 개발이 완료되어 이미 1차 시제품 테스트를 진행한 부분이 긍정적입니다. 개선이 필요한 사항이 있고 사업기한 내에 달성 가능한 목표로 판단됩니다. 다만 개선사항에 대하여 사업계획서에 좀 더 자세히 기술해주셨으면 하는 아쉬움이 있습니다. 지원을 통해 매출 상승이 기대됩니다.</v>
          </cell>
        </row>
        <row r="152">
          <cell r="B152">
            <v>20426937</v>
          </cell>
          <cell r="C152" t="str">
            <v>지역기반</v>
          </cell>
          <cell r="D152" t="str">
            <v>전기ㆍ전자</v>
          </cell>
          <cell r="E152" t="str">
            <v>차량 CAN 통신의 해킹 감지 및 차단을 위한 온디바이스 AI NPU 반도체</v>
          </cell>
          <cell r="F152" t="str">
            <v>21,300,000</v>
          </cell>
          <cell r="G152" t="str">
            <v>4</v>
          </cell>
          <cell r="H152" t="str">
            <v>도약</v>
          </cell>
          <cell r="I152" t="str">
            <v>중장년</v>
          </cell>
          <cell r="J152" t="str">
            <v>면제</v>
          </cell>
          <cell r="S152" t="str">
            <v/>
          </cell>
          <cell r="T152">
            <v>0</v>
          </cell>
          <cell r="U152">
            <v>100</v>
          </cell>
          <cell r="V152" t="str">
            <v/>
          </cell>
          <cell r="W152" t="str">
            <v>서류평가 면제</v>
          </cell>
        </row>
        <row r="153">
          <cell r="B153">
            <v>20427209</v>
          </cell>
          <cell r="C153" t="str">
            <v>지역기반</v>
          </cell>
          <cell r="D153" t="str">
            <v>전기ㆍ전자</v>
          </cell>
          <cell r="E153" t="str">
            <v>GaN 전력반도체 기술 기반 태양광·ESS 연계형 6~12kW급 양방향 DC 충방전 모듈 및 글로벌 마이크로그리드 인프라 솔루션</v>
          </cell>
          <cell r="F153" t="str">
            <v>1,698,000,000</v>
          </cell>
          <cell r="G153" t="str">
            <v>5</v>
          </cell>
          <cell r="H153" t="str">
            <v>도약</v>
          </cell>
          <cell r="I153" t="str">
            <v>중장년</v>
          </cell>
          <cell r="J153">
            <v>0</v>
          </cell>
          <cell r="K153">
            <v>8</v>
          </cell>
          <cell r="L153">
            <v>9</v>
          </cell>
          <cell r="M153">
            <v>15</v>
          </cell>
          <cell r="N153">
            <v>14</v>
          </cell>
          <cell r="O153">
            <v>7</v>
          </cell>
          <cell r="P153">
            <v>7</v>
          </cell>
          <cell r="Q153">
            <v>12</v>
          </cell>
          <cell r="R153">
            <v>4</v>
          </cell>
          <cell r="S153">
            <v>76</v>
          </cell>
          <cell r="T153">
            <v>0</v>
          </cell>
          <cell r="U153">
            <v>76</v>
          </cell>
          <cell r="V153">
            <v>29</v>
          </cell>
          <cell r="W153" t="str">
            <v>GaN 반도체를 통한 전반적인 성능 향상은 긍정적이지만, 생산 효율 및 가격 경쟁력도 이전 수준을 그대로 유지하는지 궁금합니다. 대표자의 역량 및 타겟 시장 지역이 명확한 것도 장점입니다. 가격 경쟁력만 갖춰진다면 매출 상승이 기대됩니다.</v>
          </cell>
        </row>
        <row r="154">
          <cell r="B154">
            <v>20427817</v>
          </cell>
          <cell r="C154" t="str">
            <v>지역기반</v>
          </cell>
          <cell r="D154" t="str">
            <v>전기ㆍ전자</v>
          </cell>
          <cell r="E154" t="str">
            <v>사진·설명 기반 주문기술이 적용된 긴급 자재 조달 기능의  철물 주문 플랫폼 HARDY LINK</v>
          </cell>
          <cell r="F154" t="str">
            <v>0</v>
          </cell>
          <cell r="G154" t="str">
            <v>0</v>
          </cell>
          <cell r="H154" t="str">
            <v>도약</v>
          </cell>
          <cell r="I154" t="str">
            <v>중장년</v>
          </cell>
          <cell r="J154">
            <v>0</v>
          </cell>
          <cell r="K154">
            <v>8</v>
          </cell>
          <cell r="L154">
            <v>8</v>
          </cell>
          <cell r="M154">
            <v>16</v>
          </cell>
          <cell r="N154">
            <v>14</v>
          </cell>
          <cell r="O154">
            <v>7</v>
          </cell>
          <cell r="P154">
            <v>7</v>
          </cell>
          <cell r="Q154">
            <v>12</v>
          </cell>
          <cell r="R154">
            <v>4</v>
          </cell>
          <cell r="S154">
            <v>76</v>
          </cell>
          <cell r="T154">
            <v>0</v>
          </cell>
          <cell r="U154">
            <v>76</v>
          </cell>
          <cell r="V154">
            <v>29</v>
          </cell>
          <cell r="W154" t="str">
            <v>현장에서의 긴급 수급이 필요한 철물 시장의 니즈를 충족시킬 수 있다는 점에서 긍정적인 평가를 합니다. 다만 플랫폼의 성공여부는 수요자와 공급자의 적극적인 참여에 달려있다보니 서비스 초기에는 수익이 줄더라도 공급사 유인을 위한 혜택을 제공하는 것이 좋아 보입니다. 한편, 플랫폼 사업은 일반적으로 기술적 장벽을 만들기 힘든 부분이 있기에 초기에 투자를 받고 영업망 확보 및 인지도 향상을 위한 광고를 적극적으로 집행할 것을 제안드립니다.</v>
          </cell>
        </row>
        <row r="155">
          <cell r="B155">
            <v>20428136</v>
          </cell>
          <cell r="C155" t="str">
            <v>지역기반</v>
          </cell>
          <cell r="D155" t="str">
            <v>전기ㆍ전자</v>
          </cell>
          <cell r="E155" t="str">
            <v>집중력 저하 1030세대의 자기주도 몰입 훈련을 위한, 특허 로직 기반 듀얼 타이머 &amp; 교구 통합 솔루션</v>
          </cell>
          <cell r="F155" t="str">
            <v>76,223,815</v>
          </cell>
          <cell r="G155" t="str">
            <v>2</v>
          </cell>
          <cell r="H155" t="str">
            <v>도약</v>
          </cell>
          <cell r="I155" t="str">
            <v>청년</v>
          </cell>
          <cell r="J155">
            <v>0</v>
          </cell>
          <cell r="K155">
            <v>8</v>
          </cell>
          <cell r="L155">
            <v>8</v>
          </cell>
          <cell r="M155">
            <v>15</v>
          </cell>
          <cell r="N155">
            <v>15</v>
          </cell>
          <cell r="O155">
            <v>7</v>
          </cell>
          <cell r="P155">
            <v>7</v>
          </cell>
          <cell r="Q155">
            <v>12</v>
          </cell>
          <cell r="R155">
            <v>4</v>
          </cell>
          <cell r="S155">
            <v>76</v>
          </cell>
          <cell r="T155">
            <v>0</v>
          </cell>
          <cell r="U155">
            <v>76</v>
          </cell>
          <cell r="V155">
            <v>29</v>
          </cell>
          <cell r="W155" t="str">
            <v>판매 대상 고객연령층을 특정하여 교구시장을 개발한 점 그리고 기사용자 6000명 이상의 VOC를 확보한 점은 매우 긍정적입니다. 다만, 우리 제품의 모방용이성이 상대적으로 높은 편으로 판단됩니다. 사업적으로 의미가 있는 제품이지만 기술 장벽을 만들기가 힘든 아이템으로 보이기에, 디자인, 상표 출원을 강화할 필요가 있습니다. 또한 경쟁사 대비 기술적 차별성을 극대화할만한 포인트를 추가 R&amp;D를 통해 개발하는 것도 적극적으로 제안드립니다.</v>
          </cell>
        </row>
        <row r="156">
          <cell r="B156">
            <v>20429439</v>
          </cell>
          <cell r="C156" t="str">
            <v>지역기반</v>
          </cell>
          <cell r="D156" t="str">
            <v>전기ㆍ전자</v>
          </cell>
          <cell r="E156" t="str">
            <v>AI 기반 잔량 수명 예측과 고장 진단 및 자동 넘침방지 기능을 갖춘 지능형 배터리 통합 유지보수 관리시스템</v>
          </cell>
          <cell r="F156" t="str">
            <v>113,000,000</v>
          </cell>
          <cell r="G156" t="str">
            <v>2</v>
          </cell>
          <cell r="H156" t="str">
            <v>도약</v>
          </cell>
          <cell r="I156" t="str">
            <v>중장년</v>
          </cell>
          <cell r="J156">
            <v>0</v>
          </cell>
          <cell r="K156">
            <v>8</v>
          </cell>
          <cell r="L156">
            <v>9</v>
          </cell>
          <cell r="M156">
            <v>15</v>
          </cell>
          <cell r="N156">
            <v>14</v>
          </cell>
          <cell r="O156">
            <v>8</v>
          </cell>
          <cell r="P156">
            <v>7</v>
          </cell>
          <cell r="Q156">
            <v>12</v>
          </cell>
          <cell r="R156">
            <v>4</v>
          </cell>
          <cell r="S156">
            <v>77</v>
          </cell>
          <cell r="T156">
            <v>0</v>
          </cell>
          <cell r="U156">
            <v>77</v>
          </cell>
          <cell r="V156">
            <v>23</v>
          </cell>
          <cell r="W156" t="str">
            <v>배터리 보충시장에 있어서 지원업체의 기술의 필요성이 높은 것으로 판단됩니다. AI기반 예측 기능 적용 관련하여는 기존 배터리 보충 데이터들을 활용할 것으로 추측되는데 이에 대한 명확한 계획이나 인력운영은 확인하기 힘듭니다. 사업계획서 상의 HD현대중공업, 쿠팡, 마켓커리와의 실제 PoC진행 및 공급 계약 단계인지도 궁금합니다.</v>
          </cell>
        </row>
        <row r="157">
          <cell r="B157">
            <v>20429825</v>
          </cell>
          <cell r="C157" t="str">
            <v>지역기반</v>
          </cell>
          <cell r="D157" t="str">
            <v>전기ㆍ전자</v>
          </cell>
          <cell r="E157" t="str">
            <v>AIIOT적용 반려동물 건강상태와 활동수준 관리 원적외선 패드 개발</v>
          </cell>
          <cell r="F157" t="str">
            <v>30,000,000</v>
          </cell>
          <cell r="G157" t="str">
            <v>2</v>
          </cell>
          <cell r="H157" t="str">
            <v>도약</v>
          </cell>
          <cell r="I157" t="str">
            <v>청년</v>
          </cell>
          <cell r="J157">
            <v>0</v>
          </cell>
          <cell r="K157">
            <v>7</v>
          </cell>
          <cell r="L157">
            <v>7</v>
          </cell>
          <cell r="M157">
            <v>14</v>
          </cell>
          <cell r="N157">
            <v>12</v>
          </cell>
          <cell r="O157">
            <v>7</v>
          </cell>
          <cell r="P157">
            <v>7</v>
          </cell>
          <cell r="Q157">
            <v>10</v>
          </cell>
          <cell r="R157">
            <v>4</v>
          </cell>
          <cell r="S157">
            <v>68</v>
          </cell>
          <cell r="T157">
            <v>0</v>
          </cell>
          <cell r="U157">
            <v>68</v>
          </cell>
          <cell r="V157">
            <v>93</v>
          </cell>
          <cell r="W157" t="str">
            <v>반려동물 시장이 확대되고 있고 반려동물과 보호자 양측에 편익을 줄 수 있다는 점에서 긍정적입니다. 다만, 개발하고자 하시는 기술적 사항들이 아직 계획 단계이기에 실제 제작 과정에서 변경이 많이 발생할 가능성이 커보입니다. 또한 개발 이후에 실제 효능에 대한 테스트도 필요하며 사업 기한내에 목표한 결과물 도출까지 시간이 타이트해 보입니다. 반려동물 관련 스타트업이 굉장히 많기 때문에 시장진출 및 판로 개척에 대한 추가 전략이 필요합니다.</v>
          </cell>
        </row>
        <row r="158">
          <cell r="B158">
            <v>20429923</v>
          </cell>
          <cell r="C158" t="str">
            <v>지역기반</v>
          </cell>
          <cell r="D158" t="str">
            <v>전기ㆍ전자</v>
          </cell>
          <cell r="E158" t="str">
            <v>오디온: 고객의 감정까지 이해하는 엔터프라이즈 음성 API</v>
          </cell>
          <cell r="F158" t="str">
            <v>67,000,000</v>
          </cell>
          <cell r="G158" t="str">
            <v>7</v>
          </cell>
          <cell r="H158" t="str">
            <v>도약</v>
          </cell>
          <cell r="I158" t="str">
            <v>청년</v>
          </cell>
          <cell r="J158">
            <v>0</v>
          </cell>
          <cell r="K158">
            <v>9</v>
          </cell>
          <cell r="L158">
            <v>10</v>
          </cell>
          <cell r="M158">
            <v>19</v>
          </cell>
          <cell r="N158">
            <v>18</v>
          </cell>
          <cell r="O158">
            <v>10</v>
          </cell>
          <cell r="P158">
            <v>9</v>
          </cell>
          <cell r="Q158">
            <v>15</v>
          </cell>
          <cell r="R158">
            <v>5</v>
          </cell>
          <cell r="S158">
            <v>95</v>
          </cell>
          <cell r="T158">
            <v>0</v>
          </cell>
          <cell r="U158">
            <v>95</v>
          </cell>
          <cell r="V158">
            <v>1</v>
          </cell>
          <cell r="W158" t="str">
            <v>음성에서 감정, 의도, 스트레스까지 분석하고자 하는 시도가 매우 흥미롭습니다. 음성AI 에이전트 시장 규모도 조사주신 것처럼 지대한 상승이 될 것으로 기대됩니다. 기술검증도 주요 업체와 이미 완료한 부분도 긍정적으로 평가합니다. 사업 기간내에 개발하고자 하는 목표도 분명합니다. 매출상승 및 투자유치 등 여러가지 성과 도출이 가능한 기업으로 판단됩니다.</v>
          </cell>
        </row>
        <row r="159">
          <cell r="B159">
            <v>20430098</v>
          </cell>
          <cell r="C159" t="str">
            <v>지역기반</v>
          </cell>
          <cell r="D159" t="str">
            <v>전기ㆍ전자</v>
          </cell>
          <cell r="E159" t="str">
            <v>고주파 스위칭 노이즈 및 누설전류 저감 알고리즘이 적용된 차세대 에너지 인버터</v>
          </cell>
          <cell r="F159" t="str">
            <v>10,021,230,040</v>
          </cell>
          <cell r="G159" t="str">
            <v>15</v>
          </cell>
          <cell r="H159" t="str">
            <v>도약</v>
          </cell>
          <cell r="I159" t="str">
            <v>중장년</v>
          </cell>
          <cell r="J159">
            <v>0</v>
          </cell>
          <cell r="K159">
            <v>9</v>
          </cell>
          <cell r="L159">
            <v>9</v>
          </cell>
          <cell r="M159">
            <v>18</v>
          </cell>
          <cell r="N159">
            <v>19</v>
          </cell>
          <cell r="O159">
            <v>9</v>
          </cell>
          <cell r="P159">
            <v>10</v>
          </cell>
          <cell r="Q159">
            <v>14</v>
          </cell>
          <cell r="R159">
            <v>5</v>
          </cell>
          <cell r="S159">
            <v>93</v>
          </cell>
          <cell r="T159">
            <v>0</v>
          </cell>
          <cell r="U159">
            <v>93</v>
          </cell>
          <cell r="V159">
            <v>2</v>
          </cell>
          <cell r="W159" t="str">
            <v>누설전류를 법적 기준에 맞춰 1mA 이하로 낮추기 위한 필요성이 인정됩니다. 또한 화재나 전력 효율 차원에서도 제품 개발의 실익이 인정됩니다. 또한 기존과 달리 소프트웨어 알고리즘으로 문제를 해결하고자 하는 부분도 긍정적입니다. 시장진출 제품 판매 관련하여 전기안전공사, 국내 3대 IDC 운영사 등과의 논의가 어디까지 이루어지고 있는지 사업계획서 상으로는 모호한 부분이 있습니다.</v>
          </cell>
        </row>
        <row r="160">
          <cell r="B160">
            <v>20430121</v>
          </cell>
          <cell r="C160" t="str">
            <v>지역기반</v>
          </cell>
          <cell r="D160" t="str">
            <v>전기ㆍ전자</v>
          </cell>
          <cell r="E160" t="str">
            <v xml:space="preserve">객체 인식 기술이 적용된 디지털 사이니지의 교통약자 알림 서비스 </v>
          </cell>
          <cell r="F160" t="str">
            <v>160,000,000</v>
          </cell>
          <cell r="G160" t="str">
            <v>1</v>
          </cell>
          <cell r="H160" t="str">
            <v>도약</v>
          </cell>
          <cell r="I160" t="str">
            <v>중장년</v>
          </cell>
          <cell r="J160">
            <v>0</v>
          </cell>
          <cell r="K160">
            <v>8</v>
          </cell>
          <cell r="L160">
            <v>9</v>
          </cell>
          <cell r="M160">
            <v>15</v>
          </cell>
          <cell r="N160">
            <v>14</v>
          </cell>
          <cell r="O160">
            <v>7</v>
          </cell>
          <cell r="P160">
            <v>7</v>
          </cell>
          <cell r="Q160">
            <v>12</v>
          </cell>
          <cell r="R160">
            <v>4</v>
          </cell>
          <cell r="S160">
            <v>76</v>
          </cell>
          <cell r="T160">
            <v>0</v>
          </cell>
          <cell r="U160">
            <v>76</v>
          </cell>
          <cell r="V160">
            <v>29</v>
          </cell>
          <cell r="W160" t="str">
            <v>어린이 교통사고를 방지하기 위한 기술로서 공공성이 인정됩니다. 다만, 각 스마트폰 위치 정밀도가 매우 높아야 실질적인 효과를 발휘할 수 있을 것으로 판단됩니다. 도로에 설치된 CCTV의 성능도 효과에 큰 영향을 줄 것으로 판단됩니다. CCTV 영상의 경우 도로교통공사와의 협의가 필요한데 관련하여 어느정도 협의가 이루어졌는지도 궁금합니다.</v>
          </cell>
        </row>
        <row r="161">
          <cell r="B161">
            <v>20431021</v>
          </cell>
          <cell r="C161" t="str">
            <v>지역기반</v>
          </cell>
          <cell r="D161" t="str">
            <v>전기ㆍ전자</v>
          </cell>
          <cell r="E161" t="str">
            <v>Ambient AI 기반 모빌리티 공기질 예측 제어와 운전자 졸음운전 방지 및 안전 보호 솔루션</v>
          </cell>
          <cell r="F161" t="str">
            <v>70,000,000</v>
          </cell>
          <cell r="G161" t="str">
            <v>0</v>
          </cell>
          <cell r="H161" t="str">
            <v>도약</v>
          </cell>
          <cell r="I161" t="str">
            <v>중장년</v>
          </cell>
          <cell r="J161">
            <v>0</v>
          </cell>
          <cell r="K161">
            <v>7</v>
          </cell>
          <cell r="L161">
            <v>7</v>
          </cell>
          <cell r="M161">
            <v>13</v>
          </cell>
          <cell r="N161">
            <v>12</v>
          </cell>
          <cell r="O161">
            <v>7</v>
          </cell>
          <cell r="P161">
            <v>6</v>
          </cell>
          <cell r="Q161">
            <v>10</v>
          </cell>
          <cell r="R161">
            <v>4</v>
          </cell>
          <cell r="S161">
            <v>66</v>
          </cell>
          <cell r="T161">
            <v>0</v>
          </cell>
          <cell r="U161">
            <v>66</v>
          </cell>
          <cell r="V161">
            <v>97</v>
          </cell>
          <cell r="W161" t="str">
            <v>졸음운전 위험을 줄일 수 있다는 점에서 개발 실익이 인정됩니다. 다만, 별도의 교통규제 없이 운전자가 자발적으로 해당 제품을 구매할 동기가 다소 부족해보입니다. 네비게이션처럼 우리 개발 제품을 운전자들이 반드시 사용해야만 하는 핵심 기능 및 판매 전략을 고민해볼 필요가 있습니다.</v>
          </cell>
        </row>
        <row r="162">
          <cell r="B162">
            <v>20431352</v>
          </cell>
          <cell r="C162" t="str">
            <v>지역기반</v>
          </cell>
          <cell r="D162" t="str">
            <v>전기ㆍ전자</v>
          </cell>
          <cell r="E162" t="str">
            <v>실내 측정 데이터 분석을 통한  AI 사운드 튜닝 기능의  프리미엄 올인원 스피커</v>
          </cell>
          <cell r="F162" t="str">
            <v>1,200,000,000</v>
          </cell>
          <cell r="G162" t="str">
            <v>7</v>
          </cell>
          <cell r="H162" t="str">
            <v>도약</v>
          </cell>
          <cell r="I162" t="str">
            <v>중장년</v>
          </cell>
          <cell r="J162">
            <v>0</v>
          </cell>
          <cell r="K162">
            <v>9</v>
          </cell>
          <cell r="L162">
            <v>6</v>
          </cell>
          <cell r="M162">
            <v>13</v>
          </cell>
          <cell r="N162">
            <v>12</v>
          </cell>
          <cell r="O162">
            <v>7</v>
          </cell>
          <cell r="P162">
            <v>6</v>
          </cell>
          <cell r="Q162">
            <v>10</v>
          </cell>
          <cell r="R162">
            <v>4</v>
          </cell>
          <cell r="S162">
            <v>67</v>
          </cell>
          <cell r="T162">
            <v>0</v>
          </cell>
          <cell r="U162">
            <v>67</v>
          </cell>
          <cell r="V162">
            <v>95</v>
          </cell>
          <cell r="W162" t="str">
            <v>스피커 시장은 전통 대기업들이 점유율의 대부분을 장악하고 있습니다. 디자인적으로 차별성을 가져가고자 하는 부분은 긍정적인 시도입니다. 한편, 실내공간 측정 데이터 기반 AI 최적화 기술의 경우 현재 어느정도까지 개발이 되었는지 그 성능 및 효과가 어느정도인지 객관적으로 판단할 근거가 다소 부족합니다. 우리 제품만의 기술적 차별성을 좀 더 구체화할 필요가 있습니다.</v>
          </cell>
        </row>
        <row r="163">
          <cell r="B163">
            <v>20431396</v>
          </cell>
          <cell r="C163" t="str">
            <v>지역기반</v>
          </cell>
          <cell r="D163" t="str">
            <v>전기ㆍ전자</v>
          </cell>
          <cell r="E163" t="str">
            <v>결상복구·정전압·고조파필터 3중 보호 기술이 적용된 중소 제조공장 전기사고 예방 통합 안전관리 렌탈 서비스</v>
          </cell>
          <cell r="F163" t="str">
            <v>74,000,000</v>
          </cell>
          <cell r="G163" t="str">
            <v>1</v>
          </cell>
          <cell r="H163" t="str">
            <v>도약</v>
          </cell>
          <cell r="I163" t="str">
            <v>중장년</v>
          </cell>
          <cell r="J163">
            <v>0</v>
          </cell>
          <cell r="K163">
            <v>8</v>
          </cell>
          <cell r="L163">
            <v>8</v>
          </cell>
          <cell r="M163">
            <v>15</v>
          </cell>
          <cell r="N163">
            <v>14</v>
          </cell>
          <cell r="O163">
            <v>7</v>
          </cell>
          <cell r="P163">
            <v>7</v>
          </cell>
          <cell r="Q163">
            <v>12</v>
          </cell>
          <cell r="R163">
            <v>4</v>
          </cell>
          <cell r="S163">
            <v>75</v>
          </cell>
          <cell r="T163">
            <v>0</v>
          </cell>
          <cell r="U163">
            <v>75</v>
          </cell>
          <cell r="V163">
            <v>37</v>
          </cell>
          <cell r="W163" t="str">
            <v>기존 AVR, UPS 중심 체계가 복합 전력 리스크를 해소하지 못한다는 점에 대하여 동의합니다. 권선 구조를 활용하여 전력 이상을 완충하는 기술에 대한 성능 검증까지 완료된 점도 매우 긍정적입니다. 우리 제품은 공공과 민간 시장을 모두 타겟팅할 필요가 있습니다. 주요 업체들과의 오픈이노베이션 및 PoC를 적극적으로 진행할 필요가 있습니다.</v>
          </cell>
        </row>
        <row r="164">
          <cell r="B164">
            <v>20418912</v>
          </cell>
          <cell r="C164" t="str">
            <v>대학발</v>
          </cell>
          <cell r="D164" t="str">
            <v>전기ㆍ전자</v>
          </cell>
          <cell r="E164" t="str">
            <v>반도체 모델 릴리즈 검증 운영 효율화를 위한 QA·회귀·리포트 자동화 플랫폼(SIMLAB 2.0) 상용화</v>
          </cell>
          <cell r="F164" t="str">
            <v>5,000,000</v>
          </cell>
          <cell r="G164" t="str">
            <v>4</v>
          </cell>
          <cell r="H164" t="str">
            <v>도약</v>
          </cell>
          <cell r="I164" t="str">
            <v>중장년</v>
          </cell>
          <cell r="J164">
            <v>0</v>
          </cell>
          <cell r="K164">
            <v>8</v>
          </cell>
          <cell r="L164">
            <v>8</v>
          </cell>
          <cell r="M164">
            <v>15</v>
          </cell>
          <cell r="N164">
            <v>14</v>
          </cell>
          <cell r="O164">
            <v>7</v>
          </cell>
          <cell r="P164">
            <v>7</v>
          </cell>
          <cell r="Q164">
            <v>12</v>
          </cell>
          <cell r="R164">
            <v>4</v>
          </cell>
          <cell r="S164">
            <v>75</v>
          </cell>
          <cell r="T164">
            <v>0</v>
          </cell>
          <cell r="U164">
            <v>75</v>
          </cell>
          <cell r="V164">
            <v>37</v>
          </cell>
          <cell r="W164" t="str">
            <v>대표자 및 구성원들의 전문성이 인정됩니다. 현재 개발 상황을 고려할 때 사업 기간내에 시제품 제작이 완료될 것으로 보입니다. 다만, 현재 수준에서는 우리 기술의 성능 검증이나 효과를 명확하게 판단하기 힘든 부분이 있습니다. 동부하이텍 및 삼성디스플레이 등과 같은 업체와의 PoC 진행 협의 중인 점은 긍정적입니다.</v>
          </cell>
          <cell r="X164" t="str">
            <v>일치</v>
          </cell>
          <cell r="Y164" t="str">
            <v>4가지 주력기술에 해당</v>
          </cell>
        </row>
        <row r="165">
          <cell r="B165">
            <v>20419260</v>
          </cell>
          <cell r="C165" t="str">
            <v>대학발</v>
          </cell>
          <cell r="D165" t="str">
            <v>전기ㆍ전자</v>
          </cell>
          <cell r="E165" t="str">
            <v>국산 SoC 기반 AI Vision CDC 통합 플랫폼 개발 - 온디바이스 Predictive(예측) UX  스마트 콕핏</v>
          </cell>
          <cell r="F165" t="str">
            <v>2,279,151,702</v>
          </cell>
          <cell r="G165" t="str">
            <v>20</v>
          </cell>
          <cell r="H165" t="str">
            <v>도약</v>
          </cell>
          <cell r="I165" t="str">
            <v>중장년</v>
          </cell>
          <cell r="J165">
            <v>0</v>
          </cell>
          <cell r="K165">
            <v>9</v>
          </cell>
          <cell r="L165">
            <v>9</v>
          </cell>
          <cell r="M165">
            <v>18</v>
          </cell>
          <cell r="N165">
            <v>17</v>
          </cell>
          <cell r="O165">
            <v>9</v>
          </cell>
          <cell r="P165">
            <v>9</v>
          </cell>
          <cell r="Q165">
            <v>15</v>
          </cell>
          <cell r="R165">
            <v>5</v>
          </cell>
          <cell r="S165">
            <v>91</v>
          </cell>
          <cell r="T165">
            <v>0</v>
          </cell>
          <cell r="U165">
            <v>91</v>
          </cell>
          <cell r="V165">
            <v>4</v>
          </cell>
          <cell r="W165" t="str">
            <v>SDV 전환이 가속화되는 차량 전장 구조의 변화 흐름에 적합한 아이템인 것으로 판단됩니다. 대표자의 역량도 긍정적으로 평가됩니다. 현재까지 다수 업체와 PoC를 진행중인 것도 잘 확인되며 매출 실적도 긍정적입니다.</v>
          </cell>
          <cell r="X165" t="str">
            <v>일치</v>
          </cell>
          <cell r="Y165" t="str">
            <v>4가지 주력기술에 해당</v>
          </cell>
        </row>
        <row r="166">
          <cell r="B166">
            <v>20423751</v>
          </cell>
          <cell r="C166" t="str">
            <v>대학발</v>
          </cell>
          <cell r="D166" t="str">
            <v>전기ㆍ전자</v>
          </cell>
          <cell r="E166" t="str">
            <v>AI 기반 운동 분석 및 재활 보조 기능이 탑재된 디지털 웨이트 머신</v>
          </cell>
          <cell r="F166" t="str">
            <v>80,000,000</v>
          </cell>
          <cell r="G166" t="str">
            <v>10</v>
          </cell>
          <cell r="H166" t="str">
            <v>도약</v>
          </cell>
          <cell r="I166" t="str">
            <v>청년</v>
          </cell>
          <cell r="J166">
            <v>0</v>
          </cell>
          <cell r="K166">
            <v>8</v>
          </cell>
          <cell r="L166">
            <v>8</v>
          </cell>
          <cell r="M166">
            <v>15</v>
          </cell>
          <cell r="N166">
            <v>14</v>
          </cell>
          <cell r="O166">
            <v>7</v>
          </cell>
          <cell r="P166">
            <v>7</v>
          </cell>
          <cell r="Q166">
            <v>12</v>
          </cell>
          <cell r="R166">
            <v>4</v>
          </cell>
          <cell r="S166">
            <v>75</v>
          </cell>
          <cell r="T166">
            <v>0</v>
          </cell>
          <cell r="U166">
            <v>75</v>
          </cell>
          <cell r="V166">
            <v>37</v>
          </cell>
          <cell r="W166" t="str">
            <v>재활 시장 확대 등 제품 개발 동기는 인정됩니다. 다만, 디지털 헬스 장비는 수많은 중견업체나 스타트업들이 진출해있는 분야입니다. 따라서 경쟁사가 따라오기 힘든 우리만의 기술적 차별성 및 기술 장벽이 필요합니다. 예를들어 AI 기반 소프트웨어 쪽에 대한 특화를 진행해보는 것도 좋은 방향입니다. 한편, 이미 제품 매출 실적이 있고 자체 부하 제어 알고리즘 BLDC를 사용하고 있다는 점은 긍정적입니다. 다수 업체와의 PoC 진행 및 해외 진출 중인 부분도 긍정적입니다.</v>
          </cell>
          <cell r="X166" t="str">
            <v>일치</v>
          </cell>
          <cell r="Y166" t="str">
            <v>4가지 주력기술에 해당</v>
          </cell>
        </row>
        <row r="167">
          <cell r="B167">
            <v>20427976</v>
          </cell>
          <cell r="C167" t="str">
            <v>대학발</v>
          </cell>
          <cell r="D167" t="str">
            <v>전기ㆍ전자</v>
          </cell>
          <cell r="E167" t="str">
            <v>실시간 제어 파라메타값을 추정하는 지능형 드론 ESC개발</v>
          </cell>
          <cell r="F167" t="str">
            <v>93,720,000</v>
          </cell>
          <cell r="G167" t="str">
            <v>4</v>
          </cell>
          <cell r="H167" t="str">
            <v>도약</v>
          </cell>
          <cell r="I167" t="str">
            <v>중장년</v>
          </cell>
          <cell r="J167">
            <v>0</v>
          </cell>
          <cell r="K167">
            <v>8</v>
          </cell>
          <cell r="L167">
            <v>8</v>
          </cell>
          <cell r="M167">
            <v>15</v>
          </cell>
          <cell r="N167">
            <v>14</v>
          </cell>
          <cell r="O167">
            <v>7</v>
          </cell>
          <cell r="P167">
            <v>7</v>
          </cell>
          <cell r="Q167">
            <v>12</v>
          </cell>
          <cell r="R167">
            <v>4</v>
          </cell>
          <cell r="S167">
            <v>75</v>
          </cell>
          <cell r="T167">
            <v>0</v>
          </cell>
          <cell r="U167">
            <v>75</v>
          </cell>
          <cell r="V167">
            <v>37</v>
          </cell>
          <cell r="W167" t="str">
            <v>드론 산업 시장 규모가 확대됨에 따라 제품 개발 동기가 인정됩니다. 지능형 AETC 등 중국산 대비 기술적 강점이 부각되어 보이고 정부 사업 수주 등 실적도 긍정적입니다. 중국산 대비 가격적인 경쟁력을 갖추기 위한 노력도 확인됩니다. B2G나 B2B는 보안 문제로 충분히 시장 확대가 기대되지만 B2C에 대한 전략도 좀 더 구체화하면 긍정적일 것 같습니다.</v>
          </cell>
          <cell r="X167" t="str">
            <v>일치</v>
          </cell>
          <cell r="Y167" t="str">
            <v>4가지 주력기술에 해당</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48</v>
          </cell>
          <cell r="H2">
            <v>64</v>
          </cell>
          <cell r="I2">
            <v>40</v>
          </cell>
          <cell r="J2">
            <v>8</v>
          </cell>
          <cell r="K2">
            <v>5</v>
          </cell>
          <cell r="L2">
            <v>13</v>
          </cell>
          <cell r="M2">
            <v>160</v>
          </cell>
          <cell r="N2" t="str">
            <v>90점 이상 합격
*예비 87~89점 1~2명</v>
          </cell>
          <cell r="Q2" t="str">
            <v>지역기반</v>
          </cell>
          <cell r="R2">
            <v>7</v>
          </cell>
          <cell r="S2">
            <v>3</v>
          </cell>
          <cell r="T2">
            <v>2</v>
          </cell>
          <cell r="U2">
            <v>5</v>
          </cell>
          <cell r="V2">
            <v>7</v>
          </cell>
        </row>
        <row r="3">
          <cell r="E3" t="str">
            <v>평가
현황</v>
          </cell>
          <cell r="F3">
            <v>1</v>
          </cell>
          <cell r="G3">
            <v>48</v>
          </cell>
          <cell r="H3">
            <v>63</v>
          </cell>
          <cell r="I3">
            <v>35</v>
          </cell>
          <cell r="J3">
            <v>8</v>
          </cell>
          <cell r="K3">
            <v>5</v>
          </cell>
          <cell r="L3">
            <v>13</v>
          </cell>
          <cell r="M3">
            <v>160</v>
          </cell>
          <cell r="Q3" t="str">
            <v>대학발</v>
          </cell>
          <cell r="R3">
            <v>4</v>
          </cell>
          <cell r="S3">
            <v>0</v>
          </cell>
          <cell r="T3">
            <v>4</v>
          </cell>
          <cell r="U3">
            <v>0</v>
          </cell>
          <cell r="V3">
            <v>4</v>
          </cell>
        </row>
        <row r="4">
          <cell r="E4" t="str">
            <v>청년</v>
          </cell>
          <cell r="F4" t="str">
            <v>*지역기반만 집계</v>
          </cell>
          <cell r="J4">
            <v>4</v>
          </cell>
          <cell r="K4">
            <v>2</v>
          </cell>
          <cell r="L4">
            <v>6</v>
          </cell>
          <cell r="M4">
            <v>6</v>
          </cell>
          <cell r="N4" t="str">
            <v>청년 최소 2명</v>
          </cell>
          <cell r="Q4" t="str">
            <v>실험실</v>
          </cell>
          <cell r="R4">
            <v>2</v>
          </cell>
          <cell r="S4">
            <v>0</v>
          </cell>
          <cell r="T4">
            <v>2</v>
          </cell>
          <cell r="U4">
            <v>0</v>
          </cell>
          <cell r="V4">
            <v>2</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20430098</v>
          </cell>
          <cell r="C8" t="str">
            <v>지역기반</v>
          </cell>
          <cell r="D8" t="str">
            <v>전기ㆍ전자</v>
          </cell>
          <cell r="E8" t="str">
            <v>고주파 스위칭 노이즈 및 누설전류 저감 알고리즘이 적용된 차세대 에너지 인버터</v>
          </cell>
          <cell r="F8" t="str">
            <v>10,021,230,040</v>
          </cell>
          <cell r="G8" t="str">
            <v>15</v>
          </cell>
          <cell r="H8" t="str">
            <v>도약</v>
          </cell>
          <cell r="I8" t="str">
            <v>중장년</v>
          </cell>
          <cell r="J8">
            <v>0</v>
          </cell>
          <cell r="K8">
            <v>10</v>
          </cell>
          <cell r="L8">
            <v>10</v>
          </cell>
          <cell r="M8">
            <v>20</v>
          </cell>
          <cell r="N8">
            <v>20</v>
          </cell>
          <cell r="O8">
            <v>10</v>
          </cell>
          <cell r="P8">
            <v>9</v>
          </cell>
          <cell r="Q8">
            <v>15</v>
          </cell>
          <cell r="R8">
            <v>4</v>
          </cell>
          <cell r="S8">
            <v>98</v>
          </cell>
          <cell r="T8">
            <v>0</v>
          </cell>
          <cell r="U8">
            <v>98</v>
          </cell>
          <cell r="V8">
            <v>1</v>
          </cell>
          <cell r="W8" t="str">
            <v>ㅇ 지속적인 성장을 위한 구체적인 성장전략 보완이 필요함. 
ㅇ 유사 아이템 대비 세밀한 기술 및 가격 경쟁력 분석이 필요함</v>
          </cell>
        </row>
        <row r="9">
          <cell r="B9">
            <v>20429923</v>
          </cell>
          <cell r="C9" t="str">
            <v>지역기반</v>
          </cell>
          <cell r="D9" t="str">
            <v>전기ㆍ전자</v>
          </cell>
          <cell r="E9" t="str">
            <v>오디온: 고객의 감정까지 이해하는 엔터프라이즈 음성 API</v>
          </cell>
          <cell r="F9" t="str">
            <v>67,000,000</v>
          </cell>
          <cell r="G9" t="str">
            <v>7</v>
          </cell>
          <cell r="H9" t="str">
            <v>도약</v>
          </cell>
          <cell r="I9" t="str">
            <v>청년</v>
          </cell>
          <cell r="J9">
            <v>0</v>
          </cell>
          <cell r="K9">
            <v>10</v>
          </cell>
          <cell r="L9">
            <v>10</v>
          </cell>
          <cell r="M9">
            <v>20</v>
          </cell>
          <cell r="N9">
            <v>19</v>
          </cell>
          <cell r="O9">
            <v>10</v>
          </cell>
          <cell r="P9">
            <v>9</v>
          </cell>
          <cell r="Q9">
            <v>15</v>
          </cell>
          <cell r="R9">
            <v>4</v>
          </cell>
          <cell r="S9">
            <v>97</v>
          </cell>
          <cell r="T9">
            <v>0</v>
          </cell>
          <cell r="U9">
            <v>97</v>
          </cell>
          <cell r="V9">
            <v>2</v>
          </cell>
          <cell r="W9" t="str">
            <v>ㅇ 아이템 개발의 필요성이 높고 향후 성장 가능성이 높음. 
ㅇ 유사 기술을 개발하는 글로벌 기업 대비 경쟁력 확보 전략 수립 보완이 필요함</v>
          </cell>
        </row>
        <row r="10">
          <cell r="B10">
            <v>20419260</v>
          </cell>
          <cell r="C10" t="str">
            <v>대학발</v>
          </cell>
          <cell r="D10" t="str">
            <v>전기ㆍ전자</v>
          </cell>
          <cell r="E10" t="str">
            <v>국산 SoC 기반 AI Vision CDC 통합 플랫폼 개발 - 온디바이스 Predictive(예측) UX  스마트 콕핏</v>
          </cell>
          <cell r="F10" t="str">
            <v>2,279,151,702</v>
          </cell>
          <cell r="G10" t="str">
            <v>20</v>
          </cell>
          <cell r="H10" t="str">
            <v>도약</v>
          </cell>
          <cell r="I10" t="str">
            <v>중장년</v>
          </cell>
          <cell r="J10">
            <v>0</v>
          </cell>
          <cell r="K10">
            <v>10</v>
          </cell>
          <cell r="L10">
            <v>10</v>
          </cell>
          <cell r="M10">
            <v>20</v>
          </cell>
          <cell r="N10">
            <v>18</v>
          </cell>
          <cell r="O10">
            <v>10</v>
          </cell>
          <cell r="P10">
            <v>9</v>
          </cell>
          <cell r="Q10">
            <v>15</v>
          </cell>
          <cell r="R10">
            <v>4</v>
          </cell>
          <cell r="S10">
            <v>96</v>
          </cell>
          <cell r="T10">
            <v>0</v>
          </cell>
          <cell r="U10">
            <v>96</v>
          </cell>
          <cell r="V10">
            <v>3</v>
          </cell>
          <cell r="W10" t="str">
            <v>ㅇ 아이템 개발의 필요성이 높고 향후 성장 가능성이 높음. 
ㅇ 유사제품을 생산 개발하는 업체 대비 경쟁력을 분석하였는데 세밀한 조사 분석이 필요함</v>
          </cell>
          <cell r="X10" t="str">
            <v>일치</v>
          </cell>
        </row>
        <row r="11">
          <cell r="B11">
            <v>20427276</v>
          </cell>
          <cell r="C11" t="str">
            <v>대학발</v>
          </cell>
          <cell r="D11" t="str">
            <v>전기ㆍ전자</v>
          </cell>
          <cell r="E11" t="str">
            <v>무선 전력 공유 기술 기반 무전원 스마트 자물쇠(AirLock) 및 안전 LOTO(Lock-Out Tag-Out) 통합 관제 플랫폼(Smart ILS) 개발</v>
          </cell>
          <cell r="F11" t="str">
            <v>0</v>
          </cell>
          <cell r="G11" t="str">
            <v>0</v>
          </cell>
          <cell r="H11" t="str">
            <v>예비</v>
          </cell>
          <cell r="I11" t="str">
            <v>청년</v>
          </cell>
          <cell r="J11">
            <v>0</v>
          </cell>
          <cell r="K11">
            <v>9</v>
          </cell>
          <cell r="L11">
            <v>9</v>
          </cell>
          <cell r="M11">
            <v>19</v>
          </cell>
          <cell r="N11">
            <v>20</v>
          </cell>
          <cell r="O11">
            <v>9</v>
          </cell>
          <cell r="P11">
            <v>9</v>
          </cell>
          <cell r="Q11">
            <v>13</v>
          </cell>
          <cell r="R11">
            <v>4</v>
          </cell>
          <cell r="S11">
            <v>92</v>
          </cell>
          <cell r="T11">
            <v>0</v>
          </cell>
          <cell r="U11">
            <v>92</v>
          </cell>
          <cell r="V11">
            <v>4</v>
          </cell>
          <cell r="W11" t="str">
            <v>ㅇ 아이템 개발의 필요성이 높고 향후 성장 가능성이 있음. 
ㅇ 적용성을 고려한 세밀한 시장 분석이 필요함</v>
          </cell>
          <cell r="X11" t="str">
            <v>일치</v>
          </cell>
        </row>
        <row r="12">
          <cell r="B12">
            <v>20439651</v>
          </cell>
          <cell r="C12" t="str">
            <v>대학발</v>
          </cell>
          <cell r="D12" t="str">
            <v>전기ㆍ전자</v>
          </cell>
          <cell r="E12" t="str">
            <v>AI 기반 광고 예산 배분 및 시나리오 의사결정 소프트웨어</v>
          </cell>
          <cell r="F12" t="str">
            <v>0</v>
          </cell>
          <cell r="G12" t="str">
            <v>0</v>
          </cell>
          <cell r="H12" t="str">
            <v>예비</v>
          </cell>
          <cell r="I12" t="str">
            <v>중장년</v>
          </cell>
          <cell r="J12">
            <v>0</v>
          </cell>
          <cell r="K12">
            <v>9</v>
          </cell>
          <cell r="L12">
            <v>9</v>
          </cell>
          <cell r="M12">
            <v>19</v>
          </cell>
          <cell r="N12">
            <v>18</v>
          </cell>
          <cell r="O12">
            <v>9</v>
          </cell>
          <cell r="P12">
            <v>9</v>
          </cell>
          <cell r="Q12">
            <v>14</v>
          </cell>
          <cell r="R12">
            <v>4</v>
          </cell>
          <cell r="S12">
            <v>91</v>
          </cell>
          <cell r="T12">
            <v>0</v>
          </cell>
          <cell r="U12">
            <v>91</v>
          </cell>
          <cell r="V12">
            <v>5</v>
          </cell>
          <cell r="W12" t="str">
            <v>ㅇ 아이템 개발의 필요성이 높고 향후 성장 가능성이 높음. 
ㅇ 유사 기술을 개발하는 글로벌 기업 대비 경쟁력 확보 전략 수립 보완이 필요함</v>
          </cell>
          <cell r="X12" t="str">
            <v>일치</v>
          </cell>
        </row>
        <row r="13">
          <cell r="B13">
            <v>20418623</v>
          </cell>
          <cell r="C13" t="str">
            <v>실험실</v>
          </cell>
          <cell r="D13" t="str">
            <v>전기ㆍ전자</v>
          </cell>
          <cell r="E13" t="str">
            <v>2행정 엔진 기반 AI 지능형 제어 시스템</v>
          </cell>
          <cell r="F13" t="str">
            <v>4,000,000</v>
          </cell>
          <cell r="G13" t="str">
            <v>1</v>
          </cell>
          <cell r="H13" t="str">
            <v>초기</v>
          </cell>
          <cell r="I13" t="str">
            <v>중장년</v>
          </cell>
          <cell r="J13" t="str">
            <v/>
          </cell>
          <cell r="K13">
            <v>9</v>
          </cell>
          <cell r="L13">
            <v>8</v>
          </cell>
          <cell r="M13">
            <v>17</v>
          </cell>
          <cell r="N13">
            <v>18</v>
          </cell>
          <cell r="O13">
            <v>10</v>
          </cell>
          <cell r="P13">
            <v>9</v>
          </cell>
          <cell r="Q13">
            <v>15</v>
          </cell>
          <cell r="R13">
            <v>5</v>
          </cell>
          <cell r="S13">
            <v>91</v>
          </cell>
          <cell r="T13">
            <v>0</v>
          </cell>
          <cell r="U13">
            <v>91</v>
          </cell>
          <cell r="V13">
            <v>5</v>
          </cell>
          <cell r="W13" t="str">
            <v>ㅇ 시장에 대한 세밀한 조사 분석이 필요하고, 사업화를 위한 구체적인 전략 수립 보완이 필요함</v>
          </cell>
        </row>
        <row r="14">
          <cell r="B14">
            <v>20418471</v>
          </cell>
          <cell r="C14" t="str">
            <v>대학발</v>
          </cell>
          <cell r="D14" t="str">
            <v>전기ㆍ전자</v>
          </cell>
          <cell r="E14" t="str">
            <v>AI 기반 반도체 패키징 X-ray 검사 및 계측 솔루션</v>
          </cell>
          <cell r="F14" t="str">
            <v>31,000,000</v>
          </cell>
          <cell r="G14" t="str">
            <v>2</v>
          </cell>
          <cell r="H14" t="str">
            <v>초기</v>
          </cell>
          <cell r="I14" t="str">
            <v>중장년</v>
          </cell>
          <cell r="J14">
            <v>0</v>
          </cell>
          <cell r="K14">
            <v>9</v>
          </cell>
          <cell r="L14">
            <v>8</v>
          </cell>
          <cell r="M14">
            <v>19</v>
          </cell>
          <cell r="N14">
            <v>18</v>
          </cell>
          <cell r="O14">
            <v>9</v>
          </cell>
          <cell r="P14">
            <v>9</v>
          </cell>
          <cell r="Q14">
            <v>14</v>
          </cell>
          <cell r="R14">
            <v>4</v>
          </cell>
          <cell r="S14">
            <v>90</v>
          </cell>
          <cell r="T14">
            <v>0</v>
          </cell>
          <cell r="U14">
            <v>90</v>
          </cell>
          <cell r="V14">
            <v>7</v>
          </cell>
          <cell r="W14" t="str">
            <v>ㅇ 유사 기술 대비 구체적인 차별화 전력 수립 보완이 필요. 
ㅇ 사업화를 위한 세밀한 추진전략 수립이 필요함</v>
          </cell>
          <cell r="X14" t="str">
            <v>일치</v>
          </cell>
        </row>
        <row r="15">
          <cell r="B15">
            <v>20419110</v>
          </cell>
          <cell r="C15" t="str">
            <v>실험실</v>
          </cell>
          <cell r="D15" t="str">
            <v>전기ㆍ전자</v>
          </cell>
          <cell r="E15" t="str">
            <v>저유량(30 lpm이하)-저전류(25 A 이하)-고전압(350 V 이상) 운전 특성을 가진 반도체/디스플레이 폐가스(PFCs) 분해용 장수명-고열효율 직류 플라즈마 토치</v>
          </cell>
          <cell r="F15" t="str">
            <v>140,000,000</v>
          </cell>
          <cell r="G15" t="str">
            <v>3</v>
          </cell>
          <cell r="H15" t="str">
            <v>초기</v>
          </cell>
          <cell r="I15" t="str">
            <v>중장년</v>
          </cell>
          <cell r="J15" t="str">
            <v/>
          </cell>
          <cell r="K15">
            <v>10</v>
          </cell>
          <cell r="L15">
            <v>9</v>
          </cell>
          <cell r="M15">
            <v>19</v>
          </cell>
          <cell r="N15">
            <v>18</v>
          </cell>
          <cell r="O15">
            <v>9</v>
          </cell>
          <cell r="P15">
            <v>9</v>
          </cell>
          <cell r="Q15">
            <v>14</v>
          </cell>
          <cell r="R15">
            <v>2</v>
          </cell>
          <cell r="S15">
            <v>90</v>
          </cell>
          <cell r="T15">
            <v>0</v>
          </cell>
          <cell r="U15">
            <v>90</v>
          </cell>
          <cell r="V15">
            <v>7</v>
          </cell>
          <cell r="W15" t="str">
            <v>ㅇ 본아이템에 대한 세밀한 시장분석이 필요하고, 지속적인 성장을 위한 구체적인 성장전략 수립이 필요</v>
          </cell>
        </row>
        <row r="16">
          <cell r="B16">
            <v>20432308</v>
          </cell>
          <cell r="C16" t="str">
            <v>지역기반</v>
          </cell>
          <cell r="D16" t="str">
            <v>전기ㆍ전자</v>
          </cell>
          <cell r="E16" t="str">
            <v>AI 자동 보정 듀얼솔레노이드 내장형 능동 서스펜션 감쇠력 제어 모듈</v>
          </cell>
          <cell r="F16" t="str">
            <v>96,000,000</v>
          </cell>
          <cell r="G16" t="str">
            <v>3</v>
          </cell>
          <cell r="H16" t="str">
            <v>초기</v>
          </cell>
          <cell r="I16" t="str">
            <v>청년</v>
          </cell>
          <cell r="J16">
            <v>0</v>
          </cell>
          <cell r="K16">
            <v>9</v>
          </cell>
          <cell r="L16">
            <v>9</v>
          </cell>
          <cell r="M16">
            <v>16</v>
          </cell>
          <cell r="N16">
            <v>17</v>
          </cell>
          <cell r="O16">
            <v>9</v>
          </cell>
          <cell r="P16">
            <v>9</v>
          </cell>
          <cell r="Q16">
            <v>14</v>
          </cell>
          <cell r="R16">
            <v>4</v>
          </cell>
          <cell r="S16">
            <v>87</v>
          </cell>
          <cell r="T16">
            <v>2</v>
          </cell>
          <cell r="U16">
            <v>89</v>
          </cell>
          <cell r="V16">
            <v>9</v>
          </cell>
          <cell r="W16" t="str">
            <v>ㅇ 시장에 대한 세밀한 조사 분석이 필요하고, 가격 경쟁력 확보를 위한 구체적인 방안에 대한 검토가 필요</v>
          </cell>
        </row>
        <row r="17">
          <cell r="B17">
            <v>20420632</v>
          </cell>
          <cell r="C17" t="str">
            <v>지역기반</v>
          </cell>
          <cell r="D17" t="str">
            <v>전기ㆍ전자</v>
          </cell>
          <cell r="E17" t="str">
            <v>고속·호버링 겸용 이중 추진체 소방 UAV 시스템</v>
          </cell>
          <cell r="F17" t="str">
            <v>992,057,909</v>
          </cell>
          <cell r="G17" t="str">
            <v>3</v>
          </cell>
          <cell r="H17" t="str">
            <v>초기</v>
          </cell>
          <cell r="I17" t="str">
            <v>중장년</v>
          </cell>
          <cell r="J17">
            <v>0</v>
          </cell>
          <cell r="K17">
            <v>9</v>
          </cell>
          <cell r="L17">
            <v>9</v>
          </cell>
          <cell r="M17">
            <v>18</v>
          </cell>
          <cell r="N17">
            <v>17</v>
          </cell>
          <cell r="O17">
            <v>9</v>
          </cell>
          <cell r="P17">
            <v>9</v>
          </cell>
          <cell r="Q17">
            <v>13</v>
          </cell>
          <cell r="R17">
            <v>4</v>
          </cell>
          <cell r="S17">
            <v>88</v>
          </cell>
          <cell r="T17">
            <v>0</v>
          </cell>
          <cell r="U17">
            <v>88</v>
          </cell>
          <cell r="V17">
            <v>10</v>
          </cell>
          <cell r="W17" t="str">
            <v>ㅇ 아이템 제품의 시장에 대한 세밀한 조사 분석이 필요하고, 지속적인 성장을 위하여 매출 확보를 전략 수립이 필요함</v>
          </cell>
        </row>
        <row r="18">
          <cell r="B18">
            <v>20428472</v>
          </cell>
          <cell r="C18" t="str">
            <v>지역기반</v>
          </cell>
          <cell r="D18" t="str">
            <v>전기ㆍ전자</v>
          </cell>
          <cell r="E18" t="str">
            <v>포토토 아카이브 (POTOTO Archive)</v>
          </cell>
          <cell r="F18" t="str">
            <v>1,222,392,351</v>
          </cell>
          <cell r="G18" t="str">
            <v>2</v>
          </cell>
          <cell r="H18" t="str">
            <v>초기</v>
          </cell>
          <cell r="I18" t="str">
            <v>청년</v>
          </cell>
          <cell r="J18">
            <v>0</v>
          </cell>
          <cell r="K18">
            <v>9</v>
          </cell>
          <cell r="L18">
            <v>9</v>
          </cell>
          <cell r="M18">
            <v>17</v>
          </cell>
          <cell r="N18">
            <v>18</v>
          </cell>
          <cell r="O18">
            <v>9</v>
          </cell>
          <cell r="P18">
            <v>9</v>
          </cell>
          <cell r="Q18">
            <v>14</v>
          </cell>
          <cell r="R18">
            <v>3</v>
          </cell>
          <cell r="S18">
            <v>88</v>
          </cell>
          <cell r="T18">
            <v>0</v>
          </cell>
          <cell r="U18">
            <v>88</v>
          </cell>
          <cell r="V18">
            <v>10</v>
          </cell>
          <cell r="W18" t="str">
            <v>ㅇ 지속적인 성장을 위한 구체적인 성장전략 보완이 필요함. 
ㅇ 시장에 대한 세밀한 조사 분석이 필요함</v>
          </cell>
        </row>
        <row r="19">
          <cell r="B19">
            <v>20414930</v>
          </cell>
          <cell r="C19" t="str">
            <v>지역기반</v>
          </cell>
          <cell r="D19" t="str">
            <v>전기ㆍ전자</v>
          </cell>
          <cell r="E19" t="str">
            <v>스타일비전 (Stylevision)</v>
          </cell>
          <cell r="F19" t="str">
            <v>69,000,000</v>
          </cell>
          <cell r="G19" t="str">
            <v>3</v>
          </cell>
          <cell r="H19" t="str">
            <v>초기</v>
          </cell>
          <cell r="I19" t="str">
            <v>중장년</v>
          </cell>
          <cell r="J19">
            <v>0</v>
          </cell>
          <cell r="K19">
            <v>9</v>
          </cell>
          <cell r="L19">
            <v>9</v>
          </cell>
          <cell r="M19">
            <v>17</v>
          </cell>
          <cell r="N19">
            <v>15</v>
          </cell>
          <cell r="O19">
            <v>9</v>
          </cell>
          <cell r="P19">
            <v>9</v>
          </cell>
          <cell r="Q19">
            <v>14</v>
          </cell>
          <cell r="R19">
            <v>4</v>
          </cell>
          <cell r="S19">
            <v>86</v>
          </cell>
          <cell r="T19">
            <v>0</v>
          </cell>
          <cell r="U19">
            <v>86</v>
          </cell>
          <cell r="V19">
            <v>12</v>
          </cell>
          <cell r="W19" t="str">
            <v>ㅇ 기존 유사 제품 대비 구체적인 차별화 전략 수립이 필요함. 
ㅇ 세밀한 마케팅 전략 수립 보완이 필요함</v>
          </cell>
        </row>
        <row r="20">
          <cell r="B20">
            <v>20428130</v>
          </cell>
          <cell r="C20" t="str">
            <v>지역기반</v>
          </cell>
          <cell r="D20" t="str">
            <v>전기ㆍ전자</v>
          </cell>
          <cell r="E20" t="str">
            <v>RS-485 통신 기반의 센서, 컨트롤러 일체형 스마트 레이저 EPC센서 개발</v>
          </cell>
          <cell r="F20" t="str">
            <v>520,000,000</v>
          </cell>
          <cell r="G20" t="str">
            <v>1</v>
          </cell>
          <cell r="H20" t="str">
            <v>초기</v>
          </cell>
          <cell r="I20" t="str">
            <v>중장년</v>
          </cell>
          <cell r="J20">
            <v>0</v>
          </cell>
          <cell r="K20">
            <v>9</v>
          </cell>
          <cell r="L20">
            <v>9</v>
          </cell>
          <cell r="M20">
            <v>16</v>
          </cell>
          <cell r="N20">
            <v>17</v>
          </cell>
          <cell r="O20">
            <v>9</v>
          </cell>
          <cell r="P20">
            <v>9</v>
          </cell>
          <cell r="Q20">
            <v>13</v>
          </cell>
          <cell r="R20">
            <v>4</v>
          </cell>
          <cell r="S20">
            <v>86</v>
          </cell>
          <cell r="T20">
            <v>0</v>
          </cell>
          <cell r="U20">
            <v>86</v>
          </cell>
          <cell r="V20">
            <v>12</v>
          </cell>
          <cell r="W20" t="str">
            <v>ㅇ 시장에 대한 세밀한 조사 분석 자료 보완이 필요함. 
ㅇ 경쟁 기술에 대한 조사 분석 자료 보완이 필요함</v>
          </cell>
        </row>
        <row r="21">
          <cell r="B21">
            <v>20429908</v>
          </cell>
          <cell r="C21" t="str">
            <v>지역기반</v>
          </cell>
          <cell r="D21" t="str">
            <v>전기ㆍ전자</v>
          </cell>
          <cell r="E21" t="str">
            <v>도어락 비밀번호 알림 기술이 적용된 독거노인 안전관리 시스템</v>
          </cell>
          <cell r="F21" t="str">
            <v>1,021,699,000</v>
          </cell>
          <cell r="G21" t="str">
            <v>4</v>
          </cell>
          <cell r="H21" t="str">
            <v>초기</v>
          </cell>
          <cell r="I21" t="str">
            <v>중장년</v>
          </cell>
          <cell r="J21">
            <v>0</v>
          </cell>
          <cell r="K21">
            <v>9</v>
          </cell>
          <cell r="L21">
            <v>9</v>
          </cell>
          <cell r="M21">
            <v>19</v>
          </cell>
          <cell r="N21">
            <v>18</v>
          </cell>
          <cell r="O21">
            <v>9</v>
          </cell>
          <cell r="P21">
            <v>8</v>
          </cell>
          <cell r="Q21">
            <v>13</v>
          </cell>
          <cell r="R21">
            <v>1</v>
          </cell>
          <cell r="S21">
            <v>86</v>
          </cell>
          <cell r="T21">
            <v>0</v>
          </cell>
          <cell r="U21">
            <v>86</v>
          </cell>
          <cell r="V21">
            <v>12</v>
          </cell>
          <cell r="W21" t="str">
            <v>ㅇ 기존 유사 제품 대비 다양한 차별화 전략 수립이 필요함. 
ㅇ 세밀한 마케팅 전략 수립 보완이 필요함</v>
          </cell>
        </row>
        <row r="22">
          <cell r="B22">
            <v>20417878</v>
          </cell>
          <cell r="C22" t="str">
            <v>지역기반</v>
          </cell>
          <cell r="D22" t="str">
            <v>전기ㆍ전자</v>
          </cell>
          <cell r="E22" t="str">
            <v>중주파 자극에 의한 운동원리를 활용한 비만 및 근력감소 완화 스마트헬스케어 장치 개발 및 유통 서비스</v>
          </cell>
          <cell r="F22" t="str">
            <v>2,213,458,900</v>
          </cell>
          <cell r="G22" t="str">
            <v>7</v>
          </cell>
          <cell r="H22" t="str">
            <v>도약</v>
          </cell>
          <cell r="I22" t="str">
            <v>중장년</v>
          </cell>
          <cell r="J22">
            <v>0</v>
          </cell>
          <cell r="K22">
            <v>9</v>
          </cell>
          <cell r="L22">
            <v>9</v>
          </cell>
          <cell r="M22">
            <v>15</v>
          </cell>
          <cell r="N22">
            <v>17</v>
          </cell>
          <cell r="O22">
            <v>8</v>
          </cell>
          <cell r="P22">
            <v>10</v>
          </cell>
          <cell r="Q22">
            <v>15</v>
          </cell>
          <cell r="R22">
            <v>3</v>
          </cell>
          <cell r="S22">
            <v>86</v>
          </cell>
          <cell r="T22">
            <v>0</v>
          </cell>
          <cell r="U22">
            <v>86</v>
          </cell>
          <cell r="V22">
            <v>12</v>
          </cell>
          <cell r="W22" t="str">
            <v>ㅇ 유사 경쟁 기술 대비 차별화 전략 수립 보완이 필요함. 
ㅇ 지속적인 성장을 위한 세밀한 성장 전략 수립 보완이 필요함</v>
          </cell>
        </row>
        <row r="23">
          <cell r="B23">
            <v>20417539</v>
          </cell>
          <cell r="C23" t="str">
            <v>지역기반</v>
          </cell>
          <cell r="D23" t="str">
            <v>전기ㆍ전자</v>
          </cell>
          <cell r="E23" t="str">
            <v>환경 센서 데이터를 활용한 동파 방지 탄소덮개</v>
          </cell>
          <cell r="F23" t="str">
            <v>353,000,000</v>
          </cell>
          <cell r="G23" t="str">
            <v>3</v>
          </cell>
          <cell r="H23" t="str">
            <v>초기</v>
          </cell>
          <cell r="I23" t="str">
            <v>청년</v>
          </cell>
          <cell r="J23">
            <v>0</v>
          </cell>
          <cell r="K23">
            <v>9</v>
          </cell>
          <cell r="L23">
            <v>8</v>
          </cell>
          <cell r="M23">
            <v>19</v>
          </cell>
          <cell r="N23">
            <v>17</v>
          </cell>
          <cell r="O23">
            <v>7</v>
          </cell>
          <cell r="P23">
            <v>9</v>
          </cell>
          <cell r="Q23">
            <v>14</v>
          </cell>
          <cell r="R23">
            <v>2</v>
          </cell>
          <cell r="S23">
            <v>85</v>
          </cell>
          <cell r="T23">
            <v>0</v>
          </cell>
          <cell r="U23">
            <v>85</v>
          </cell>
          <cell r="V23">
            <v>16</v>
          </cell>
          <cell r="W23" t="str">
            <v xml:space="preserve">ㅇ 시장성에 대한 세밀한 조사 분석이 필요함. 
ㅇ 고객 확보를 위한 차별화된 마케팅 전략 수립 보완이 필요함 </v>
          </cell>
        </row>
        <row r="24">
          <cell r="B24">
            <v>20420492</v>
          </cell>
          <cell r="C24" t="str">
            <v>지역기반</v>
          </cell>
          <cell r="D24" t="str">
            <v>전기ㆍ전자</v>
          </cell>
          <cell r="E24" t="str">
            <v>지능형 온·습도 제어 및 전력 관리 알고리즘 기반 스포츠 모빌리티 무선 건조기</v>
          </cell>
          <cell r="F24" t="str">
            <v>303,039,769</v>
          </cell>
          <cell r="G24" t="str">
            <v>1</v>
          </cell>
          <cell r="H24" t="str">
            <v>초기</v>
          </cell>
          <cell r="I24" t="str">
            <v>중장년</v>
          </cell>
          <cell r="J24">
            <v>0</v>
          </cell>
          <cell r="K24">
            <v>9</v>
          </cell>
          <cell r="L24">
            <v>9</v>
          </cell>
          <cell r="M24">
            <v>16</v>
          </cell>
          <cell r="N24">
            <v>17</v>
          </cell>
          <cell r="O24">
            <v>8</v>
          </cell>
          <cell r="P24">
            <v>9</v>
          </cell>
          <cell r="Q24">
            <v>14</v>
          </cell>
          <cell r="R24">
            <v>3</v>
          </cell>
          <cell r="S24">
            <v>85</v>
          </cell>
          <cell r="T24">
            <v>0</v>
          </cell>
          <cell r="U24">
            <v>85</v>
          </cell>
          <cell r="V24">
            <v>16</v>
          </cell>
          <cell r="W24" t="str">
            <v>ㅇ 지속적인 성장을 위한 차별화된 성장 전략 수립 보완이 필요함. 
ㅇ 국내 및 국외 시장에 대한 세밀한 조사 분석이 필요함</v>
          </cell>
        </row>
        <row r="25">
          <cell r="B25">
            <v>20420720</v>
          </cell>
          <cell r="C25" t="str">
            <v>지역기반</v>
          </cell>
          <cell r="D25" t="str">
            <v>전기ㆍ전자</v>
          </cell>
          <cell r="E25" t="str">
            <v>복원내구성 기술이 적용된 국부과열 방지 기능 및 밀착력이 향상된 무선 온열안대</v>
          </cell>
          <cell r="F25" t="str">
            <v>700,000,000</v>
          </cell>
          <cell r="G25" t="str">
            <v>1</v>
          </cell>
          <cell r="H25" t="str">
            <v>초기</v>
          </cell>
          <cell r="I25" t="str">
            <v>청년</v>
          </cell>
          <cell r="J25">
            <v>0</v>
          </cell>
          <cell r="K25">
            <v>8</v>
          </cell>
          <cell r="L25">
            <v>7</v>
          </cell>
          <cell r="M25">
            <v>19</v>
          </cell>
          <cell r="N25">
            <v>18</v>
          </cell>
          <cell r="O25">
            <v>7</v>
          </cell>
          <cell r="P25">
            <v>9</v>
          </cell>
          <cell r="Q25">
            <v>14</v>
          </cell>
          <cell r="R25">
            <v>3</v>
          </cell>
          <cell r="S25">
            <v>85</v>
          </cell>
          <cell r="T25">
            <v>0</v>
          </cell>
          <cell r="U25">
            <v>85</v>
          </cell>
          <cell r="V25">
            <v>16</v>
          </cell>
          <cell r="W25" t="str">
            <v>ㅇ아이템 제품의 차별성과 혁신성에 대한 보완이 필요함. 시장에 대한 세밀한 조사 분석이 필요하고, 가격 경쟁력 확보 방안에 대한 세밀한 전략 수립이 필요함</v>
          </cell>
        </row>
        <row r="26">
          <cell r="B26">
            <v>20427736</v>
          </cell>
          <cell r="C26" t="str">
            <v>지역기반</v>
          </cell>
          <cell r="D26" t="str">
            <v>전기ㆍ전자</v>
          </cell>
          <cell r="E26" t="str">
            <v>AI 기반K-브랜드 피크 솔루션(브랜드 스케일업SaaS 플랫폼)</v>
          </cell>
          <cell r="F26" t="str">
            <v>0</v>
          </cell>
          <cell r="G26" t="str">
            <v>0</v>
          </cell>
          <cell r="H26" t="str">
            <v>초기</v>
          </cell>
          <cell r="I26" t="str">
            <v>중장년</v>
          </cell>
          <cell r="J26">
            <v>0</v>
          </cell>
          <cell r="K26">
            <v>8</v>
          </cell>
          <cell r="L26">
            <v>8</v>
          </cell>
          <cell r="M26">
            <v>17</v>
          </cell>
          <cell r="N26">
            <v>17</v>
          </cell>
          <cell r="O26">
            <v>8</v>
          </cell>
          <cell r="P26">
            <v>9</v>
          </cell>
          <cell r="Q26">
            <v>15</v>
          </cell>
          <cell r="R26">
            <v>3</v>
          </cell>
          <cell r="S26">
            <v>85</v>
          </cell>
          <cell r="T26">
            <v>0</v>
          </cell>
          <cell r="U26">
            <v>85</v>
          </cell>
          <cell r="V26">
            <v>16</v>
          </cell>
          <cell r="W26" t="str">
            <v>ㅇ 유사 경쟁 기술 대비 차별화 전략 수립 보완이 필요함. 
ㅇ 지속적인 성장을 위한 세밀한 성장 전략 수립 보완이 필요함</v>
          </cell>
        </row>
        <row r="27">
          <cell r="B27">
            <v>20424628</v>
          </cell>
          <cell r="C27" t="str">
            <v>지역기반</v>
          </cell>
          <cell r="D27" t="str">
            <v>전기ㆍ전자</v>
          </cell>
          <cell r="E27" t="str">
            <v>Drone 을 위한 CMOS 기반의 영상정보 송수신 RF Transceiver 개발</v>
          </cell>
          <cell r="F27" t="str">
            <v>85,000,000</v>
          </cell>
          <cell r="G27" t="str">
            <v>1</v>
          </cell>
          <cell r="H27" t="str">
            <v>도약</v>
          </cell>
          <cell r="I27" t="str">
            <v>청년</v>
          </cell>
          <cell r="J27">
            <v>0</v>
          </cell>
          <cell r="K27">
            <v>9</v>
          </cell>
          <cell r="L27">
            <v>8</v>
          </cell>
          <cell r="M27">
            <v>17</v>
          </cell>
          <cell r="N27">
            <v>17</v>
          </cell>
          <cell r="O27">
            <v>9</v>
          </cell>
          <cell r="P27">
            <v>8</v>
          </cell>
          <cell r="Q27">
            <v>14</v>
          </cell>
          <cell r="R27">
            <v>3</v>
          </cell>
          <cell r="S27">
            <v>85</v>
          </cell>
          <cell r="T27">
            <v>0</v>
          </cell>
          <cell r="U27">
            <v>85</v>
          </cell>
          <cell r="V27">
            <v>16</v>
          </cell>
          <cell r="W27" t="str">
            <v>ㅇ 유사 경쟁 기술 대비 차별화 전략 수립 보완이 필요함. 
ㅇ 지속적인 성장을 위한 세밀한 성장 전략 수립 보완이 필요함</v>
          </cell>
        </row>
        <row r="28">
          <cell r="B28">
            <v>20424661</v>
          </cell>
          <cell r="C28" t="str">
            <v>지역기반</v>
          </cell>
          <cell r="D28" t="str">
            <v>전기ㆍ전자</v>
          </cell>
          <cell r="E28" t="str">
            <v>플렉시블 패키지 기반 AI 지문인증 시스템반도체 및 지문인증 카드</v>
          </cell>
          <cell r="F28" t="str">
            <v>781,492,570</v>
          </cell>
          <cell r="G28" t="str">
            <v>4</v>
          </cell>
          <cell r="H28" t="str">
            <v>도약</v>
          </cell>
          <cell r="I28" t="str">
            <v>중장년</v>
          </cell>
          <cell r="J28">
            <v>0</v>
          </cell>
          <cell r="K28">
            <v>9</v>
          </cell>
          <cell r="L28">
            <v>9</v>
          </cell>
          <cell r="M28">
            <v>15</v>
          </cell>
          <cell r="N28">
            <v>17</v>
          </cell>
          <cell r="O28">
            <v>8</v>
          </cell>
          <cell r="P28">
            <v>10</v>
          </cell>
          <cell r="Q28">
            <v>14</v>
          </cell>
          <cell r="R28">
            <v>3</v>
          </cell>
          <cell r="S28">
            <v>85</v>
          </cell>
          <cell r="T28">
            <v>0</v>
          </cell>
          <cell r="U28">
            <v>85</v>
          </cell>
          <cell r="V28">
            <v>16</v>
          </cell>
          <cell r="W28" t="str">
            <v>ㅇ 개발 아이템의 신뢰도 확보를 위한 구체적인 방안제시가 필요하고, 유사 제품 대비 세밀한 마케팅 전략 수립 보완이 필요</v>
          </cell>
        </row>
        <row r="29">
          <cell r="B29">
            <v>20427209</v>
          </cell>
          <cell r="C29" t="str">
            <v>지역기반</v>
          </cell>
          <cell r="D29" t="str">
            <v>전기ㆍ전자</v>
          </cell>
          <cell r="E29" t="str">
            <v>GaN 전력반도체 기술 기반 태양광·ESS 연계형 6~12kW급 양방향 DC 충방전 모듈 및 글로벌 마이크로그리드 인프라 솔루션</v>
          </cell>
          <cell r="F29" t="str">
            <v>1,698,000,000</v>
          </cell>
          <cell r="G29" t="str">
            <v>5</v>
          </cell>
          <cell r="H29" t="str">
            <v>도약</v>
          </cell>
          <cell r="I29" t="str">
            <v>중장년</v>
          </cell>
          <cell r="J29">
            <v>0</v>
          </cell>
          <cell r="K29">
            <v>9</v>
          </cell>
          <cell r="L29">
            <v>8</v>
          </cell>
          <cell r="M29">
            <v>16</v>
          </cell>
          <cell r="N29">
            <v>18</v>
          </cell>
          <cell r="O29">
            <v>9</v>
          </cell>
          <cell r="P29">
            <v>8</v>
          </cell>
          <cell r="Q29">
            <v>14</v>
          </cell>
          <cell r="R29">
            <v>3</v>
          </cell>
          <cell r="S29">
            <v>85</v>
          </cell>
          <cell r="T29">
            <v>0</v>
          </cell>
          <cell r="U29">
            <v>85</v>
          </cell>
          <cell r="V29">
            <v>16</v>
          </cell>
          <cell r="W29" t="str">
            <v>ㅇ 본 사업 아이템의 차별성과 혁신성에 대한 자료 보완이 필요하고, 지속 성장을 위한 구체적인 전략수립이 필요</v>
          </cell>
        </row>
        <row r="30">
          <cell r="B30">
            <v>20431352</v>
          </cell>
          <cell r="C30" t="str">
            <v>지역기반</v>
          </cell>
          <cell r="D30" t="str">
            <v>전기ㆍ전자</v>
          </cell>
          <cell r="E30" t="str">
            <v>실내 측정 데이터 분석을 통한  AI 사운드 튜닝 기능의  프리미엄 올인원 스피커</v>
          </cell>
          <cell r="F30" t="str">
            <v>1,200,000,000</v>
          </cell>
          <cell r="G30" t="str">
            <v>7</v>
          </cell>
          <cell r="H30" t="str">
            <v>도약</v>
          </cell>
          <cell r="I30" t="str">
            <v>중장년</v>
          </cell>
          <cell r="J30">
            <v>0</v>
          </cell>
          <cell r="K30">
            <v>9</v>
          </cell>
          <cell r="L30">
            <v>9</v>
          </cell>
          <cell r="M30">
            <v>15</v>
          </cell>
          <cell r="N30">
            <v>15</v>
          </cell>
          <cell r="O30">
            <v>9</v>
          </cell>
          <cell r="P30">
            <v>9</v>
          </cell>
          <cell r="Q30">
            <v>15</v>
          </cell>
          <cell r="R30">
            <v>4</v>
          </cell>
          <cell r="S30">
            <v>85</v>
          </cell>
          <cell r="T30">
            <v>0</v>
          </cell>
          <cell r="U30">
            <v>85</v>
          </cell>
          <cell r="V30">
            <v>16</v>
          </cell>
          <cell r="W30" t="str">
            <v>ㅇ 본 사업을 통하여 개발하고자 하는 AI 사운드 튜닝 기능에 대하여 구체적인 자료 보완이 필요하고, 제품의 성능에 대한 특징 자료 보완이 필요</v>
          </cell>
        </row>
        <row r="31">
          <cell r="B31">
            <v>20418912</v>
          </cell>
          <cell r="C31" t="str">
            <v>대학발</v>
          </cell>
          <cell r="D31" t="str">
            <v>전기ㆍ전자</v>
          </cell>
          <cell r="E31" t="str">
            <v>반도체 모델 릴리즈 검증 운영 효율화를 위한 QA·회귀·리포트 자동화 플랫폼(SIMLAB 2.0) 상용화</v>
          </cell>
          <cell r="F31" t="str">
            <v>5,000,000</v>
          </cell>
          <cell r="G31" t="str">
            <v>4</v>
          </cell>
          <cell r="H31" t="str">
            <v>도약</v>
          </cell>
          <cell r="I31" t="str">
            <v>중장년</v>
          </cell>
          <cell r="J31">
            <v>0</v>
          </cell>
          <cell r="K31">
            <v>9</v>
          </cell>
          <cell r="L31">
            <v>8</v>
          </cell>
          <cell r="M31">
            <v>15</v>
          </cell>
          <cell r="N31">
            <v>16</v>
          </cell>
          <cell r="O31">
            <v>9</v>
          </cell>
          <cell r="P31">
            <v>9</v>
          </cell>
          <cell r="Q31">
            <v>15</v>
          </cell>
          <cell r="R31">
            <v>4</v>
          </cell>
          <cell r="S31">
            <v>85</v>
          </cell>
          <cell r="T31">
            <v>0</v>
          </cell>
          <cell r="U31">
            <v>85</v>
          </cell>
          <cell r="V31">
            <v>16</v>
          </cell>
          <cell r="W31" t="str">
            <v>ㅇ 글로벌 기업 대비 성능 및 가격 경쟁력을 분석하여 성능과 가격이 우수하다고 하는데 가격 경쟁력 확보 방안에 대한 자료 보충이 필요함</v>
          </cell>
          <cell r="X31" t="str">
            <v>일치</v>
          </cell>
        </row>
        <row r="32">
          <cell r="B32">
            <v>20438511</v>
          </cell>
          <cell r="C32" t="str">
            <v>지역기반</v>
          </cell>
          <cell r="D32" t="str">
            <v>전기ㆍ전자</v>
          </cell>
          <cell r="E32" t="str">
            <v>철도차량 전원보조장치(APU)용 완전밀폐 저손실 리액터</v>
          </cell>
          <cell r="F32" t="str">
            <v>0</v>
          </cell>
          <cell r="G32" t="str">
            <v>0</v>
          </cell>
          <cell r="H32" t="str">
            <v>예비</v>
          </cell>
          <cell r="I32" t="str">
            <v>청년</v>
          </cell>
          <cell r="J32">
            <v>0</v>
          </cell>
          <cell r="K32">
            <v>10</v>
          </cell>
          <cell r="L32">
            <v>9</v>
          </cell>
          <cell r="M32">
            <v>15</v>
          </cell>
          <cell r="N32">
            <v>15</v>
          </cell>
          <cell r="O32">
            <v>8</v>
          </cell>
          <cell r="P32">
            <v>9</v>
          </cell>
          <cell r="Q32">
            <v>14</v>
          </cell>
          <cell r="R32">
            <v>4</v>
          </cell>
          <cell r="S32">
            <v>84</v>
          </cell>
          <cell r="T32">
            <v>0</v>
          </cell>
          <cell r="U32">
            <v>84</v>
          </cell>
          <cell r="V32">
            <v>25</v>
          </cell>
          <cell r="W32" t="str">
            <v>ㅇ 국내 시장에 대한 세밀한 분석 보완이 필요함.
ㅇ 지속적인 성장을 위한 구체적인 성장 전략 수립 보완이 필요함</v>
          </cell>
        </row>
        <row r="33">
          <cell r="B33">
            <v>20420098</v>
          </cell>
          <cell r="C33" t="str">
            <v>지역기반</v>
          </cell>
          <cell r="D33" t="str">
            <v>전기ㆍ전자</v>
          </cell>
          <cell r="E33" t="str">
            <v>도수 렌즈 호환 및 파라메트릭 사이즈 맞춤이 가능한 능동형 AI 에이전트 스마트 아이웨어</v>
          </cell>
          <cell r="F33" t="str">
            <v>0</v>
          </cell>
          <cell r="G33" t="str">
            <v>3</v>
          </cell>
          <cell r="H33" t="str">
            <v>초기</v>
          </cell>
          <cell r="I33" t="str">
            <v>청년</v>
          </cell>
          <cell r="J33">
            <v>0</v>
          </cell>
          <cell r="K33">
            <v>9</v>
          </cell>
          <cell r="L33">
            <v>9</v>
          </cell>
          <cell r="M33">
            <v>14</v>
          </cell>
          <cell r="N33">
            <v>17</v>
          </cell>
          <cell r="O33">
            <v>9</v>
          </cell>
          <cell r="P33">
            <v>7</v>
          </cell>
          <cell r="Q33">
            <v>13</v>
          </cell>
          <cell r="R33">
            <v>4</v>
          </cell>
          <cell r="S33">
            <v>82</v>
          </cell>
          <cell r="T33">
            <v>2</v>
          </cell>
          <cell r="U33">
            <v>84</v>
          </cell>
          <cell r="V33">
            <v>25</v>
          </cell>
          <cell r="W33" t="str">
            <v xml:space="preserve">ㅇ 아이템 제품의 무게 및 배터리 사용시간 등 성능에 대하여 구체화가 필요하고, 지속적인 성장을 위한 구체적인 사업화 전략 수립이 필요함 </v>
          </cell>
        </row>
        <row r="34">
          <cell r="B34">
            <v>20423299</v>
          </cell>
          <cell r="C34" t="str">
            <v>지역기반</v>
          </cell>
          <cell r="D34" t="str">
            <v>전기ㆍ전자</v>
          </cell>
          <cell r="E34" t="str">
            <v>AIoT 기반 대기전력 차단 및 설비별 절감 효과 정량화 EMS</v>
          </cell>
          <cell r="F34" t="str">
            <v>47,020,411</v>
          </cell>
          <cell r="G34" t="str">
            <v>2</v>
          </cell>
          <cell r="H34" t="str">
            <v>초기</v>
          </cell>
          <cell r="I34" t="str">
            <v>중장년</v>
          </cell>
          <cell r="J34">
            <v>0</v>
          </cell>
          <cell r="K34">
            <v>9</v>
          </cell>
          <cell r="L34">
            <v>8</v>
          </cell>
          <cell r="M34">
            <v>19</v>
          </cell>
          <cell r="N34">
            <v>14</v>
          </cell>
          <cell r="O34">
            <v>9</v>
          </cell>
          <cell r="P34">
            <v>9</v>
          </cell>
          <cell r="Q34">
            <v>14</v>
          </cell>
          <cell r="R34">
            <v>2</v>
          </cell>
          <cell r="S34">
            <v>84</v>
          </cell>
          <cell r="T34">
            <v>0</v>
          </cell>
          <cell r="U34">
            <v>84</v>
          </cell>
          <cell r="V34">
            <v>25</v>
          </cell>
          <cell r="W34" t="str">
            <v>ㅇ 고객 확보를 위한 구체적인 전략 수립 보완이 필요하고, 기술 경쟁대비 차별화 전략 수립 보완이 필요</v>
          </cell>
        </row>
        <row r="35">
          <cell r="B35">
            <v>20426154</v>
          </cell>
          <cell r="C35" t="str">
            <v>지역기반</v>
          </cell>
          <cell r="D35" t="str">
            <v>전기ㆍ전자</v>
          </cell>
          <cell r="E35" t="str">
            <v>AI SoC기술이 적용된 감염균 및 항생제 감수성 신속 진단 자동화 서비스</v>
          </cell>
          <cell r="F35" t="str">
            <v>567,434,543</v>
          </cell>
          <cell r="G35" t="str">
            <v>5</v>
          </cell>
          <cell r="H35" t="str">
            <v>도약</v>
          </cell>
          <cell r="I35" t="str">
            <v>중장년</v>
          </cell>
          <cell r="J35">
            <v>0</v>
          </cell>
          <cell r="K35">
            <v>8</v>
          </cell>
          <cell r="L35">
            <v>8</v>
          </cell>
          <cell r="M35">
            <v>17</v>
          </cell>
          <cell r="N35">
            <v>17</v>
          </cell>
          <cell r="O35">
            <v>8</v>
          </cell>
          <cell r="P35">
            <v>9</v>
          </cell>
          <cell r="Q35">
            <v>14</v>
          </cell>
          <cell r="R35">
            <v>3</v>
          </cell>
          <cell r="S35">
            <v>84</v>
          </cell>
          <cell r="T35">
            <v>0</v>
          </cell>
          <cell r="U35">
            <v>84</v>
          </cell>
          <cell r="V35">
            <v>25</v>
          </cell>
          <cell r="W35" t="str">
            <v>ㅇ 유사 제품 대비 차별성과 혁신성에 대한 구체적인 자료 보완이 필요하고, 사업화를 위한 구체적인 전략 수립 보완이 필요</v>
          </cell>
        </row>
        <row r="36">
          <cell r="B36">
            <v>20422320</v>
          </cell>
          <cell r="C36" t="str">
            <v>지역기반</v>
          </cell>
          <cell r="D36" t="str">
            <v>전기ㆍ전자</v>
          </cell>
          <cell r="E36" t="str">
            <v>배액 분석 기반 양액 공급 제어 및 작물 생육 관리 통합 시스템</v>
          </cell>
          <cell r="F36" t="str">
            <v>0</v>
          </cell>
          <cell r="G36" t="str">
            <v>0</v>
          </cell>
          <cell r="H36" t="str">
            <v>예비</v>
          </cell>
          <cell r="I36" t="str">
            <v>청년</v>
          </cell>
          <cell r="J36">
            <v>0</v>
          </cell>
          <cell r="K36">
            <v>8</v>
          </cell>
          <cell r="L36">
            <v>8</v>
          </cell>
          <cell r="M36">
            <v>18</v>
          </cell>
          <cell r="N36">
            <v>16</v>
          </cell>
          <cell r="O36">
            <v>8</v>
          </cell>
          <cell r="P36">
            <v>9</v>
          </cell>
          <cell r="Q36">
            <v>14</v>
          </cell>
          <cell r="R36">
            <v>2</v>
          </cell>
          <cell r="S36">
            <v>83</v>
          </cell>
          <cell r="T36">
            <v>0</v>
          </cell>
          <cell r="U36">
            <v>83</v>
          </cell>
          <cell r="V36">
            <v>29</v>
          </cell>
          <cell r="W36" t="str">
            <v>ㅇ 기술의 난이도가 낮아 기술 보호를 위한 구체적인 전략 수립이 필요함. 
ㅇ 지속적인 성장을 위한 구체적인 전략 수립이 필요함</v>
          </cell>
        </row>
        <row r="37">
          <cell r="B37">
            <v>20415195</v>
          </cell>
          <cell r="C37" t="str">
            <v>지역기반</v>
          </cell>
          <cell r="D37" t="str">
            <v>전기ㆍ전자</v>
          </cell>
          <cell r="E37" t="str">
            <v>온디바이스 AI·비전 기반 자가진단 결과 음성 피드백 상용화 개발</v>
          </cell>
          <cell r="F37" t="str">
            <v>4,200,000</v>
          </cell>
          <cell r="G37" t="str">
            <v>2</v>
          </cell>
          <cell r="H37" t="str">
            <v>초기</v>
          </cell>
          <cell r="I37" t="str">
            <v>청년</v>
          </cell>
          <cell r="J37">
            <v>0</v>
          </cell>
          <cell r="K37">
            <v>9</v>
          </cell>
          <cell r="L37">
            <v>8</v>
          </cell>
          <cell r="M37">
            <v>17</v>
          </cell>
          <cell r="N37">
            <v>18</v>
          </cell>
          <cell r="O37">
            <v>8</v>
          </cell>
          <cell r="P37">
            <v>7</v>
          </cell>
          <cell r="Q37">
            <v>13</v>
          </cell>
          <cell r="R37">
            <v>3</v>
          </cell>
          <cell r="S37">
            <v>83</v>
          </cell>
          <cell r="T37">
            <v>0</v>
          </cell>
          <cell r="U37">
            <v>83</v>
          </cell>
          <cell r="V37">
            <v>29</v>
          </cell>
          <cell r="W37" t="str">
            <v>ㅇ 아이템에 대한 필요성은 있으나 시장에 대한 세밀한 조사 분석이 필요함. 
ㅇ 아이템 사업화를 위하여 세밀한 사업화 전략 수립 보완이 필요함</v>
          </cell>
        </row>
        <row r="38">
          <cell r="B38">
            <v>20425637</v>
          </cell>
          <cell r="C38" t="str">
            <v>지역기반</v>
          </cell>
          <cell r="D38" t="str">
            <v>전기ㆍ전자</v>
          </cell>
          <cell r="E38" t="str">
            <v>반도체·디스플레이 초미세 진공 리크(Leak) 시각화 및 예지보전을 위한 온디바이스 AI 음향 카메라 솔루션</v>
          </cell>
          <cell r="F38" t="str">
            <v>0</v>
          </cell>
          <cell r="G38" t="str">
            <v>0</v>
          </cell>
          <cell r="H38" t="str">
            <v>초기</v>
          </cell>
          <cell r="I38" t="str">
            <v>청년</v>
          </cell>
          <cell r="J38">
            <v>0</v>
          </cell>
          <cell r="K38">
            <v>9</v>
          </cell>
          <cell r="L38">
            <v>8</v>
          </cell>
          <cell r="M38">
            <v>17</v>
          </cell>
          <cell r="N38">
            <v>18</v>
          </cell>
          <cell r="O38">
            <v>8</v>
          </cell>
          <cell r="P38">
            <v>8</v>
          </cell>
          <cell r="Q38">
            <v>12</v>
          </cell>
          <cell r="R38">
            <v>3</v>
          </cell>
          <cell r="S38">
            <v>83</v>
          </cell>
          <cell r="T38">
            <v>0</v>
          </cell>
          <cell r="U38">
            <v>83</v>
          </cell>
          <cell r="V38">
            <v>29</v>
          </cell>
          <cell r="W38" t="str">
            <v xml:space="preserve">ㅇ 고객 확보를 위한 세밀한 전략 수립 보완이 필요함. 
ㅇ 현장 상황을 고려한 개발 아이템의 성능에 대한 자료 보완이 필요함 </v>
          </cell>
        </row>
        <row r="39">
          <cell r="B39">
            <v>20418977</v>
          </cell>
          <cell r="C39" t="str">
            <v>지역기반</v>
          </cell>
          <cell r="D39" t="str">
            <v>전기ㆍ전자</v>
          </cell>
          <cell r="E39" t="str">
            <v>임펠러 기술을 적용한 날개 없는 드론 제품 개발</v>
          </cell>
          <cell r="F39" t="str">
            <v>140,000,000</v>
          </cell>
          <cell r="G39" t="str">
            <v>1</v>
          </cell>
          <cell r="H39" t="str">
            <v>도약</v>
          </cell>
          <cell r="I39" t="str">
            <v>중장년</v>
          </cell>
          <cell r="J39">
            <v>0</v>
          </cell>
          <cell r="K39">
            <v>9</v>
          </cell>
          <cell r="L39">
            <v>8</v>
          </cell>
          <cell r="M39">
            <v>19</v>
          </cell>
          <cell r="N39">
            <v>17</v>
          </cell>
          <cell r="O39">
            <v>9</v>
          </cell>
          <cell r="P39">
            <v>6</v>
          </cell>
          <cell r="Q39">
            <v>13</v>
          </cell>
          <cell r="R39">
            <v>2</v>
          </cell>
          <cell r="S39">
            <v>83</v>
          </cell>
          <cell r="T39">
            <v>0</v>
          </cell>
          <cell r="U39">
            <v>83</v>
          </cell>
          <cell r="V39">
            <v>29</v>
          </cell>
          <cell r="W39" t="str">
            <v>ㅇ 세밀한 시장 조사 분석을 통한 기술 경쟁력 분석이 필요. 
ㅇ 아이템 특성을 고려한 용도 및 경쟁력 분석이 필요</v>
          </cell>
        </row>
        <row r="40">
          <cell r="B40">
            <v>20425270</v>
          </cell>
          <cell r="C40" t="str">
            <v>지역기반</v>
          </cell>
          <cell r="D40" t="str">
            <v>전기ㆍ전자</v>
          </cell>
          <cell r="E40" t="str">
            <v>초저전력 헤드리스 폼팩터 및 무중단 AI 구동 기능의 휴대용 디바이스</v>
          </cell>
          <cell r="F40" t="str">
            <v>0</v>
          </cell>
          <cell r="G40" t="str">
            <v>0</v>
          </cell>
          <cell r="H40" t="str">
            <v>예비</v>
          </cell>
          <cell r="I40" t="str">
            <v>청년</v>
          </cell>
          <cell r="J40">
            <v>0</v>
          </cell>
          <cell r="K40">
            <v>8</v>
          </cell>
          <cell r="L40">
            <v>8</v>
          </cell>
          <cell r="M40">
            <v>17</v>
          </cell>
          <cell r="N40">
            <v>18</v>
          </cell>
          <cell r="O40">
            <v>8</v>
          </cell>
          <cell r="P40">
            <v>8</v>
          </cell>
          <cell r="Q40">
            <v>12</v>
          </cell>
          <cell r="R40">
            <v>3</v>
          </cell>
          <cell r="S40">
            <v>82</v>
          </cell>
          <cell r="T40">
            <v>0</v>
          </cell>
          <cell r="U40">
            <v>82</v>
          </cell>
          <cell r="V40">
            <v>33</v>
          </cell>
          <cell r="W40" t="str">
            <v>ㅇ 사업화 성공을 위한 세밀한 사업화 전략 수립이 필요함. 
ㅇ 고객 확보를 위한 구체적인 방안 제시가 필요함</v>
          </cell>
        </row>
        <row r="41">
          <cell r="B41">
            <v>20414525</v>
          </cell>
          <cell r="C41" t="str">
            <v>지역기반</v>
          </cell>
          <cell r="D41" t="str">
            <v>전기ㆍ전자</v>
          </cell>
          <cell r="E41" t="str">
            <v>실사용 피부환경 반영 자외선 차단상태 정량예측 디바이스·모바일 앱 통합 솔루션</v>
          </cell>
          <cell r="F41" t="str">
            <v>0</v>
          </cell>
          <cell r="G41" t="str">
            <v>0</v>
          </cell>
          <cell r="H41" t="str">
            <v>초기</v>
          </cell>
          <cell r="I41" t="str">
            <v>중장년</v>
          </cell>
          <cell r="J41">
            <v>0</v>
          </cell>
          <cell r="K41">
            <v>8</v>
          </cell>
          <cell r="L41">
            <v>8</v>
          </cell>
          <cell r="M41">
            <v>16</v>
          </cell>
          <cell r="N41">
            <v>18</v>
          </cell>
          <cell r="O41">
            <v>8</v>
          </cell>
          <cell r="P41">
            <v>8</v>
          </cell>
          <cell r="Q41">
            <v>14</v>
          </cell>
          <cell r="R41">
            <v>2</v>
          </cell>
          <cell r="S41">
            <v>82</v>
          </cell>
          <cell r="T41">
            <v>0</v>
          </cell>
          <cell r="U41">
            <v>82</v>
          </cell>
          <cell r="V41">
            <v>33</v>
          </cell>
          <cell r="W41" t="str">
            <v>ㅇ 개발 제품의 신뢰도에 대한 구체적인 자료 보완이 필요함. 
ㅇ 지속적인 성장을 위한 기술 고도화 전략 수립이 필요함</v>
          </cell>
        </row>
        <row r="42">
          <cell r="B42">
            <v>20416341</v>
          </cell>
          <cell r="C42" t="str">
            <v>지역기반</v>
          </cell>
          <cell r="D42" t="str">
            <v>전기ㆍ전자</v>
          </cell>
          <cell r="E42" t="str">
            <v>2.5D/3D 반도체 패키지 기판제조를 위한 Bump  평탄화 헤드(Head)  제품개발 및 공정능력 확보</v>
          </cell>
          <cell r="F42" t="str">
            <v>58,000,000</v>
          </cell>
          <cell r="G42" t="str">
            <v>6</v>
          </cell>
          <cell r="H42" t="str">
            <v>초기</v>
          </cell>
          <cell r="I42" t="str">
            <v>중장년</v>
          </cell>
          <cell r="J42">
            <v>0</v>
          </cell>
          <cell r="K42">
            <v>9</v>
          </cell>
          <cell r="L42">
            <v>8</v>
          </cell>
          <cell r="M42">
            <v>18</v>
          </cell>
          <cell r="N42">
            <v>16</v>
          </cell>
          <cell r="O42">
            <v>8</v>
          </cell>
          <cell r="P42">
            <v>7</v>
          </cell>
          <cell r="Q42">
            <v>13</v>
          </cell>
          <cell r="R42">
            <v>3</v>
          </cell>
          <cell r="S42">
            <v>82</v>
          </cell>
          <cell r="T42">
            <v>0</v>
          </cell>
          <cell r="U42">
            <v>82</v>
          </cell>
          <cell r="V42">
            <v>33</v>
          </cell>
          <cell r="W42" t="str">
            <v>ㅇ 시장에 대한 세밀한 조사 분석이 필요함. 
ㅇ 지속적인 성장을 위한 구체적인 전략 보완이 필요함</v>
          </cell>
        </row>
        <row r="43">
          <cell r="B43">
            <v>20426818</v>
          </cell>
          <cell r="C43" t="str">
            <v>지역기반</v>
          </cell>
          <cell r="D43" t="str">
            <v>전기ㆍ전자</v>
          </cell>
          <cell r="E43" t="str">
            <v>RF 무선 기반 스마트 조명 및 실내환경 통합 제어 시스템</v>
          </cell>
          <cell r="F43" t="str">
            <v>411,589,268</v>
          </cell>
          <cell r="G43" t="str">
            <v>3</v>
          </cell>
          <cell r="H43" t="str">
            <v>초기</v>
          </cell>
          <cell r="I43" t="str">
            <v>중장년</v>
          </cell>
          <cell r="J43">
            <v>0</v>
          </cell>
          <cell r="K43">
            <v>7</v>
          </cell>
          <cell r="L43">
            <v>8</v>
          </cell>
          <cell r="M43">
            <v>20</v>
          </cell>
          <cell r="N43">
            <v>14</v>
          </cell>
          <cell r="O43">
            <v>8</v>
          </cell>
          <cell r="P43">
            <v>9</v>
          </cell>
          <cell r="Q43">
            <v>14</v>
          </cell>
          <cell r="R43">
            <v>2</v>
          </cell>
          <cell r="S43">
            <v>82</v>
          </cell>
          <cell r="T43">
            <v>0</v>
          </cell>
          <cell r="U43">
            <v>82</v>
          </cell>
          <cell r="V43">
            <v>33</v>
          </cell>
          <cell r="W43" t="str">
            <v>ㅇ 기존 유사 제품 대비 구체적인 차별화 전략 수립이 필요함.
ㅇ 세밀한 마케팅 전략 수립 보완이 필요함</v>
          </cell>
        </row>
        <row r="44">
          <cell r="B44">
            <v>20407147</v>
          </cell>
          <cell r="C44" t="str">
            <v>지역기반</v>
          </cell>
          <cell r="D44" t="str">
            <v>전기ㆍ전자</v>
          </cell>
          <cell r="E44" t="str">
            <v>폴더블 디스플레이 적용 제품을 위한 펜 솔루션 :   ‘ Fourier Pen ’</v>
          </cell>
          <cell r="F44" t="str">
            <v>0</v>
          </cell>
          <cell r="G44" t="str">
            <v>0</v>
          </cell>
          <cell r="H44" t="str">
            <v>예비</v>
          </cell>
          <cell r="I44" t="str">
            <v>중장년</v>
          </cell>
          <cell r="J44">
            <v>0</v>
          </cell>
          <cell r="K44">
            <v>8</v>
          </cell>
          <cell r="L44">
            <v>8</v>
          </cell>
          <cell r="M44">
            <v>18</v>
          </cell>
          <cell r="N44">
            <v>16</v>
          </cell>
          <cell r="O44">
            <v>7</v>
          </cell>
          <cell r="P44">
            <v>8</v>
          </cell>
          <cell r="Q44">
            <v>14</v>
          </cell>
          <cell r="R44">
            <v>2</v>
          </cell>
          <cell r="S44">
            <v>81</v>
          </cell>
          <cell r="T44">
            <v>0</v>
          </cell>
          <cell r="U44">
            <v>81</v>
          </cell>
          <cell r="V44">
            <v>37</v>
          </cell>
          <cell r="W44" t="str">
            <v>ㅇ 고객 확보 전략과 기업 성장을 위한 구체적인 전략 보완이 필요. 
ㅇ 제품 적용성에 대한 구체적인 방안 보완이 필요함</v>
          </cell>
        </row>
        <row r="45">
          <cell r="B45">
            <v>20429603</v>
          </cell>
          <cell r="C45" t="str">
            <v>지역기반</v>
          </cell>
          <cell r="D45" t="str">
            <v>전기ㆍ전자</v>
          </cell>
          <cell r="E45" t="str">
            <v>IoT 화재감지 및 자동 전원차단 기능의 차세대 모빌리티 배터리용 스마트 방화·방폭 케이스의 개발</v>
          </cell>
          <cell r="F45" t="str">
            <v>39,000,000</v>
          </cell>
          <cell r="G45" t="str">
            <v>2</v>
          </cell>
          <cell r="H45" t="str">
            <v>초기</v>
          </cell>
          <cell r="I45" t="str">
            <v>중장년</v>
          </cell>
          <cell r="J45">
            <v>0</v>
          </cell>
          <cell r="K45">
            <v>9</v>
          </cell>
          <cell r="L45">
            <v>9</v>
          </cell>
          <cell r="M45">
            <v>16</v>
          </cell>
          <cell r="N45">
            <v>16</v>
          </cell>
          <cell r="O45">
            <v>8</v>
          </cell>
          <cell r="P45">
            <v>7</v>
          </cell>
          <cell r="Q45">
            <v>13</v>
          </cell>
          <cell r="R45">
            <v>3</v>
          </cell>
          <cell r="S45">
            <v>81</v>
          </cell>
          <cell r="T45">
            <v>0</v>
          </cell>
          <cell r="U45">
            <v>81</v>
          </cell>
          <cell r="V45">
            <v>37</v>
          </cell>
          <cell r="W45" t="str">
            <v>ㅇ 시장 규모에 대한 세밀한 조사 분석이 필요하고, 지속적인 성장을 위한 차별화 전략 수립 보완이 필요함</v>
          </cell>
        </row>
        <row r="46">
          <cell r="B46">
            <v>20408983</v>
          </cell>
          <cell r="C46" t="str">
            <v>대학발</v>
          </cell>
          <cell r="D46" t="str">
            <v>전기ㆍ전자</v>
          </cell>
          <cell r="E46" t="str">
            <v>로봇용 실시간 인지·최적화  엣지 반도체 IP(Design-in) 플랫폼</v>
          </cell>
          <cell r="F46" t="str">
            <v>0</v>
          </cell>
          <cell r="G46" t="str">
            <v>0</v>
          </cell>
          <cell r="H46" t="str">
            <v>예비</v>
          </cell>
          <cell r="I46" t="str">
            <v>중장년</v>
          </cell>
          <cell r="J46">
            <v>0</v>
          </cell>
          <cell r="K46">
            <v>8</v>
          </cell>
          <cell r="L46">
            <v>8</v>
          </cell>
          <cell r="M46">
            <v>16</v>
          </cell>
          <cell r="N46">
            <v>17</v>
          </cell>
          <cell r="O46">
            <v>8</v>
          </cell>
          <cell r="P46">
            <v>7</v>
          </cell>
          <cell r="Q46">
            <v>13</v>
          </cell>
          <cell r="R46">
            <v>3</v>
          </cell>
          <cell r="S46">
            <v>80</v>
          </cell>
          <cell r="T46">
            <v>0</v>
          </cell>
          <cell r="U46">
            <v>80</v>
          </cell>
          <cell r="V46">
            <v>39</v>
          </cell>
          <cell r="W46" t="str">
            <v>ㅇ 국내외 경쟁 기업 대비 경쟁력 확보를 위한 세밀한 전략 수립이 필요함.
ㅇ 사업 기간내 목표를 달성하기 위한 구체적인 방안 제시 보완이 필요함</v>
          </cell>
          <cell r="X46" t="str">
            <v>일치</v>
          </cell>
        </row>
        <row r="47">
          <cell r="B47">
            <v>20417302</v>
          </cell>
          <cell r="C47" t="str">
            <v>지역기반</v>
          </cell>
          <cell r="D47" t="str">
            <v>전기ㆍ전자</v>
          </cell>
          <cell r="E47" t="str">
            <v>전문가-AI 협업(Co-Design) 기반의 지능형 하드웨어 설계·제작 자동화 솔루션, ODaaS</v>
          </cell>
          <cell r="F47" t="str">
            <v>100,285,532</v>
          </cell>
          <cell r="G47" t="str">
            <v>2</v>
          </cell>
          <cell r="H47" t="str">
            <v>초기</v>
          </cell>
          <cell r="I47" t="str">
            <v>중장년</v>
          </cell>
          <cell r="J47">
            <v>0</v>
          </cell>
          <cell r="K47">
            <v>9</v>
          </cell>
          <cell r="L47">
            <v>8</v>
          </cell>
          <cell r="M47">
            <v>16</v>
          </cell>
          <cell r="N47">
            <v>18</v>
          </cell>
          <cell r="O47">
            <v>8</v>
          </cell>
          <cell r="P47">
            <v>5</v>
          </cell>
          <cell r="Q47">
            <v>13</v>
          </cell>
          <cell r="R47">
            <v>3</v>
          </cell>
          <cell r="S47">
            <v>80</v>
          </cell>
          <cell r="T47">
            <v>0</v>
          </cell>
          <cell r="U47">
            <v>80</v>
          </cell>
          <cell r="V47">
            <v>39</v>
          </cell>
          <cell r="W47" t="str">
            <v>ㅇ 고객 확보를 위한 구체적인 전략 수립이 필요함. 
ㅇ 기술 경쟁력을 확보하기 위한 구체적인 방안이 필요함</v>
          </cell>
        </row>
        <row r="48">
          <cell r="B48">
            <v>20426484</v>
          </cell>
          <cell r="C48" t="str">
            <v>지역기반</v>
          </cell>
          <cell r="D48" t="str">
            <v>전기ㆍ전자</v>
          </cell>
          <cell r="E48" t="str">
            <v>말하는대로 만들어지는 간편 회로 제작 플랫폼 'PCBPLAY' 및 IOT 실전 교육 키트</v>
          </cell>
          <cell r="F48" t="str">
            <v>131,961,270</v>
          </cell>
          <cell r="G48" t="str">
            <v>1</v>
          </cell>
          <cell r="H48" t="str">
            <v>초기</v>
          </cell>
          <cell r="I48" t="str">
            <v>청년</v>
          </cell>
          <cell r="J48">
            <v>0</v>
          </cell>
          <cell r="K48">
            <v>9</v>
          </cell>
          <cell r="L48">
            <v>8</v>
          </cell>
          <cell r="M48">
            <v>16</v>
          </cell>
          <cell r="N48">
            <v>16</v>
          </cell>
          <cell r="O48">
            <v>8</v>
          </cell>
          <cell r="P48">
            <v>8</v>
          </cell>
          <cell r="Q48">
            <v>12</v>
          </cell>
          <cell r="R48">
            <v>3</v>
          </cell>
          <cell r="S48">
            <v>80</v>
          </cell>
          <cell r="T48">
            <v>0</v>
          </cell>
          <cell r="U48">
            <v>80</v>
          </cell>
          <cell r="V48">
            <v>39</v>
          </cell>
          <cell r="W48" t="str">
            <v>ㅇ 시장에 대한 세밀한 조사 분석이 필요함. 
ㅇ 지속적인 성장을 위한 구체적인 전략 보완이 필요함</v>
          </cell>
        </row>
        <row r="49">
          <cell r="B49">
            <v>20438708</v>
          </cell>
          <cell r="C49" t="str">
            <v>지역기반</v>
          </cell>
          <cell r="D49" t="str">
            <v>전기ㆍ전자</v>
          </cell>
          <cell r="E49" t="str">
            <v>무불산 화학적 에칭 기술이 적용된 초소형, 편광유지 클래딩광 제거소자</v>
          </cell>
          <cell r="F49" t="str">
            <v>91,104,230</v>
          </cell>
          <cell r="G49" t="str">
            <v>2</v>
          </cell>
          <cell r="H49" t="str">
            <v>초기</v>
          </cell>
          <cell r="I49" t="str">
            <v>중장년</v>
          </cell>
          <cell r="J49">
            <v>0</v>
          </cell>
          <cell r="K49">
            <v>8</v>
          </cell>
          <cell r="L49">
            <v>8</v>
          </cell>
          <cell r="M49">
            <v>17</v>
          </cell>
          <cell r="N49">
            <v>15</v>
          </cell>
          <cell r="O49">
            <v>8</v>
          </cell>
          <cell r="P49">
            <v>8</v>
          </cell>
          <cell r="Q49">
            <v>14</v>
          </cell>
          <cell r="R49">
            <v>2</v>
          </cell>
          <cell r="S49">
            <v>80</v>
          </cell>
          <cell r="T49">
            <v>0</v>
          </cell>
          <cell r="U49">
            <v>80</v>
          </cell>
          <cell r="V49">
            <v>39</v>
          </cell>
          <cell r="W49" t="str">
            <v>ㅇ 가격 경쟁력 확보 방안에 대한 구체적인 자료 보완이 필요하고, 지속적인 성장을 위한 구체적인 전략 수립이 필요</v>
          </cell>
        </row>
        <row r="50">
          <cell r="B50">
            <v>20423521</v>
          </cell>
          <cell r="C50" t="str">
            <v>대학발</v>
          </cell>
          <cell r="D50" t="str">
            <v>전기ㆍ전자</v>
          </cell>
          <cell r="E50" t="str">
            <v xml:space="preserve">구리도금 및 적층 방식을 통해 두께가 20% 줄어든 스마트폰용 코일 모듈과 액츄에이터 </v>
          </cell>
          <cell r="F50" t="str">
            <v>86,000,000</v>
          </cell>
          <cell r="G50" t="str">
            <v>2</v>
          </cell>
          <cell r="H50" t="str">
            <v>초기</v>
          </cell>
          <cell r="I50" t="str">
            <v>중장년</v>
          </cell>
          <cell r="J50">
            <v>0</v>
          </cell>
          <cell r="K50">
            <v>9</v>
          </cell>
          <cell r="L50">
            <v>8</v>
          </cell>
          <cell r="M50">
            <v>18</v>
          </cell>
          <cell r="N50">
            <v>15</v>
          </cell>
          <cell r="O50">
            <v>7</v>
          </cell>
          <cell r="P50">
            <v>7</v>
          </cell>
          <cell r="Q50">
            <v>14</v>
          </cell>
          <cell r="R50">
            <v>2</v>
          </cell>
          <cell r="S50">
            <v>80</v>
          </cell>
          <cell r="T50">
            <v>0</v>
          </cell>
          <cell r="U50">
            <v>80</v>
          </cell>
          <cell r="V50">
            <v>39</v>
          </cell>
          <cell r="W50" t="str">
            <v>ㅇ 유사기슬에 대한 시장 조사 및 경쟁력 조사 분석 자료 보완이 필요. 
ㅇ 제품 성능및 투자에 대한 세밀한 추진 전략 보완이 필요</v>
          </cell>
          <cell r="X50" t="str">
            <v>일치</v>
          </cell>
        </row>
        <row r="51">
          <cell r="B51">
            <v>20431416</v>
          </cell>
          <cell r="C51" t="str">
            <v>지역기반</v>
          </cell>
          <cell r="D51" t="str">
            <v>전기ㆍ전자</v>
          </cell>
          <cell r="E51" t="str">
            <v>전술 모바일 환경에서의 AI 기반 음성명령 STI(Speech-To-Intent) 기능모델 개발</v>
          </cell>
          <cell r="F51" t="str">
            <v>0</v>
          </cell>
          <cell r="G51" t="str">
            <v>5</v>
          </cell>
          <cell r="H51" t="str">
            <v>초기</v>
          </cell>
          <cell r="I51" t="str">
            <v>청년</v>
          </cell>
          <cell r="J51">
            <v>0</v>
          </cell>
          <cell r="K51">
            <v>8</v>
          </cell>
          <cell r="L51">
            <v>8</v>
          </cell>
          <cell r="M51">
            <v>16</v>
          </cell>
          <cell r="N51">
            <v>15</v>
          </cell>
          <cell r="O51">
            <v>8</v>
          </cell>
          <cell r="P51">
            <v>6</v>
          </cell>
          <cell r="Q51">
            <v>14</v>
          </cell>
          <cell r="R51">
            <v>2</v>
          </cell>
          <cell r="S51">
            <v>77</v>
          </cell>
          <cell r="T51">
            <v>2</v>
          </cell>
          <cell r="U51">
            <v>79</v>
          </cell>
          <cell r="V51">
            <v>44</v>
          </cell>
          <cell r="W51" t="str">
            <v>ㅇ 시장규모에 대한 세밀한 조사 분석이 필요하고, 지속적인 성장을 위한 구체적인 성장전략 수립 보완이 필요함</v>
          </cell>
        </row>
        <row r="52">
          <cell r="B52">
            <v>20405235</v>
          </cell>
          <cell r="C52" t="str">
            <v>지역기반</v>
          </cell>
          <cell r="D52" t="str">
            <v>전기ㆍ전자</v>
          </cell>
          <cell r="E52" t="str">
            <v>군, 민수용 드론 및 적용 고신뢰 eVTOL 비행제어컴퓨터모듈</v>
          </cell>
          <cell r="F52" t="str">
            <v>0</v>
          </cell>
          <cell r="G52" t="str">
            <v>0</v>
          </cell>
          <cell r="H52" t="str">
            <v>예비</v>
          </cell>
          <cell r="I52" t="str">
            <v>청년</v>
          </cell>
          <cell r="J52">
            <v>0</v>
          </cell>
          <cell r="K52">
            <v>7</v>
          </cell>
          <cell r="L52">
            <v>7</v>
          </cell>
          <cell r="M52">
            <v>15</v>
          </cell>
          <cell r="N52">
            <v>17</v>
          </cell>
          <cell r="O52">
            <v>6</v>
          </cell>
          <cell r="P52">
            <v>8</v>
          </cell>
          <cell r="Q52">
            <v>13</v>
          </cell>
          <cell r="R52">
            <v>3</v>
          </cell>
          <cell r="S52">
            <v>76</v>
          </cell>
          <cell r="T52">
            <v>2</v>
          </cell>
          <cell r="U52">
            <v>78</v>
          </cell>
          <cell r="V52">
            <v>45</v>
          </cell>
          <cell r="W52" t="str">
            <v>ㅇ 고객 확보를 위한 구체적인 전략 수립이 필요함. 
ㅇ 기업의 성장을 위한 성장 전략 수립 보완이 필요함</v>
          </cell>
        </row>
        <row r="53">
          <cell r="B53">
            <v>20422916</v>
          </cell>
          <cell r="C53" t="str">
            <v>지역기반</v>
          </cell>
          <cell r="D53" t="str">
            <v>전기ㆍ전자</v>
          </cell>
          <cell r="E53" t="str">
            <v>AI 기반 수박 재배 자동화 및 수확 판단 스마트팜 시스템 개발</v>
          </cell>
          <cell r="F53" t="str">
            <v>0</v>
          </cell>
          <cell r="G53" t="str">
            <v>0</v>
          </cell>
          <cell r="H53" t="str">
            <v>예비</v>
          </cell>
          <cell r="I53" t="str">
            <v>청년</v>
          </cell>
          <cell r="J53">
            <v>0</v>
          </cell>
          <cell r="K53">
            <v>7</v>
          </cell>
          <cell r="L53">
            <v>7</v>
          </cell>
          <cell r="M53">
            <v>17</v>
          </cell>
          <cell r="N53">
            <v>17</v>
          </cell>
          <cell r="O53">
            <v>7</v>
          </cell>
          <cell r="P53">
            <v>8</v>
          </cell>
          <cell r="Q53">
            <v>13</v>
          </cell>
          <cell r="R53">
            <v>2</v>
          </cell>
          <cell r="S53">
            <v>78</v>
          </cell>
          <cell r="T53">
            <v>0</v>
          </cell>
          <cell r="U53">
            <v>78</v>
          </cell>
          <cell r="V53">
            <v>45</v>
          </cell>
          <cell r="W53" t="str">
            <v>ㅇ 기술 개발을 통한 경제적 효과에 대한 검토가 필요함. 
ㅇ 지속 성장을 위한 구체적인 방안 제시가 필요함</v>
          </cell>
        </row>
        <row r="54">
          <cell r="B54">
            <v>20430254</v>
          </cell>
          <cell r="C54" t="str">
            <v>지역기반</v>
          </cell>
          <cell r="D54" t="str">
            <v>전기ㆍ전자</v>
          </cell>
          <cell r="E54" t="str">
            <v>RAG·프로파일 메모리 기반 캐릭터 역할극 창작 플랫폼 'FABLES' 개발</v>
          </cell>
          <cell r="F54" t="str">
            <v>0</v>
          </cell>
          <cell r="G54" t="str">
            <v>0</v>
          </cell>
          <cell r="H54" t="str">
            <v>예비</v>
          </cell>
          <cell r="I54" t="str">
            <v>청년</v>
          </cell>
          <cell r="J54">
            <v>0</v>
          </cell>
          <cell r="K54">
            <v>7</v>
          </cell>
          <cell r="L54">
            <v>7</v>
          </cell>
          <cell r="M54">
            <v>17</v>
          </cell>
          <cell r="N54">
            <v>17</v>
          </cell>
          <cell r="O54">
            <v>7</v>
          </cell>
          <cell r="P54">
            <v>7</v>
          </cell>
          <cell r="Q54">
            <v>13</v>
          </cell>
          <cell r="R54">
            <v>3</v>
          </cell>
          <cell r="S54">
            <v>78</v>
          </cell>
          <cell r="T54">
            <v>0</v>
          </cell>
          <cell r="U54">
            <v>78</v>
          </cell>
          <cell r="V54">
            <v>45</v>
          </cell>
          <cell r="W54" t="str">
            <v>ㅇ 시장에 대한 세밀한 조사 분석이 필요함. 
ㅇ 사업화 성공을 위하여 고객 확보 전략 보완이 필요함</v>
          </cell>
        </row>
        <row r="55">
          <cell r="B55">
            <v>20407692</v>
          </cell>
          <cell r="C55" t="str">
            <v>대학발</v>
          </cell>
          <cell r="D55" t="str">
            <v>전기ㆍ전자</v>
          </cell>
          <cell r="E55" t="str">
            <v>CMOS 위상제어 반도체 기반 초저전력 지능형 표면(RIS) 통신 인프라 기술 개발</v>
          </cell>
          <cell r="F55" t="str">
            <v>18,500,000</v>
          </cell>
          <cell r="G55" t="str">
            <v>4</v>
          </cell>
          <cell r="H55" t="str">
            <v>초기</v>
          </cell>
          <cell r="I55" t="str">
            <v>청년</v>
          </cell>
          <cell r="J55">
            <v>0</v>
          </cell>
          <cell r="K55">
            <v>8</v>
          </cell>
          <cell r="L55">
            <v>8</v>
          </cell>
          <cell r="M55">
            <v>18</v>
          </cell>
          <cell r="N55">
            <v>16</v>
          </cell>
          <cell r="O55">
            <v>7</v>
          </cell>
          <cell r="P55">
            <v>5</v>
          </cell>
          <cell r="Q55">
            <v>13</v>
          </cell>
          <cell r="R55">
            <v>3</v>
          </cell>
          <cell r="S55">
            <v>78</v>
          </cell>
          <cell r="T55">
            <v>0</v>
          </cell>
          <cell r="U55">
            <v>78</v>
          </cell>
          <cell r="V55">
            <v>45</v>
          </cell>
          <cell r="W55" t="str">
            <v xml:space="preserve">ㅇ 시장 진입을 위한 세밀한 조사 분석이 필요하고, 성장을 위한 구체적인 전략 수립이 필요함 </v>
          </cell>
          <cell r="X55" t="str">
            <v>일치</v>
          </cell>
        </row>
        <row r="56">
          <cell r="B56">
            <v>20412239</v>
          </cell>
          <cell r="C56" t="str">
            <v>지역기반</v>
          </cell>
          <cell r="D56" t="str">
            <v>전기ㆍ전자</v>
          </cell>
          <cell r="E56" t="str">
            <v xml:space="preserve">지역거점 기술 연계를 통한 영상분석 및 위생, 내구 특화 지능형 구강세정기 '덴 가이드' 개발 </v>
          </cell>
          <cell r="F56" t="str">
            <v>0</v>
          </cell>
          <cell r="G56" t="str">
            <v>0</v>
          </cell>
          <cell r="H56" t="str">
            <v>예비</v>
          </cell>
          <cell r="I56" t="str">
            <v>청년</v>
          </cell>
          <cell r="J56">
            <v>0</v>
          </cell>
          <cell r="K56">
            <v>8</v>
          </cell>
          <cell r="L56">
            <v>7</v>
          </cell>
          <cell r="M56">
            <v>16</v>
          </cell>
          <cell r="N56">
            <v>16</v>
          </cell>
          <cell r="O56">
            <v>7</v>
          </cell>
          <cell r="P56">
            <v>7</v>
          </cell>
          <cell r="Q56">
            <v>12</v>
          </cell>
          <cell r="R56">
            <v>2</v>
          </cell>
          <cell r="S56">
            <v>75</v>
          </cell>
          <cell r="T56">
            <v>2</v>
          </cell>
          <cell r="U56">
            <v>77</v>
          </cell>
          <cell r="V56">
            <v>49</v>
          </cell>
          <cell r="W56" t="str">
            <v>ㅇ 지속 성장을 위한 구체적인 방안 수립이 필요함. 
ㅇ 경쟁 유사 기술에 대한 차별성과 혁신성에 대한 보완이 필요</v>
          </cell>
        </row>
        <row r="57">
          <cell r="B57">
            <v>20431335</v>
          </cell>
          <cell r="C57" t="str">
            <v>지역기반</v>
          </cell>
          <cell r="D57" t="str">
            <v>전기ㆍ전자</v>
          </cell>
          <cell r="E57" t="str">
            <v>생체 신호 AI 분석 및 정전압 제어를 통한 렘수면(REM) 방어 지능형  ‘AI Sleeptech Mat’</v>
          </cell>
          <cell r="F57" t="str">
            <v>0</v>
          </cell>
          <cell r="G57" t="str">
            <v>0</v>
          </cell>
          <cell r="H57" t="str">
            <v>예비</v>
          </cell>
          <cell r="I57" t="str">
            <v>중장년</v>
          </cell>
          <cell r="J57">
            <v>0</v>
          </cell>
          <cell r="K57">
            <v>8</v>
          </cell>
          <cell r="L57">
            <v>7</v>
          </cell>
          <cell r="M57">
            <v>17</v>
          </cell>
          <cell r="N57">
            <v>17</v>
          </cell>
          <cell r="O57">
            <v>7</v>
          </cell>
          <cell r="P57">
            <v>7</v>
          </cell>
          <cell r="Q57">
            <v>12</v>
          </cell>
          <cell r="R57">
            <v>2</v>
          </cell>
          <cell r="S57">
            <v>77</v>
          </cell>
          <cell r="T57">
            <v>0</v>
          </cell>
          <cell r="U57">
            <v>77</v>
          </cell>
          <cell r="V57">
            <v>49</v>
          </cell>
          <cell r="W57" t="str">
            <v>ㅇ 아이템에 대한 구현 방법에 대한 구체적인 자료 보완이 필요함. 
ㅇ 고객 확보를 위한 구체적인 전략 수립 보완이 필요함</v>
          </cell>
        </row>
        <row r="58">
          <cell r="B58">
            <v>20415036</v>
          </cell>
          <cell r="C58" t="str">
            <v>대학발</v>
          </cell>
          <cell r="D58" t="str">
            <v>전기ㆍ전자</v>
          </cell>
          <cell r="E58" t="str">
            <v>AI 반도체용 차세대 2상 냉각 MMC 콜드플레이트</v>
          </cell>
          <cell r="F58" t="str">
            <v>0</v>
          </cell>
          <cell r="G58" t="str">
            <v>0</v>
          </cell>
          <cell r="H58" t="str">
            <v>예비</v>
          </cell>
          <cell r="I58" t="str">
            <v>중장년</v>
          </cell>
          <cell r="J58">
            <v>0</v>
          </cell>
          <cell r="K58">
            <v>8</v>
          </cell>
          <cell r="L58">
            <v>7</v>
          </cell>
          <cell r="M58">
            <v>16</v>
          </cell>
          <cell r="N58">
            <v>16</v>
          </cell>
          <cell r="O58">
            <v>8</v>
          </cell>
          <cell r="P58">
            <v>7</v>
          </cell>
          <cell r="Q58">
            <v>13</v>
          </cell>
          <cell r="R58">
            <v>2</v>
          </cell>
          <cell r="S58">
            <v>77</v>
          </cell>
          <cell r="T58">
            <v>0</v>
          </cell>
          <cell r="U58">
            <v>77</v>
          </cell>
          <cell r="V58">
            <v>49</v>
          </cell>
          <cell r="W58" t="str">
            <v>ㅇ 아이템 기술에 대한 세밀한 조사 분석이 필요함.
ㅇ 가격 경쟁력 화보를 위한 구체적인 방안 제시가 필요함</v>
          </cell>
          <cell r="X58" t="str">
            <v>일치</v>
          </cell>
        </row>
        <row r="59">
          <cell r="B59">
            <v>20421344</v>
          </cell>
          <cell r="C59" t="str">
            <v>지역기반</v>
          </cell>
          <cell r="D59" t="str">
            <v>전기ㆍ전자</v>
          </cell>
          <cell r="E59" t="str">
            <v>AIO PROJECT</v>
          </cell>
          <cell r="F59" t="str">
            <v>0</v>
          </cell>
          <cell r="G59" t="str">
            <v>0</v>
          </cell>
          <cell r="H59" t="str">
            <v>초기</v>
          </cell>
          <cell r="I59" t="str">
            <v>청년</v>
          </cell>
          <cell r="J59">
            <v>0</v>
          </cell>
          <cell r="K59">
            <v>9</v>
          </cell>
          <cell r="L59">
            <v>7</v>
          </cell>
          <cell r="M59">
            <v>16</v>
          </cell>
          <cell r="N59">
            <v>12</v>
          </cell>
          <cell r="O59">
            <v>8</v>
          </cell>
          <cell r="P59">
            <v>7</v>
          </cell>
          <cell r="Q59">
            <v>13</v>
          </cell>
          <cell r="R59">
            <v>3</v>
          </cell>
          <cell r="S59">
            <v>75</v>
          </cell>
          <cell r="T59">
            <v>2</v>
          </cell>
          <cell r="U59">
            <v>77</v>
          </cell>
          <cell r="V59">
            <v>49</v>
          </cell>
          <cell r="W59" t="str">
            <v>ㅇ 경쟁 기술에 대한 조사 분석이 필요하고, 시장에 대한 세밀한 분석이 필요함. 
ㅇ 지속적인 성장을 위한 구체적인 성장전략 보완이 필요함</v>
          </cell>
        </row>
        <row r="60">
          <cell r="B60">
            <v>20427279</v>
          </cell>
          <cell r="C60" t="str">
            <v>지역기반</v>
          </cell>
          <cell r="D60" t="str">
            <v>전기ㆍ전자</v>
          </cell>
          <cell r="E60" t="str">
            <v>듀얼모드 유인기술 적용 '탐지+퇴치' 실내 흰개미 모니터링 시스템</v>
          </cell>
          <cell r="F60" t="str">
            <v>128,000,000</v>
          </cell>
          <cell r="G60" t="str">
            <v>1</v>
          </cell>
          <cell r="H60" t="str">
            <v>초기</v>
          </cell>
          <cell r="I60" t="str">
            <v>중장년</v>
          </cell>
          <cell r="J60">
            <v>0</v>
          </cell>
          <cell r="K60">
            <v>8</v>
          </cell>
          <cell r="L60">
            <v>7</v>
          </cell>
          <cell r="M60">
            <v>16</v>
          </cell>
          <cell r="N60">
            <v>16</v>
          </cell>
          <cell r="O60">
            <v>8</v>
          </cell>
          <cell r="P60">
            <v>7</v>
          </cell>
          <cell r="Q60">
            <v>13</v>
          </cell>
          <cell r="R60">
            <v>2</v>
          </cell>
          <cell r="S60">
            <v>77</v>
          </cell>
          <cell r="T60">
            <v>0</v>
          </cell>
          <cell r="U60">
            <v>77</v>
          </cell>
          <cell r="V60">
            <v>49</v>
          </cell>
          <cell r="W60" t="str">
            <v>ㅇ 기술의 차별성과 혁신성에 대한 자료 보완이 필요함. 
ㅇ 시장에 대한 세밀한 조사 분석이 필요함</v>
          </cell>
        </row>
        <row r="61">
          <cell r="B61">
            <v>20423677</v>
          </cell>
          <cell r="C61" t="str">
            <v>지역기반</v>
          </cell>
          <cell r="D61" t="str">
            <v>전기ㆍ전자</v>
          </cell>
          <cell r="E61" t="str">
            <v>워낭 _ Edge AI 기반 축산 AX 및 한우 통합관리 플랫폼</v>
          </cell>
          <cell r="F61" t="str">
            <v>0</v>
          </cell>
          <cell r="G61" t="str">
            <v>0</v>
          </cell>
          <cell r="H61" t="str">
            <v>예비</v>
          </cell>
          <cell r="I61" t="str">
            <v>중장년</v>
          </cell>
          <cell r="J61">
            <v>0</v>
          </cell>
          <cell r="K61">
            <v>7</v>
          </cell>
          <cell r="L61">
            <v>7</v>
          </cell>
          <cell r="M61">
            <v>17</v>
          </cell>
          <cell r="N61">
            <v>17</v>
          </cell>
          <cell r="O61">
            <v>6</v>
          </cell>
          <cell r="P61">
            <v>7</v>
          </cell>
          <cell r="Q61">
            <v>13</v>
          </cell>
          <cell r="R61">
            <v>2</v>
          </cell>
          <cell r="S61">
            <v>76</v>
          </cell>
          <cell r="T61">
            <v>0</v>
          </cell>
          <cell r="U61">
            <v>76</v>
          </cell>
          <cell r="V61">
            <v>54</v>
          </cell>
          <cell r="W61" t="str">
            <v xml:space="preserve">ㅇ 데이터 확보를 위한 구체적인 방안에 대한 보완이 필요함. 
ㅇ 본 아이템 도입으로 축산업체가 얻는 경제적 효과에 대한 보완이 필요함   </v>
          </cell>
        </row>
        <row r="62">
          <cell r="B62">
            <v>20432300</v>
          </cell>
          <cell r="C62" t="str">
            <v>지역기반</v>
          </cell>
          <cell r="D62" t="str">
            <v>전기ㆍ전자</v>
          </cell>
          <cell r="E62" t="str">
            <v>Lidar 자율주행 기술이 적용된 공기정화·청소 기능 통합 이동형 공기청정기</v>
          </cell>
          <cell r="F62" t="str">
            <v>0</v>
          </cell>
          <cell r="G62" t="str">
            <v>0</v>
          </cell>
          <cell r="H62" t="str">
            <v>예비</v>
          </cell>
          <cell r="I62" t="str">
            <v>중장년</v>
          </cell>
          <cell r="J62">
            <v>0</v>
          </cell>
          <cell r="K62">
            <v>7</v>
          </cell>
          <cell r="L62">
            <v>7</v>
          </cell>
          <cell r="M62">
            <v>16</v>
          </cell>
          <cell r="N62">
            <v>17</v>
          </cell>
          <cell r="O62">
            <v>7</v>
          </cell>
          <cell r="P62">
            <v>7</v>
          </cell>
          <cell r="Q62">
            <v>13</v>
          </cell>
          <cell r="R62">
            <v>2</v>
          </cell>
          <cell r="S62">
            <v>76</v>
          </cell>
          <cell r="T62">
            <v>0</v>
          </cell>
          <cell r="U62">
            <v>76</v>
          </cell>
          <cell r="V62">
            <v>54</v>
          </cell>
          <cell r="W62" t="str">
            <v>ㅇ 기존 유사 기술 대비 경쟁력 확보 전략 및 고객 확보 전략 수립 보완이 필요함</v>
          </cell>
        </row>
        <row r="63">
          <cell r="B63">
            <v>20423432</v>
          </cell>
          <cell r="C63" t="str">
            <v>지역기반</v>
          </cell>
          <cell r="D63" t="str">
            <v>전기ㆍ전자</v>
          </cell>
          <cell r="E63" t="str">
            <v>‘Obzee(오브제) - Spatial AI Node’  : 호텔·리조트 객실용 공간 경험 운영 디바이스</v>
          </cell>
          <cell r="F63" t="str">
            <v>242,000,000</v>
          </cell>
          <cell r="G63" t="str">
            <v>1</v>
          </cell>
          <cell r="H63" t="str">
            <v>초기</v>
          </cell>
          <cell r="I63" t="str">
            <v>중장년</v>
          </cell>
          <cell r="J63">
            <v>0</v>
          </cell>
          <cell r="K63">
            <v>8</v>
          </cell>
          <cell r="L63">
            <v>7</v>
          </cell>
          <cell r="M63">
            <v>17</v>
          </cell>
          <cell r="N63">
            <v>13</v>
          </cell>
          <cell r="O63">
            <v>6</v>
          </cell>
          <cell r="P63">
            <v>9</v>
          </cell>
          <cell r="Q63">
            <v>14</v>
          </cell>
          <cell r="R63">
            <v>2</v>
          </cell>
          <cell r="S63">
            <v>76</v>
          </cell>
          <cell r="T63">
            <v>0</v>
          </cell>
          <cell r="U63">
            <v>76</v>
          </cell>
          <cell r="V63">
            <v>54</v>
          </cell>
          <cell r="W63" t="str">
            <v>ㅇ 시장 규모에 대한 세밀한 조사 분석이 필요하고, 지속적인 성장을 위한 차별화 전략 수립 보완이 필요함</v>
          </cell>
        </row>
        <row r="64">
          <cell r="B64">
            <v>20427556</v>
          </cell>
          <cell r="C64" t="str">
            <v>지역기반</v>
          </cell>
          <cell r="D64" t="str">
            <v>전기ㆍ전자</v>
          </cell>
          <cell r="E64" t="str">
            <v>능동구동 마이크로LED 기반 투명/불투명 전환이 가능한  다목적(교육,치료,정보전달) 인터렉티브 투명 디스플레이</v>
          </cell>
          <cell r="F64" t="str">
            <v>32,500,000</v>
          </cell>
          <cell r="G64" t="str">
            <v>1</v>
          </cell>
          <cell r="H64" t="str">
            <v>초기</v>
          </cell>
          <cell r="I64" t="str">
            <v>중장년</v>
          </cell>
          <cell r="J64">
            <v>0</v>
          </cell>
          <cell r="K64">
            <v>9</v>
          </cell>
          <cell r="L64">
            <v>7</v>
          </cell>
          <cell r="M64">
            <v>15</v>
          </cell>
          <cell r="N64">
            <v>15</v>
          </cell>
          <cell r="O64">
            <v>8</v>
          </cell>
          <cell r="P64">
            <v>7</v>
          </cell>
          <cell r="Q64">
            <v>12</v>
          </cell>
          <cell r="R64">
            <v>3</v>
          </cell>
          <cell r="S64">
            <v>76</v>
          </cell>
          <cell r="T64">
            <v>0</v>
          </cell>
          <cell r="U64">
            <v>76</v>
          </cell>
          <cell r="V64">
            <v>54</v>
          </cell>
          <cell r="W64" t="str">
            <v>ㅇ 제시한 목표를 달성하기 위한 세밀한 기술 자료 보완이 필요하고, 경쟁 기술 대비 차별화 전력 수립 보완이 필요함</v>
          </cell>
        </row>
        <row r="65">
          <cell r="B65">
            <v>20418337</v>
          </cell>
          <cell r="C65" t="str">
            <v>대학발</v>
          </cell>
          <cell r="D65" t="str">
            <v>전기ㆍ전자</v>
          </cell>
          <cell r="E65" t="str">
            <v>경량 인공지능 기술이 적용된 엣지 AI 반도체 플랫폼</v>
          </cell>
          <cell r="F65" t="str">
            <v>7,700,000</v>
          </cell>
          <cell r="G65" t="str">
            <v>4</v>
          </cell>
          <cell r="H65" t="str">
            <v>초기</v>
          </cell>
          <cell r="I65" t="str">
            <v>중장년</v>
          </cell>
          <cell r="J65">
            <v>0</v>
          </cell>
          <cell r="K65">
            <v>9</v>
          </cell>
          <cell r="L65">
            <v>8</v>
          </cell>
          <cell r="M65">
            <v>14</v>
          </cell>
          <cell r="N65">
            <v>15</v>
          </cell>
          <cell r="O65">
            <v>9</v>
          </cell>
          <cell r="P65">
            <v>6</v>
          </cell>
          <cell r="Q65">
            <v>12</v>
          </cell>
          <cell r="R65">
            <v>3</v>
          </cell>
          <cell r="S65">
            <v>76</v>
          </cell>
          <cell r="T65">
            <v>0</v>
          </cell>
          <cell r="U65">
            <v>76</v>
          </cell>
          <cell r="V65">
            <v>54</v>
          </cell>
          <cell r="W65" t="str">
            <v>ㅇ 시장에 대한 세밀한 조사 분석이 필요하고, 유사 기술 개발 업체대비 경쟁력 조사 분석이 필요함</v>
          </cell>
          <cell r="X65" t="str">
            <v>일치</v>
          </cell>
        </row>
        <row r="66">
          <cell r="B66">
            <v>20406840</v>
          </cell>
          <cell r="C66" t="str">
            <v>지역기반</v>
          </cell>
          <cell r="D66" t="str">
            <v>전기ㆍ전자</v>
          </cell>
          <cell r="E66" t="str">
            <v>AI 기반 산업현장 중대사고 예방을 위한 아크플래시 대응   실시간 감지와 경보 기능을 갖는 지능형 웨어러블 산업용 보호 헬멧 설계 개발</v>
          </cell>
          <cell r="F66" t="str">
            <v>10,200,000,000</v>
          </cell>
          <cell r="G66" t="str">
            <v>14</v>
          </cell>
          <cell r="H66" t="str">
            <v>도약</v>
          </cell>
          <cell r="I66" t="str">
            <v>중장년</v>
          </cell>
          <cell r="J66">
            <v>0</v>
          </cell>
          <cell r="K66">
            <v>8</v>
          </cell>
          <cell r="L66">
            <v>8</v>
          </cell>
          <cell r="M66">
            <v>14</v>
          </cell>
          <cell r="N66">
            <v>18</v>
          </cell>
          <cell r="O66">
            <v>7</v>
          </cell>
          <cell r="P66">
            <v>7</v>
          </cell>
          <cell r="Q66">
            <v>12</v>
          </cell>
          <cell r="R66">
            <v>2</v>
          </cell>
          <cell r="S66">
            <v>76</v>
          </cell>
          <cell r="T66">
            <v>0</v>
          </cell>
          <cell r="U66">
            <v>76</v>
          </cell>
          <cell r="V66">
            <v>54</v>
          </cell>
          <cell r="W66" t="str">
            <v>ㅇ 세밀한 시장조사 및 분석을 통한 가격 경쟁력 확보 방안 수립이 필요. 
ㅇ 지속성장을 위한 구체적인 전략 수립 보완이 필요</v>
          </cell>
        </row>
        <row r="67">
          <cell r="B67">
            <v>20427976</v>
          </cell>
          <cell r="C67" t="str">
            <v>대학발</v>
          </cell>
          <cell r="D67" t="str">
            <v>전기ㆍ전자</v>
          </cell>
          <cell r="E67" t="str">
            <v>실시간 제어 파라메타값을 추정하는 지능형 드론 ESC개발</v>
          </cell>
          <cell r="F67" t="str">
            <v>93,720,000</v>
          </cell>
          <cell r="G67" t="str">
            <v>4</v>
          </cell>
          <cell r="H67" t="str">
            <v>도약</v>
          </cell>
          <cell r="I67" t="str">
            <v>중장년</v>
          </cell>
          <cell r="J67">
            <v>0</v>
          </cell>
          <cell r="K67">
            <v>8</v>
          </cell>
          <cell r="L67">
            <v>8</v>
          </cell>
          <cell r="M67">
            <v>16</v>
          </cell>
          <cell r="N67">
            <v>15</v>
          </cell>
          <cell r="O67">
            <v>8</v>
          </cell>
          <cell r="P67">
            <v>6</v>
          </cell>
          <cell r="Q67">
            <v>12</v>
          </cell>
          <cell r="R67">
            <v>3</v>
          </cell>
          <cell r="S67">
            <v>76</v>
          </cell>
          <cell r="T67">
            <v>0</v>
          </cell>
          <cell r="U67">
            <v>76</v>
          </cell>
          <cell r="V67">
            <v>54</v>
          </cell>
          <cell r="W67" t="str">
            <v xml:space="preserve">ㅇ 가격 경쟁력 확보를 위한 구체적인 방안에 대한 보완이 필요함. 
ㅇ 지속 성장을 위한 구체적인 성장전략 수립 보완이 필요함. </v>
          </cell>
          <cell r="X67" t="str">
            <v>일치</v>
          </cell>
        </row>
        <row r="68">
          <cell r="B68">
            <v>20422683</v>
          </cell>
          <cell r="C68" t="str">
            <v>대학발</v>
          </cell>
          <cell r="D68" t="str">
            <v>전기ㆍ전자</v>
          </cell>
          <cell r="E68" t="str">
            <v xml:space="preserve">더마센스 </v>
          </cell>
          <cell r="F68" t="str">
            <v>0</v>
          </cell>
          <cell r="G68" t="str">
            <v>0</v>
          </cell>
          <cell r="H68" t="str">
            <v>예비</v>
          </cell>
          <cell r="I68" t="str">
            <v>청년</v>
          </cell>
          <cell r="J68">
            <v>0</v>
          </cell>
          <cell r="K68">
            <v>8</v>
          </cell>
          <cell r="L68">
            <v>8</v>
          </cell>
          <cell r="M68">
            <v>15</v>
          </cell>
          <cell r="N68">
            <v>15</v>
          </cell>
          <cell r="O68">
            <v>8</v>
          </cell>
          <cell r="P68">
            <v>7</v>
          </cell>
          <cell r="Q68">
            <v>12</v>
          </cell>
          <cell r="R68">
            <v>2</v>
          </cell>
          <cell r="S68">
            <v>75</v>
          </cell>
          <cell r="T68">
            <v>0</v>
          </cell>
          <cell r="U68">
            <v>75</v>
          </cell>
          <cell r="V68">
            <v>61</v>
          </cell>
          <cell r="W68" t="str">
            <v>ㅇ 본 아이템 효과에 대한 구체적인 데이터 보완이 필요학고, 신뢰성 확보를 위한 세밀한 전략 수립이 필요함</v>
          </cell>
          <cell r="X68" t="str">
            <v>일치</v>
          </cell>
        </row>
        <row r="69">
          <cell r="B69">
            <v>20419549</v>
          </cell>
          <cell r="C69" t="str">
            <v>지역기반</v>
          </cell>
          <cell r="D69" t="str">
            <v>전기ㆍ전자</v>
          </cell>
          <cell r="E69" t="str">
            <v>AI 두피 스캔 기술이 적용된 정량 도포 기능의 탈모 외용제 사용 개선 디바이스</v>
          </cell>
          <cell r="F69" t="str">
            <v>0</v>
          </cell>
          <cell r="G69" t="str">
            <v>0</v>
          </cell>
          <cell r="H69" t="str">
            <v>초기</v>
          </cell>
          <cell r="I69" t="str">
            <v>중장년</v>
          </cell>
          <cell r="J69">
            <v>0</v>
          </cell>
          <cell r="K69">
            <v>8</v>
          </cell>
          <cell r="L69">
            <v>8</v>
          </cell>
          <cell r="M69">
            <v>15</v>
          </cell>
          <cell r="N69">
            <v>14</v>
          </cell>
          <cell r="O69">
            <v>8</v>
          </cell>
          <cell r="P69">
            <v>7</v>
          </cell>
          <cell r="Q69">
            <v>13</v>
          </cell>
          <cell r="R69">
            <v>2</v>
          </cell>
          <cell r="S69">
            <v>75</v>
          </cell>
          <cell r="T69">
            <v>0</v>
          </cell>
          <cell r="U69">
            <v>75</v>
          </cell>
          <cell r="V69">
            <v>61</v>
          </cell>
          <cell r="W69" t="str">
            <v>ㅇ 시장에 대한 세밀한 조사 분석이 필요하고, 아이템 제품의 효과에 대한 자료 보완이 필요함</v>
          </cell>
        </row>
        <row r="70">
          <cell r="B70">
            <v>20427513</v>
          </cell>
          <cell r="C70" t="str">
            <v>지역기반</v>
          </cell>
          <cell r="D70" t="str">
            <v>전기ㆍ전자</v>
          </cell>
          <cell r="E70" t="str">
            <v>고속 신호 PCB 가상검증 정확도 향상을 위한 AI 기반 전기적  물성 추출 솔루션</v>
          </cell>
          <cell r="F70" t="str">
            <v>430,000</v>
          </cell>
          <cell r="G70" t="str">
            <v>0</v>
          </cell>
          <cell r="H70" t="str">
            <v>초기</v>
          </cell>
          <cell r="I70" t="str">
            <v>중장년</v>
          </cell>
          <cell r="J70">
            <v>0</v>
          </cell>
          <cell r="K70">
            <v>8</v>
          </cell>
          <cell r="L70">
            <v>7</v>
          </cell>
          <cell r="M70">
            <v>17</v>
          </cell>
          <cell r="N70">
            <v>14</v>
          </cell>
          <cell r="O70">
            <v>8</v>
          </cell>
          <cell r="P70">
            <v>6</v>
          </cell>
          <cell r="Q70">
            <v>13</v>
          </cell>
          <cell r="R70">
            <v>2</v>
          </cell>
          <cell r="S70">
            <v>75</v>
          </cell>
          <cell r="T70">
            <v>0</v>
          </cell>
          <cell r="U70">
            <v>75</v>
          </cell>
          <cell r="V70">
            <v>61</v>
          </cell>
          <cell r="W70" t="str">
            <v>ㅇ 시장에 대한 세밀한 조사 분석이 필요함. 
ㅇ 사업화를 위한 구체적인 전략 수립 보완이 필요함</v>
          </cell>
        </row>
        <row r="71">
          <cell r="B71">
            <v>20419196</v>
          </cell>
          <cell r="C71" t="str">
            <v>지역기반</v>
          </cell>
          <cell r="D71" t="str">
            <v>전기ㆍ전자</v>
          </cell>
          <cell r="E71" t="str">
            <v>산업현장 드론의 추락 경보 장치와 블랙박스 기능 솔루션</v>
          </cell>
          <cell r="F71" t="str">
            <v>0</v>
          </cell>
          <cell r="G71" t="str">
            <v>0</v>
          </cell>
          <cell r="H71" t="str">
            <v>예비</v>
          </cell>
          <cell r="I71" t="str">
            <v>청년</v>
          </cell>
          <cell r="J71">
            <v>0</v>
          </cell>
          <cell r="K71">
            <v>7</v>
          </cell>
          <cell r="L71">
            <v>7</v>
          </cell>
          <cell r="M71">
            <v>16</v>
          </cell>
          <cell r="N71">
            <v>13</v>
          </cell>
          <cell r="O71">
            <v>7</v>
          </cell>
          <cell r="P71">
            <v>7</v>
          </cell>
          <cell r="Q71">
            <v>12</v>
          </cell>
          <cell r="R71">
            <v>3</v>
          </cell>
          <cell r="S71">
            <v>72</v>
          </cell>
          <cell r="T71">
            <v>2</v>
          </cell>
          <cell r="U71">
            <v>74</v>
          </cell>
          <cell r="V71">
            <v>64</v>
          </cell>
          <cell r="W71" t="str">
            <v>ㅇ 사업화를 위하여 구체적인 사업화 전략 수립이 필요. 
ㅇ 기술의 차별성과 혁신성에 대한 보완이 필요</v>
          </cell>
        </row>
        <row r="72">
          <cell r="B72">
            <v>20419765</v>
          </cell>
          <cell r="C72" t="str">
            <v>지역기반</v>
          </cell>
          <cell r="D72" t="str">
            <v>전기ㆍ전자</v>
          </cell>
          <cell r="E72" t="str">
            <v>AI-to-Silicon: LLM 에이전트 기반 반도체 설계 진입 장벽 제거를 위한 지능형 가이드 시스템 및 지식 추상화 방법론 개발</v>
          </cell>
          <cell r="F72" t="str">
            <v>0</v>
          </cell>
          <cell r="G72" t="str">
            <v>0</v>
          </cell>
          <cell r="H72" t="str">
            <v>예비</v>
          </cell>
          <cell r="I72" t="str">
            <v>중장년</v>
          </cell>
          <cell r="J72">
            <v>0</v>
          </cell>
          <cell r="K72">
            <v>7</v>
          </cell>
          <cell r="L72">
            <v>7</v>
          </cell>
          <cell r="M72">
            <v>17</v>
          </cell>
          <cell r="N72">
            <v>16</v>
          </cell>
          <cell r="O72">
            <v>7</v>
          </cell>
          <cell r="P72">
            <v>7</v>
          </cell>
          <cell r="Q72">
            <v>12</v>
          </cell>
          <cell r="R72">
            <v>1</v>
          </cell>
          <cell r="S72">
            <v>74</v>
          </cell>
          <cell r="T72">
            <v>0</v>
          </cell>
          <cell r="U72">
            <v>74</v>
          </cell>
          <cell r="V72">
            <v>64</v>
          </cell>
          <cell r="W72" t="str">
            <v xml:space="preserve">ㅇ 매출 증대를 위한 구체적인 방안 제시가 필요. 
ㅇ 지속적인 성장을 위하여 기술의 확장성에 대한 검토가 필요함 </v>
          </cell>
        </row>
        <row r="73">
          <cell r="B73">
            <v>20428626</v>
          </cell>
          <cell r="C73" t="str">
            <v>지역기반</v>
          </cell>
          <cell r="D73" t="str">
            <v>전기ㆍ전자</v>
          </cell>
          <cell r="E73" t="str">
            <v>Hybrid AI ISP 칩 개발</v>
          </cell>
          <cell r="F73" t="str">
            <v>0</v>
          </cell>
          <cell r="G73" t="str">
            <v>0</v>
          </cell>
          <cell r="H73" t="str">
            <v>예비</v>
          </cell>
          <cell r="I73" t="str">
            <v>중장년</v>
          </cell>
          <cell r="J73">
            <v>0</v>
          </cell>
          <cell r="K73">
            <v>8</v>
          </cell>
          <cell r="L73">
            <v>7</v>
          </cell>
          <cell r="M73">
            <v>13</v>
          </cell>
          <cell r="N73">
            <v>16</v>
          </cell>
          <cell r="O73">
            <v>8</v>
          </cell>
          <cell r="P73">
            <v>5</v>
          </cell>
          <cell r="Q73">
            <v>13</v>
          </cell>
          <cell r="R73">
            <v>4</v>
          </cell>
          <cell r="S73">
            <v>74</v>
          </cell>
          <cell r="T73">
            <v>0</v>
          </cell>
          <cell r="U73">
            <v>74</v>
          </cell>
          <cell r="V73">
            <v>64</v>
          </cell>
          <cell r="W73" t="str">
            <v>ㅇ 고객 확보를 위한 구체적인 전략 수정 보완이 필요함. 
ㅇ 사업화를 위한 구체적인 전략 수립 보완이 필요함</v>
          </cell>
        </row>
        <row r="74">
          <cell r="B74">
            <v>20431397</v>
          </cell>
          <cell r="C74" t="str">
            <v>지역기반</v>
          </cell>
          <cell r="D74" t="str">
            <v>전기ㆍ전자</v>
          </cell>
          <cell r="E74" t="str">
            <v>전기차(EV) 및 전력 부품 R&amp;D 효율화를 위한 실시간 FFT 스펙트럼 분석 기반 고정밀 저주파 자기장 분석기 국산화</v>
          </cell>
          <cell r="F74" t="str">
            <v>0</v>
          </cell>
          <cell r="G74" t="str">
            <v>0</v>
          </cell>
          <cell r="H74" t="str">
            <v>예비</v>
          </cell>
          <cell r="I74" t="str">
            <v>중장년</v>
          </cell>
          <cell r="J74">
            <v>0</v>
          </cell>
          <cell r="K74">
            <v>6</v>
          </cell>
          <cell r="L74">
            <v>7</v>
          </cell>
          <cell r="M74">
            <v>18</v>
          </cell>
          <cell r="N74">
            <v>17</v>
          </cell>
          <cell r="O74">
            <v>6</v>
          </cell>
          <cell r="P74">
            <v>6</v>
          </cell>
          <cell r="Q74">
            <v>13</v>
          </cell>
          <cell r="R74">
            <v>1</v>
          </cell>
          <cell r="S74">
            <v>74</v>
          </cell>
          <cell r="T74">
            <v>0</v>
          </cell>
          <cell r="U74">
            <v>74</v>
          </cell>
          <cell r="V74">
            <v>64</v>
          </cell>
          <cell r="W74" t="str">
            <v>ㅇ 지속적인 성장을 위한 성장 전략 수립 보완이 필요함. 
ㅇ 시장에 대한 차별화 전략 수립이 필요함</v>
          </cell>
        </row>
        <row r="75">
          <cell r="B75">
            <v>20438916</v>
          </cell>
          <cell r="C75" t="str">
            <v>지역기반</v>
          </cell>
          <cell r="D75" t="str">
            <v>전기ㆍ전자</v>
          </cell>
          <cell r="E75" t="str">
            <v>이차전지 충방전 테스트 장비 개발 및 공급 (전기차 EV배터리, ESS)</v>
          </cell>
          <cell r="F75" t="str">
            <v>0</v>
          </cell>
          <cell r="G75" t="str">
            <v>0</v>
          </cell>
          <cell r="H75" t="str">
            <v>예비</v>
          </cell>
          <cell r="I75" t="str">
            <v>청년</v>
          </cell>
          <cell r="J75">
            <v>0</v>
          </cell>
          <cell r="K75">
            <v>7</v>
          </cell>
          <cell r="L75">
            <v>7</v>
          </cell>
          <cell r="M75">
            <v>16</v>
          </cell>
          <cell r="N75">
            <v>16</v>
          </cell>
          <cell r="O75">
            <v>7</v>
          </cell>
          <cell r="P75">
            <v>5</v>
          </cell>
          <cell r="Q75">
            <v>13</v>
          </cell>
          <cell r="R75">
            <v>3</v>
          </cell>
          <cell r="S75">
            <v>74</v>
          </cell>
          <cell r="T75">
            <v>0</v>
          </cell>
          <cell r="U75">
            <v>74</v>
          </cell>
          <cell r="V75">
            <v>64</v>
          </cell>
          <cell r="W75" t="str">
            <v>ㅇ 기존 유사 기술 대비 차별성과 혁신성이 부족함. 
ㅇ 지속적인 성장을 위한 전략 수립 보완이 필요함</v>
          </cell>
        </row>
        <row r="76">
          <cell r="B76">
            <v>20416965</v>
          </cell>
          <cell r="C76" t="str">
            <v>지역기반</v>
          </cell>
          <cell r="D76" t="str">
            <v>전기ㆍ전자</v>
          </cell>
          <cell r="E76" t="str">
            <v>산업용 스마트 비상정지 원격제어</v>
          </cell>
          <cell r="F76" t="str">
            <v>0</v>
          </cell>
          <cell r="G76" t="str">
            <v>2</v>
          </cell>
          <cell r="H76" t="str">
            <v>초기</v>
          </cell>
          <cell r="I76" t="str">
            <v>중장년</v>
          </cell>
          <cell r="J76">
            <v>0</v>
          </cell>
          <cell r="K76">
            <v>7</v>
          </cell>
          <cell r="L76">
            <v>7</v>
          </cell>
          <cell r="M76">
            <v>16</v>
          </cell>
          <cell r="N76">
            <v>16</v>
          </cell>
          <cell r="O76">
            <v>7</v>
          </cell>
          <cell r="P76">
            <v>7</v>
          </cell>
          <cell r="Q76">
            <v>12</v>
          </cell>
          <cell r="R76">
            <v>2</v>
          </cell>
          <cell r="S76">
            <v>74</v>
          </cell>
          <cell r="T76">
            <v>0</v>
          </cell>
          <cell r="U76">
            <v>74</v>
          </cell>
          <cell r="V76">
            <v>64</v>
          </cell>
          <cell r="W76" t="str">
            <v>ㅇ 시장에 대한 세밀한 조사 분석이 필요하고, 유사 기술 대비 차별화 전략 수립 보완이 필요함</v>
          </cell>
        </row>
        <row r="77">
          <cell r="B77">
            <v>20424801</v>
          </cell>
          <cell r="C77" t="str">
            <v>지역기반</v>
          </cell>
          <cell r="D77" t="str">
            <v>전기ㆍ전자</v>
          </cell>
          <cell r="E77" t="str">
            <v>허리통증 완화 제품개발 솔루션</v>
          </cell>
          <cell r="F77" t="str">
            <v>2,976,500</v>
          </cell>
          <cell r="G77" t="str">
            <v>2</v>
          </cell>
          <cell r="H77" t="str">
            <v>초기</v>
          </cell>
          <cell r="I77" t="str">
            <v>중장년</v>
          </cell>
          <cell r="J77">
            <v>0</v>
          </cell>
          <cell r="K77">
            <v>8</v>
          </cell>
          <cell r="L77">
            <v>8</v>
          </cell>
          <cell r="M77">
            <v>15</v>
          </cell>
          <cell r="N77">
            <v>13</v>
          </cell>
          <cell r="O77">
            <v>8</v>
          </cell>
          <cell r="P77">
            <v>7</v>
          </cell>
          <cell r="Q77">
            <v>13</v>
          </cell>
          <cell r="R77">
            <v>2</v>
          </cell>
          <cell r="S77">
            <v>74</v>
          </cell>
          <cell r="T77">
            <v>0</v>
          </cell>
          <cell r="U77">
            <v>74</v>
          </cell>
          <cell r="V77">
            <v>64</v>
          </cell>
          <cell r="W77" t="str">
            <v>ㅇ 유사 제품 대비 기술 경쟁력에 대한 구체적인 자료 보완이 필요함. 
ㅇ 가격 경쟁력 확보를 위한 세밀한 검토가 필요함</v>
          </cell>
        </row>
        <row r="78">
          <cell r="B78">
            <v>20426613</v>
          </cell>
          <cell r="C78" t="str">
            <v>지역기반</v>
          </cell>
          <cell r="D78" t="str">
            <v>전기ㆍ전자</v>
          </cell>
          <cell r="E78" t="str">
            <v>슬립테크, 웨이크테크, 딥테크 융합 적용을 통하여, 수면과 기상의 질을  복합 향상 시키는 인공지능AI 스마트 매트리스 패드</v>
          </cell>
          <cell r="F78" t="str">
            <v>0</v>
          </cell>
          <cell r="G78" t="str">
            <v>2</v>
          </cell>
          <cell r="H78" t="str">
            <v>초기</v>
          </cell>
          <cell r="I78" t="str">
            <v>청년</v>
          </cell>
          <cell r="J78">
            <v>0</v>
          </cell>
          <cell r="K78">
            <v>8</v>
          </cell>
          <cell r="L78">
            <v>7</v>
          </cell>
          <cell r="M78">
            <v>16</v>
          </cell>
          <cell r="N78">
            <v>15</v>
          </cell>
          <cell r="O78">
            <v>7</v>
          </cell>
          <cell r="P78">
            <v>7</v>
          </cell>
          <cell r="Q78">
            <v>13</v>
          </cell>
          <cell r="R78">
            <v>1</v>
          </cell>
          <cell r="S78">
            <v>74</v>
          </cell>
          <cell r="T78">
            <v>0</v>
          </cell>
          <cell r="U78">
            <v>74</v>
          </cell>
          <cell r="V78">
            <v>64</v>
          </cell>
          <cell r="W78" t="str">
            <v>ㅇ 경쟁 기술 대비 가격 경쟁력 확보 방안에 대한 자료보완이 필요함.
ㅇ 유사기술 대비 차별성과 혁신성에 대한 검토가 필요함</v>
          </cell>
        </row>
        <row r="79">
          <cell r="B79">
            <v>20428208</v>
          </cell>
          <cell r="C79" t="str">
            <v>지역기반</v>
          </cell>
          <cell r="D79" t="str">
            <v>전기ㆍ전자</v>
          </cell>
          <cell r="E79" t="str">
            <v>고장을 미리 알려주는 피지컬 AI 기반 스마트 BLDC 모터 개발</v>
          </cell>
          <cell r="F79" t="str">
            <v>0</v>
          </cell>
          <cell r="G79" t="str">
            <v>1</v>
          </cell>
          <cell r="H79" t="str">
            <v>초기</v>
          </cell>
          <cell r="I79" t="str">
            <v>청년</v>
          </cell>
          <cell r="J79">
            <v>0</v>
          </cell>
          <cell r="K79">
            <v>7</v>
          </cell>
          <cell r="L79">
            <v>7</v>
          </cell>
          <cell r="M79">
            <v>16</v>
          </cell>
          <cell r="N79">
            <v>15</v>
          </cell>
          <cell r="O79">
            <v>7</v>
          </cell>
          <cell r="P79">
            <v>7</v>
          </cell>
          <cell r="Q79">
            <v>13</v>
          </cell>
          <cell r="R79">
            <v>2</v>
          </cell>
          <cell r="S79">
            <v>74</v>
          </cell>
          <cell r="T79">
            <v>0</v>
          </cell>
          <cell r="U79">
            <v>74</v>
          </cell>
          <cell r="V79">
            <v>64</v>
          </cell>
          <cell r="W79" t="str">
            <v>ㅇ 시장에 대한 세밀한 조사 분석이 필요하고, 유사 기술 대비 차별화 전략 수립 보완이 필요함</v>
          </cell>
        </row>
        <row r="80">
          <cell r="B80">
            <v>20432044</v>
          </cell>
          <cell r="C80" t="str">
            <v>지역기반</v>
          </cell>
          <cell r="D80" t="str">
            <v>전기ㆍ전자</v>
          </cell>
          <cell r="E80" t="str">
            <v>‘더디(DUHDI)’ - 올인원(All in one) 행사 운영 DX 솔루션</v>
          </cell>
          <cell r="F80" t="str">
            <v>4,790,909</v>
          </cell>
          <cell r="G80" t="str">
            <v>0</v>
          </cell>
          <cell r="H80" t="str">
            <v>초기</v>
          </cell>
          <cell r="I80" t="str">
            <v>청년</v>
          </cell>
          <cell r="J80">
            <v>0</v>
          </cell>
          <cell r="K80">
            <v>7</v>
          </cell>
          <cell r="L80">
            <v>8</v>
          </cell>
          <cell r="M80">
            <v>16</v>
          </cell>
          <cell r="N80">
            <v>13</v>
          </cell>
          <cell r="O80">
            <v>8</v>
          </cell>
          <cell r="P80">
            <v>6</v>
          </cell>
          <cell r="Q80">
            <v>13</v>
          </cell>
          <cell r="R80">
            <v>1</v>
          </cell>
          <cell r="S80">
            <v>72</v>
          </cell>
          <cell r="T80">
            <v>2</v>
          </cell>
          <cell r="U80">
            <v>74</v>
          </cell>
          <cell r="V80">
            <v>64</v>
          </cell>
          <cell r="W80" t="str">
            <v>ㅇ 본 사업 아이템에 대한 세밀한 시장 조사 분석이 필요하고, 가격 경쟁력을 기반으로 매출 전략 수립이 필요함</v>
          </cell>
        </row>
        <row r="81">
          <cell r="B81">
            <v>20424012</v>
          </cell>
          <cell r="C81" t="str">
            <v>대학발</v>
          </cell>
          <cell r="D81" t="str">
            <v>전기ㆍ전자</v>
          </cell>
          <cell r="E81" t="str">
            <v>고령친화 성인용 근적외선 LED Y존 쾌적 뷰티케어 디바이스</v>
          </cell>
          <cell r="F81" t="str">
            <v>114,500,000</v>
          </cell>
          <cell r="G81" t="str">
            <v>2</v>
          </cell>
          <cell r="H81" t="str">
            <v>초기</v>
          </cell>
          <cell r="I81" t="str">
            <v>중장년</v>
          </cell>
          <cell r="J81">
            <v>0</v>
          </cell>
          <cell r="K81">
            <v>8</v>
          </cell>
          <cell r="L81">
            <v>8</v>
          </cell>
          <cell r="M81">
            <v>17</v>
          </cell>
          <cell r="N81">
            <v>13</v>
          </cell>
          <cell r="O81">
            <v>7</v>
          </cell>
          <cell r="P81">
            <v>7</v>
          </cell>
          <cell r="Q81">
            <v>13</v>
          </cell>
          <cell r="R81">
            <v>1</v>
          </cell>
          <cell r="S81">
            <v>74</v>
          </cell>
          <cell r="T81">
            <v>0</v>
          </cell>
          <cell r="U81">
            <v>74</v>
          </cell>
          <cell r="V81">
            <v>64</v>
          </cell>
          <cell r="W81" t="str">
            <v>ㅇ 시장 규모에 대한 세밀한 조사 분석이 필요하고, 지속적인 성장을 위한 전략 수립 보완이 필요함</v>
          </cell>
          <cell r="X81" t="str">
            <v>일치</v>
          </cell>
        </row>
        <row r="82">
          <cell r="B82">
            <v>20425761</v>
          </cell>
          <cell r="C82" t="str">
            <v>대학발</v>
          </cell>
          <cell r="D82" t="str">
            <v>전기ㆍ전자</v>
          </cell>
          <cell r="E82" t="str">
            <v>능동 소음제어 기술 기반의 서버 냉각팬용 하이브리드 소음제거 모듈</v>
          </cell>
          <cell r="F82" t="str">
            <v>13,400,000</v>
          </cell>
          <cell r="G82" t="str">
            <v>0</v>
          </cell>
          <cell r="H82" t="str">
            <v>초기</v>
          </cell>
          <cell r="I82" t="str">
            <v>중장년</v>
          </cell>
          <cell r="J82">
            <v>0</v>
          </cell>
          <cell r="K82">
            <v>8</v>
          </cell>
          <cell r="L82">
            <v>8</v>
          </cell>
          <cell r="M82">
            <v>14</v>
          </cell>
          <cell r="N82">
            <v>14</v>
          </cell>
          <cell r="O82">
            <v>8</v>
          </cell>
          <cell r="P82">
            <v>6</v>
          </cell>
          <cell r="Q82">
            <v>13</v>
          </cell>
          <cell r="R82">
            <v>3</v>
          </cell>
          <cell r="S82">
            <v>74</v>
          </cell>
          <cell r="T82">
            <v>0</v>
          </cell>
          <cell r="U82">
            <v>74</v>
          </cell>
          <cell r="V82">
            <v>64</v>
          </cell>
          <cell r="W82" t="str">
            <v>ㅇ 시장에 대한 세밀한 조사 분석이 필요하고, 가격 경쟁력 확보를 위한 구체적인 방안에 대한 검토가 필요</v>
          </cell>
          <cell r="X82" t="str">
            <v>일치</v>
          </cell>
        </row>
        <row r="83">
          <cell r="B83">
            <v>20422636</v>
          </cell>
          <cell r="C83" t="str">
            <v>지역기반</v>
          </cell>
          <cell r="D83" t="str">
            <v>전기ㆍ전자</v>
          </cell>
          <cell r="E83" t="str">
            <v>비닐자원순환모듈러수납재고관리솔루션</v>
          </cell>
          <cell r="F83" t="str">
            <v>97,000,000</v>
          </cell>
          <cell r="G83" t="str">
            <v>0</v>
          </cell>
          <cell r="H83" t="str">
            <v>도약</v>
          </cell>
          <cell r="I83" t="str">
            <v>청년</v>
          </cell>
          <cell r="J83">
            <v>0</v>
          </cell>
          <cell r="K83">
            <v>8</v>
          </cell>
          <cell r="L83">
            <v>7</v>
          </cell>
          <cell r="M83">
            <v>17</v>
          </cell>
          <cell r="N83">
            <v>12</v>
          </cell>
          <cell r="O83">
            <v>7</v>
          </cell>
          <cell r="P83">
            <v>7</v>
          </cell>
          <cell r="Q83">
            <v>12</v>
          </cell>
          <cell r="R83">
            <v>2</v>
          </cell>
          <cell r="S83">
            <v>72</v>
          </cell>
          <cell r="T83">
            <v>2</v>
          </cell>
          <cell r="U83">
            <v>74</v>
          </cell>
          <cell r="V83">
            <v>64</v>
          </cell>
          <cell r="W83" t="str">
            <v>ㅇ 시장에 대한 세밀한 조사 분석을 통하여 본 아이템의 시장 경쟁력 분석이 필요함. 
ㅇ 가격을 고려한 구체적인 경쟁력 분석 보완이 필요함</v>
          </cell>
        </row>
        <row r="84">
          <cell r="B84">
            <v>20404739</v>
          </cell>
          <cell r="C84" t="str">
            <v>지역기반</v>
          </cell>
          <cell r="D84" t="str">
            <v>전기ㆍ전자</v>
          </cell>
          <cell r="E84" t="str">
            <v>매일 반복되는 헤어스타일링 문제를 해결하는 홈 열펌(파마)시스템</v>
          </cell>
          <cell r="F84" t="str">
            <v>0</v>
          </cell>
          <cell r="G84" t="str">
            <v>0</v>
          </cell>
          <cell r="H84" t="str">
            <v>예비</v>
          </cell>
          <cell r="I84" t="str">
            <v>청년</v>
          </cell>
          <cell r="J84">
            <v>0</v>
          </cell>
          <cell r="K84">
            <v>7</v>
          </cell>
          <cell r="L84">
            <v>8</v>
          </cell>
          <cell r="M84">
            <v>17</v>
          </cell>
          <cell r="N84">
            <v>16</v>
          </cell>
          <cell r="O84">
            <v>6</v>
          </cell>
          <cell r="P84">
            <v>5</v>
          </cell>
          <cell r="Q84">
            <v>12</v>
          </cell>
          <cell r="R84">
            <v>2</v>
          </cell>
          <cell r="S84">
            <v>73</v>
          </cell>
          <cell r="T84">
            <v>0</v>
          </cell>
          <cell r="U84">
            <v>73</v>
          </cell>
          <cell r="V84">
            <v>77</v>
          </cell>
          <cell r="W84" t="str">
            <v>ㅇ 제품의 신뢰성 확보를 위한 구체적인 방안 제시가 필요함. 
ㅇ 문제 발생시 해결 방안에 대한 구체적인 방인 제시가 필요함</v>
          </cell>
        </row>
        <row r="85">
          <cell r="B85">
            <v>20413844</v>
          </cell>
          <cell r="C85" t="str">
            <v>지역기반</v>
          </cell>
          <cell r="D85" t="str">
            <v>전기ㆍ전자</v>
          </cell>
          <cell r="E85" t="str">
            <v>커널 레벨 동적 제어로 전력 스파이크를 억제하는 AI 서버 전력 최적화 솔루션</v>
          </cell>
          <cell r="F85" t="str">
            <v>0</v>
          </cell>
          <cell r="G85" t="str">
            <v>0</v>
          </cell>
          <cell r="H85" t="str">
            <v>예비</v>
          </cell>
          <cell r="I85" t="str">
            <v>청년</v>
          </cell>
          <cell r="J85">
            <v>0</v>
          </cell>
          <cell r="K85">
            <v>7</v>
          </cell>
          <cell r="L85">
            <v>6</v>
          </cell>
          <cell r="M85">
            <v>15</v>
          </cell>
          <cell r="N85">
            <v>16</v>
          </cell>
          <cell r="O85">
            <v>6</v>
          </cell>
          <cell r="P85">
            <v>6</v>
          </cell>
          <cell r="Q85">
            <v>12</v>
          </cell>
          <cell r="R85">
            <v>3</v>
          </cell>
          <cell r="S85">
            <v>71</v>
          </cell>
          <cell r="T85">
            <v>2</v>
          </cell>
          <cell r="U85">
            <v>73</v>
          </cell>
          <cell r="V85">
            <v>77</v>
          </cell>
          <cell r="W85" t="str">
            <v>ㅇ 아이템 시장에 대한 세밀한 조사분석이 필요하고, 성장을 위한 구체적인 전략 수립이 필요</v>
          </cell>
        </row>
        <row r="86">
          <cell r="B86">
            <v>20419556</v>
          </cell>
          <cell r="C86" t="str">
            <v>지역기반</v>
          </cell>
          <cell r="D86" t="str">
            <v>전기ㆍ전자</v>
          </cell>
          <cell r="E86" t="str">
            <v>전기안전관리 디지털 점검·리스크 진단 플랫폼</v>
          </cell>
          <cell r="F86" t="str">
            <v>0</v>
          </cell>
          <cell r="G86" t="str">
            <v>0</v>
          </cell>
          <cell r="H86" t="str">
            <v>예비</v>
          </cell>
          <cell r="I86" t="str">
            <v>청년</v>
          </cell>
          <cell r="J86">
            <v>0</v>
          </cell>
          <cell r="K86">
            <v>8</v>
          </cell>
          <cell r="L86">
            <v>8</v>
          </cell>
          <cell r="M86">
            <v>14</v>
          </cell>
          <cell r="N86">
            <v>15</v>
          </cell>
          <cell r="O86">
            <v>7</v>
          </cell>
          <cell r="P86">
            <v>7</v>
          </cell>
          <cell r="Q86">
            <v>11</v>
          </cell>
          <cell r="R86">
            <v>3</v>
          </cell>
          <cell r="S86">
            <v>73</v>
          </cell>
          <cell r="T86">
            <v>0</v>
          </cell>
          <cell r="U86">
            <v>73</v>
          </cell>
          <cell r="V86">
            <v>77</v>
          </cell>
          <cell r="W86" t="str">
            <v>ㅇ 유사 기술 개발 업체와 차별성과 혁신성에 대한 보완이 필요. 
ㅇ 매출 확보를 위한 구체적인 방안 제시가 필요</v>
          </cell>
        </row>
        <row r="87">
          <cell r="B87">
            <v>20423335</v>
          </cell>
          <cell r="C87" t="str">
            <v>지역기반</v>
          </cell>
          <cell r="D87" t="str">
            <v>전기ㆍ전자</v>
          </cell>
          <cell r="E87" t="str">
            <v>생체신호(HR/HRV) 데이터와 연동된 국소 온도제어를 통해 사용자의 수행상태(각성·집중·회복)를 유지·보조하는 헤드셋형 웨어러블 디바이스</v>
          </cell>
          <cell r="F87" t="str">
            <v>0</v>
          </cell>
          <cell r="G87" t="str">
            <v>0</v>
          </cell>
          <cell r="H87" t="str">
            <v>예비</v>
          </cell>
          <cell r="I87" t="str">
            <v>청년</v>
          </cell>
          <cell r="J87">
            <v>0</v>
          </cell>
          <cell r="K87">
            <v>7</v>
          </cell>
          <cell r="L87">
            <v>7</v>
          </cell>
          <cell r="M87">
            <v>16</v>
          </cell>
          <cell r="N87">
            <v>16</v>
          </cell>
          <cell r="O87">
            <v>7</v>
          </cell>
          <cell r="P87">
            <v>6</v>
          </cell>
          <cell r="Q87">
            <v>12</v>
          </cell>
          <cell r="R87">
            <v>2</v>
          </cell>
          <cell r="S87">
            <v>73</v>
          </cell>
          <cell r="T87">
            <v>0</v>
          </cell>
          <cell r="U87">
            <v>73</v>
          </cell>
          <cell r="V87">
            <v>77</v>
          </cell>
          <cell r="W87" t="str">
            <v>ㅇ 개발 아이템에 대한 신뢰도 확보를 위한 구체적인 전략 수립이 필요함. 
ㅇ 고객 확보를 위한 마케팅 전략 수립 보완 필요함</v>
          </cell>
        </row>
        <row r="88">
          <cell r="B88">
            <v>20430259</v>
          </cell>
          <cell r="C88" t="str">
            <v>지역기반</v>
          </cell>
          <cell r="D88" t="str">
            <v>전기ㆍ전자</v>
          </cell>
          <cell r="E88" t="str">
            <v>4구 UV-C LED 광학 설계 기반 고성능 휴대용 살균 솔루션(포톤캐논) 개발 및 글로벌 특수 목적 시장(PMC/NGO) 선점</v>
          </cell>
          <cell r="F88" t="str">
            <v>0</v>
          </cell>
          <cell r="G88" t="str">
            <v>0</v>
          </cell>
          <cell r="H88" t="str">
            <v>예비</v>
          </cell>
          <cell r="I88" t="str">
            <v>청년</v>
          </cell>
          <cell r="J88">
            <v>0</v>
          </cell>
          <cell r="K88">
            <v>8</v>
          </cell>
          <cell r="L88">
            <v>6</v>
          </cell>
          <cell r="M88">
            <v>16</v>
          </cell>
          <cell r="N88">
            <v>16</v>
          </cell>
          <cell r="O88">
            <v>6</v>
          </cell>
          <cell r="P88">
            <v>6</v>
          </cell>
          <cell r="Q88">
            <v>13</v>
          </cell>
          <cell r="R88">
            <v>2</v>
          </cell>
          <cell r="S88">
            <v>73</v>
          </cell>
          <cell r="T88">
            <v>0</v>
          </cell>
          <cell r="U88">
            <v>73</v>
          </cell>
          <cell r="V88">
            <v>77</v>
          </cell>
          <cell r="W88" t="str">
            <v>ㅇ 시장에 대한 세밀한 조사 분석이 필요함. 사업화를 위한 구체적인 전략 수립 보완이 필요함</v>
          </cell>
        </row>
        <row r="89">
          <cell r="B89">
            <v>20417064</v>
          </cell>
          <cell r="C89" t="str">
            <v>대학발</v>
          </cell>
          <cell r="D89" t="str">
            <v>전기ㆍ전자</v>
          </cell>
          <cell r="E89" t="str">
            <v>하드웨어 변경 없이 중저가 온도제어 장비를 정밀 제어 성능으로 업그레이드 하는 소프트웨어 솔루션</v>
          </cell>
          <cell r="F89" t="str">
            <v>0</v>
          </cell>
          <cell r="G89" t="str">
            <v>0</v>
          </cell>
          <cell r="H89" t="str">
            <v>예비</v>
          </cell>
          <cell r="I89" t="str">
            <v>중장년</v>
          </cell>
          <cell r="J89">
            <v>0</v>
          </cell>
          <cell r="K89">
            <v>7</v>
          </cell>
          <cell r="L89">
            <v>7</v>
          </cell>
          <cell r="M89">
            <v>15</v>
          </cell>
          <cell r="N89">
            <v>15</v>
          </cell>
          <cell r="O89">
            <v>7</v>
          </cell>
          <cell r="P89">
            <v>7</v>
          </cell>
          <cell r="Q89">
            <v>13</v>
          </cell>
          <cell r="R89">
            <v>2</v>
          </cell>
          <cell r="S89">
            <v>73</v>
          </cell>
          <cell r="T89">
            <v>0</v>
          </cell>
          <cell r="U89">
            <v>73</v>
          </cell>
          <cell r="V89">
            <v>77</v>
          </cell>
          <cell r="W89" t="str">
            <v>ㅇ 기술 개발 필요성은 있으나 시장에 대한 세밀한 조사 분석이 필요. 
ㅇ 사업화를 위한 구체적인 전략 수립이 필요함</v>
          </cell>
          <cell r="X89" t="str">
            <v>일치</v>
          </cell>
        </row>
        <row r="90">
          <cell r="B90">
            <v>20425468</v>
          </cell>
          <cell r="C90" t="str">
            <v>대학발</v>
          </cell>
          <cell r="D90" t="str">
            <v>전기ㆍ전자</v>
          </cell>
          <cell r="E90" t="str">
            <v>멀티모달 LLM 기반 캐릭터 인터랙션 및 콘텐츠 출력형 Physical AI 디바이스(MARO)</v>
          </cell>
          <cell r="F90" t="str">
            <v>0</v>
          </cell>
          <cell r="G90" t="str">
            <v>5</v>
          </cell>
          <cell r="H90" t="str">
            <v>초기</v>
          </cell>
          <cell r="I90" t="str">
            <v>청년</v>
          </cell>
          <cell r="J90">
            <v>0</v>
          </cell>
          <cell r="K90">
            <v>8</v>
          </cell>
          <cell r="L90">
            <v>7</v>
          </cell>
          <cell r="M90">
            <v>15</v>
          </cell>
          <cell r="N90">
            <v>13</v>
          </cell>
          <cell r="O90">
            <v>7</v>
          </cell>
          <cell r="P90">
            <v>8</v>
          </cell>
          <cell r="Q90">
            <v>14</v>
          </cell>
          <cell r="R90">
            <v>1</v>
          </cell>
          <cell r="S90">
            <v>73</v>
          </cell>
          <cell r="T90">
            <v>0</v>
          </cell>
          <cell r="U90">
            <v>73</v>
          </cell>
          <cell r="V90">
            <v>77</v>
          </cell>
          <cell r="W90" t="str">
            <v>ㅇ 세밀한 시장조사 및 분석을 통한 매출 전략 수립 보완이 필요. 
ㅇ 지속적인 성장을 위한 구체적인 성장 전략 수립 보완이 필요</v>
          </cell>
          <cell r="X90" t="str">
            <v>일치</v>
          </cell>
        </row>
        <row r="91">
          <cell r="B91">
            <v>20400325</v>
          </cell>
          <cell r="C91" t="str">
            <v>지역기반</v>
          </cell>
          <cell r="D91" t="str">
            <v>전기ㆍ전자</v>
          </cell>
          <cell r="E91" t="str">
            <v>AI 데이터센터용 고성능 반도체 신뢰성 확보를 위한 실시간 수명 예측 온칩 모니터링 프로토타입 개발</v>
          </cell>
          <cell r="F91" t="str">
            <v>0</v>
          </cell>
          <cell r="G91" t="str">
            <v>0</v>
          </cell>
          <cell r="H91" t="str">
            <v>예비</v>
          </cell>
          <cell r="I91" t="str">
            <v>중장년</v>
          </cell>
          <cell r="J91">
            <v>0</v>
          </cell>
          <cell r="K91">
            <v>8</v>
          </cell>
          <cell r="L91">
            <v>7</v>
          </cell>
          <cell r="M91">
            <v>16</v>
          </cell>
          <cell r="N91">
            <v>14</v>
          </cell>
          <cell r="O91">
            <v>7</v>
          </cell>
          <cell r="P91">
            <v>6</v>
          </cell>
          <cell r="Q91">
            <v>11</v>
          </cell>
          <cell r="R91">
            <v>3</v>
          </cell>
          <cell r="S91">
            <v>72</v>
          </cell>
          <cell r="T91">
            <v>0</v>
          </cell>
          <cell r="U91">
            <v>72</v>
          </cell>
          <cell r="V91">
            <v>84</v>
          </cell>
          <cell r="W91" t="str">
            <v>ㅇ 본사업은 신뢰성 평가 사업으로 유사 사업을 수행하는 기관대비 차별성 및 혁신성이 미흡함. 
ㅇ 고객 확보를 위한 구체적인 방안이 필요</v>
          </cell>
        </row>
        <row r="92">
          <cell r="B92">
            <v>20422619</v>
          </cell>
          <cell r="C92" t="str">
            <v>지역기반</v>
          </cell>
          <cell r="D92" t="str">
            <v>전기ㆍ전자</v>
          </cell>
          <cell r="E92" t="str">
            <v>피트니스 카운터 &amp;quot;Fica&amp;quot;</v>
          </cell>
          <cell r="F92" t="str">
            <v>0</v>
          </cell>
          <cell r="G92" t="str">
            <v>0</v>
          </cell>
          <cell r="H92" t="str">
            <v>예비</v>
          </cell>
          <cell r="I92" t="str">
            <v>중장년</v>
          </cell>
          <cell r="J92">
            <v>0</v>
          </cell>
          <cell r="K92">
            <v>6</v>
          </cell>
          <cell r="L92">
            <v>7</v>
          </cell>
          <cell r="M92">
            <v>16</v>
          </cell>
          <cell r="N92">
            <v>16</v>
          </cell>
          <cell r="O92">
            <v>6</v>
          </cell>
          <cell r="P92">
            <v>6</v>
          </cell>
          <cell r="Q92">
            <v>12</v>
          </cell>
          <cell r="R92">
            <v>3</v>
          </cell>
          <cell r="S92">
            <v>72</v>
          </cell>
          <cell r="T92">
            <v>0</v>
          </cell>
          <cell r="U92">
            <v>72</v>
          </cell>
          <cell r="V92">
            <v>84</v>
          </cell>
          <cell r="W92" t="str">
            <v>ㅇ 목표시장 진입을 위한 구체적인 방안 수립이 필요함. 
ㅇ 차별화된 사업화 전략 수립이 필요함</v>
          </cell>
        </row>
        <row r="93">
          <cell r="B93">
            <v>20424079</v>
          </cell>
          <cell r="C93" t="str">
            <v>지역기반</v>
          </cell>
          <cell r="D93" t="str">
            <v>전기ㆍ전자</v>
          </cell>
          <cell r="E93" t="str">
            <v>MCU 개발 통합 기술이 적용된 전환장벽 지원 기능의 국산 MCU 개발  통합 패키지</v>
          </cell>
          <cell r="F93" t="str">
            <v>0</v>
          </cell>
          <cell r="G93" t="str">
            <v>0</v>
          </cell>
          <cell r="H93" t="str">
            <v>예비</v>
          </cell>
          <cell r="I93" t="str">
            <v>중장년</v>
          </cell>
          <cell r="J93">
            <v>0</v>
          </cell>
          <cell r="K93">
            <v>6</v>
          </cell>
          <cell r="L93">
            <v>7</v>
          </cell>
          <cell r="M93">
            <v>15</v>
          </cell>
          <cell r="N93">
            <v>17</v>
          </cell>
          <cell r="O93">
            <v>6</v>
          </cell>
          <cell r="P93">
            <v>7</v>
          </cell>
          <cell r="Q93">
            <v>12</v>
          </cell>
          <cell r="R93">
            <v>2</v>
          </cell>
          <cell r="S93">
            <v>72</v>
          </cell>
          <cell r="T93">
            <v>0</v>
          </cell>
          <cell r="U93">
            <v>72</v>
          </cell>
          <cell r="V93">
            <v>84</v>
          </cell>
          <cell r="W93" t="str">
            <v>ㅇ 시장에 대한 세밀한 조사 분석이 필요함. 
ㅇ 지속적인 성장을 위한 구체적인 전략 보완이 필요함</v>
          </cell>
        </row>
        <row r="94">
          <cell r="B94">
            <v>20427364</v>
          </cell>
          <cell r="C94" t="str">
            <v>지역기반</v>
          </cell>
          <cell r="D94" t="str">
            <v>전기ㆍ전자</v>
          </cell>
          <cell r="E94" t="str">
            <v>AutoCMO : 실행형 멀티 에이전트 솔루션</v>
          </cell>
          <cell r="F94" t="str">
            <v>0</v>
          </cell>
          <cell r="G94" t="str">
            <v>0</v>
          </cell>
          <cell r="H94" t="str">
            <v>예비</v>
          </cell>
          <cell r="I94" t="str">
            <v>청년</v>
          </cell>
          <cell r="J94">
            <v>0</v>
          </cell>
          <cell r="K94">
            <v>7</v>
          </cell>
          <cell r="L94">
            <v>7</v>
          </cell>
          <cell r="M94">
            <v>16</v>
          </cell>
          <cell r="N94">
            <v>15</v>
          </cell>
          <cell r="O94">
            <v>6</v>
          </cell>
          <cell r="P94">
            <v>7</v>
          </cell>
          <cell r="Q94">
            <v>12</v>
          </cell>
          <cell r="R94">
            <v>2</v>
          </cell>
          <cell r="S94">
            <v>72</v>
          </cell>
          <cell r="T94">
            <v>0</v>
          </cell>
          <cell r="U94">
            <v>72</v>
          </cell>
          <cell r="V94">
            <v>84</v>
          </cell>
          <cell r="W94" t="str">
            <v>ㅇ 고객 확보를 위한 세밀한 전략 수립이 필요함. 
ㅇ 지속적인 성장을 위한 구체적인 방안 제시가 필요함</v>
          </cell>
        </row>
        <row r="95">
          <cell r="B95">
            <v>20438866</v>
          </cell>
          <cell r="C95" t="str">
            <v>지역기반</v>
          </cell>
          <cell r="D95" t="str">
            <v>전기ㆍ전자</v>
          </cell>
          <cell r="E95" t="str">
            <v xml:space="preserve">WTC - Wafer Tension Control </v>
          </cell>
          <cell r="F95" t="str">
            <v>0</v>
          </cell>
          <cell r="G95" t="str">
            <v>0</v>
          </cell>
          <cell r="H95" t="str">
            <v>예비</v>
          </cell>
          <cell r="I95" t="str">
            <v>중장년</v>
          </cell>
          <cell r="J95">
            <v>0</v>
          </cell>
          <cell r="K95">
            <v>8</v>
          </cell>
          <cell r="L95">
            <v>7</v>
          </cell>
          <cell r="M95">
            <v>15</v>
          </cell>
          <cell r="N95">
            <v>14</v>
          </cell>
          <cell r="O95">
            <v>7</v>
          </cell>
          <cell r="P95">
            <v>6</v>
          </cell>
          <cell r="Q95">
            <v>11</v>
          </cell>
          <cell r="R95">
            <v>4</v>
          </cell>
          <cell r="S95">
            <v>72</v>
          </cell>
          <cell r="T95">
            <v>0</v>
          </cell>
          <cell r="U95">
            <v>72</v>
          </cell>
          <cell r="V95">
            <v>84</v>
          </cell>
          <cell r="W95" t="str">
            <v>ㅇ 아이템 기술에 대한 세밀한 조사 분석이 필요함. 
ㅇ 고객 확보를 위한 구체작인 방안 제시가 필요함</v>
          </cell>
        </row>
        <row r="96">
          <cell r="B96">
            <v>20412767</v>
          </cell>
          <cell r="C96" t="str">
            <v>지역기반</v>
          </cell>
          <cell r="D96" t="str">
            <v>전기ㆍ전자</v>
          </cell>
          <cell r="E96" t="str">
            <v>터칭메모리 - 클라우드 기반 실시간 협업형 점자 문서 편집 플랫폼</v>
          </cell>
          <cell r="F96" t="str">
            <v>250,000,000</v>
          </cell>
          <cell r="G96" t="str">
            <v>7</v>
          </cell>
          <cell r="H96" t="str">
            <v>초기</v>
          </cell>
          <cell r="I96" t="str">
            <v>청년</v>
          </cell>
          <cell r="J96">
            <v>0</v>
          </cell>
          <cell r="K96">
            <v>8</v>
          </cell>
          <cell r="L96">
            <v>8</v>
          </cell>
          <cell r="M96">
            <v>14</v>
          </cell>
          <cell r="N96">
            <v>12</v>
          </cell>
          <cell r="O96">
            <v>8</v>
          </cell>
          <cell r="P96">
            <v>7</v>
          </cell>
          <cell r="Q96">
            <v>13</v>
          </cell>
          <cell r="R96">
            <v>2</v>
          </cell>
          <cell r="S96">
            <v>72</v>
          </cell>
          <cell r="T96">
            <v>0</v>
          </cell>
          <cell r="U96">
            <v>72</v>
          </cell>
          <cell r="V96">
            <v>84</v>
          </cell>
          <cell r="W96" t="str">
            <v>ㅇ 시장에 대한 세밀한 조사 분석이 필요함. 
ㅇ 기존 유사 기술 대비 경쟁력 확보 방안이 필요함</v>
          </cell>
        </row>
        <row r="97">
          <cell r="B97">
            <v>20416016</v>
          </cell>
          <cell r="C97" t="str">
            <v>지역기반</v>
          </cell>
          <cell r="D97" t="str">
            <v>전기ㆍ전자</v>
          </cell>
          <cell r="E97" t="str">
            <v>밀리미터파 기술과 AI 기능이 적용된 보급형 저전력 레이다 센서</v>
          </cell>
          <cell r="F97" t="str">
            <v>0</v>
          </cell>
          <cell r="G97" t="str">
            <v>1</v>
          </cell>
          <cell r="H97" t="str">
            <v>초기</v>
          </cell>
          <cell r="I97" t="str">
            <v>중장년</v>
          </cell>
          <cell r="J97">
            <v>0</v>
          </cell>
          <cell r="K97">
            <v>8</v>
          </cell>
          <cell r="L97">
            <v>7</v>
          </cell>
          <cell r="M97">
            <v>16</v>
          </cell>
          <cell r="N97">
            <v>14</v>
          </cell>
          <cell r="O97">
            <v>7</v>
          </cell>
          <cell r="P97">
            <v>6</v>
          </cell>
          <cell r="Q97">
            <v>12</v>
          </cell>
          <cell r="R97">
            <v>2</v>
          </cell>
          <cell r="S97">
            <v>72</v>
          </cell>
          <cell r="T97">
            <v>0</v>
          </cell>
          <cell r="U97">
            <v>72</v>
          </cell>
          <cell r="V97">
            <v>84</v>
          </cell>
          <cell r="W97" t="str">
            <v>ㅇ 시장에 대한 세밀한 조사 분석이 필요하고, 경쟁 기술에 대한 차별화 전략 수립이 필요함</v>
          </cell>
        </row>
        <row r="98">
          <cell r="B98">
            <v>20417433</v>
          </cell>
          <cell r="C98" t="str">
            <v>지역기반</v>
          </cell>
          <cell r="D98" t="str">
            <v>전기ㆍ전자</v>
          </cell>
          <cell r="E98" t="str">
            <v>Gate Control 이론에 근거한, 의료진 설계기반 페인케어 의료기기 상용화</v>
          </cell>
          <cell r="F98" t="str">
            <v>1,100,000</v>
          </cell>
          <cell r="G98" t="str">
            <v>1</v>
          </cell>
          <cell r="H98" t="str">
            <v>초기</v>
          </cell>
          <cell r="I98" t="str">
            <v>청년</v>
          </cell>
          <cell r="J98">
            <v>0</v>
          </cell>
          <cell r="K98">
            <v>8</v>
          </cell>
          <cell r="L98">
            <v>6</v>
          </cell>
          <cell r="M98">
            <v>12</v>
          </cell>
          <cell r="N98">
            <v>15</v>
          </cell>
          <cell r="O98">
            <v>8</v>
          </cell>
          <cell r="P98">
            <v>6</v>
          </cell>
          <cell r="Q98">
            <v>13</v>
          </cell>
          <cell r="R98">
            <v>2</v>
          </cell>
          <cell r="S98">
            <v>70</v>
          </cell>
          <cell r="T98">
            <v>2</v>
          </cell>
          <cell r="U98">
            <v>72</v>
          </cell>
          <cell r="V98">
            <v>84</v>
          </cell>
          <cell r="W98" t="str">
            <v>ㅇ 아이템 기술에 대한 신뢰도 확보 방안에 대한 구체적인 전략 수립 보완이 필요함</v>
          </cell>
        </row>
        <row r="99">
          <cell r="B99">
            <v>20417817</v>
          </cell>
          <cell r="C99" t="str">
            <v>지역기반</v>
          </cell>
          <cell r="D99" t="str">
            <v>전기ㆍ전자</v>
          </cell>
          <cell r="E99" t="str">
            <v>NOVA DESK</v>
          </cell>
          <cell r="F99" t="str">
            <v>140,000,000</v>
          </cell>
          <cell r="G99" t="str">
            <v>3</v>
          </cell>
          <cell r="H99" t="str">
            <v>초기</v>
          </cell>
          <cell r="I99" t="str">
            <v>청년</v>
          </cell>
          <cell r="J99">
            <v>0</v>
          </cell>
          <cell r="K99">
            <v>8</v>
          </cell>
          <cell r="L99">
            <v>8</v>
          </cell>
          <cell r="M99">
            <v>16</v>
          </cell>
          <cell r="N99">
            <v>11</v>
          </cell>
          <cell r="O99">
            <v>7</v>
          </cell>
          <cell r="P99">
            <v>8</v>
          </cell>
          <cell r="Q99">
            <v>13</v>
          </cell>
          <cell r="R99">
            <v>1</v>
          </cell>
          <cell r="S99">
            <v>72</v>
          </cell>
          <cell r="T99">
            <v>0</v>
          </cell>
          <cell r="U99">
            <v>72</v>
          </cell>
          <cell r="V99">
            <v>84</v>
          </cell>
          <cell r="W99" t="str">
            <v>ㅇ 시장에 대한 세밀한 분석이 필요하고, 지속적인 성장을 위해 차별화된 전력 수립이 필요함</v>
          </cell>
        </row>
        <row r="100">
          <cell r="B100">
            <v>20429063</v>
          </cell>
          <cell r="C100" t="str">
            <v>지역기반</v>
          </cell>
          <cell r="D100" t="str">
            <v>전기ㆍ전자</v>
          </cell>
          <cell r="E100" t="str">
            <v>자율온도제어 기술로 손끝까지 따뜻한 발열장갑</v>
          </cell>
          <cell r="F100" t="str">
            <v>40,000,000</v>
          </cell>
          <cell r="G100" t="str">
            <v>0</v>
          </cell>
          <cell r="H100" t="str">
            <v>초기</v>
          </cell>
          <cell r="I100" t="str">
            <v>중장년</v>
          </cell>
          <cell r="J100">
            <v>0</v>
          </cell>
          <cell r="K100">
            <v>7</v>
          </cell>
          <cell r="L100">
            <v>7</v>
          </cell>
          <cell r="M100">
            <v>15</v>
          </cell>
          <cell r="N100">
            <v>15</v>
          </cell>
          <cell r="O100">
            <v>7</v>
          </cell>
          <cell r="P100">
            <v>7</v>
          </cell>
          <cell r="Q100">
            <v>12</v>
          </cell>
          <cell r="R100">
            <v>2</v>
          </cell>
          <cell r="S100">
            <v>72</v>
          </cell>
          <cell r="T100">
            <v>0</v>
          </cell>
          <cell r="U100">
            <v>72</v>
          </cell>
          <cell r="V100">
            <v>84</v>
          </cell>
          <cell r="W100" t="str">
            <v>ㅇ 시장에 대한 세밀한 조사 분석 자료 보완이 필요함. 
ㅇ 제품 성능에 대한 검토 및 구체적인 달성 방안에 대한 자료 보완이 필요함</v>
          </cell>
        </row>
        <row r="101">
          <cell r="B101">
            <v>20422658</v>
          </cell>
          <cell r="C101" t="str">
            <v>지역기반</v>
          </cell>
          <cell r="D101" t="str">
            <v>전기ㆍ전자</v>
          </cell>
          <cell r="E101" t="str">
            <v>기후 대응형 육상 김 양식 전용 LED 조명 및 제어 플랫폼</v>
          </cell>
          <cell r="F101" t="str">
            <v>19</v>
          </cell>
          <cell r="G101" t="str">
            <v>4</v>
          </cell>
          <cell r="H101" t="str">
            <v>도약</v>
          </cell>
          <cell r="I101" t="str">
            <v>중장년</v>
          </cell>
          <cell r="J101">
            <v>0</v>
          </cell>
          <cell r="K101">
            <v>7</v>
          </cell>
          <cell r="L101">
            <v>7</v>
          </cell>
          <cell r="M101">
            <v>18</v>
          </cell>
          <cell r="N101">
            <v>12</v>
          </cell>
          <cell r="O101">
            <v>7</v>
          </cell>
          <cell r="P101">
            <v>7</v>
          </cell>
          <cell r="Q101">
            <v>12</v>
          </cell>
          <cell r="R101">
            <v>2</v>
          </cell>
          <cell r="S101">
            <v>72</v>
          </cell>
          <cell r="T101">
            <v>0</v>
          </cell>
          <cell r="U101">
            <v>72</v>
          </cell>
          <cell r="V101">
            <v>84</v>
          </cell>
          <cell r="W101" t="str">
            <v>ㅇ 유사제품데비 기술 및 가격 경쟁력 분석 보완이 필요함. 
ㅇ 가격 및 품질 경쟁력 분석을 통한 성장 전략 수립 보완이 필요</v>
          </cell>
        </row>
        <row r="102">
          <cell r="B102">
            <v>20424172</v>
          </cell>
          <cell r="C102" t="str">
            <v>지역기반</v>
          </cell>
          <cell r="D102" t="str">
            <v>전기ㆍ전자</v>
          </cell>
          <cell r="E102" t="str">
            <v>수동휠체어를 전동화하는 바퀴 교체형 측방형 휠체어 동력보조장치</v>
          </cell>
          <cell r="F102" t="str">
            <v>0</v>
          </cell>
          <cell r="G102" t="str">
            <v>0</v>
          </cell>
          <cell r="H102" t="str">
            <v>예비</v>
          </cell>
          <cell r="I102" t="str">
            <v>청년</v>
          </cell>
          <cell r="J102">
            <v>0</v>
          </cell>
          <cell r="K102">
            <v>6</v>
          </cell>
          <cell r="L102">
            <v>7</v>
          </cell>
          <cell r="M102">
            <v>15</v>
          </cell>
          <cell r="N102">
            <v>15</v>
          </cell>
          <cell r="O102">
            <v>6</v>
          </cell>
          <cell r="P102">
            <v>7</v>
          </cell>
          <cell r="Q102">
            <v>12</v>
          </cell>
          <cell r="R102">
            <v>3</v>
          </cell>
          <cell r="S102">
            <v>71</v>
          </cell>
          <cell r="T102">
            <v>0</v>
          </cell>
          <cell r="U102">
            <v>71</v>
          </cell>
          <cell r="V102">
            <v>95</v>
          </cell>
          <cell r="W102" t="str">
            <v>ㅇ 시장에 대한 사전조사 및 분석이 미흡함.
ㅇ 아이템에 대한 차별성과 혁신성이 부족함</v>
          </cell>
        </row>
        <row r="103">
          <cell r="B103">
            <v>20426586</v>
          </cell>
          <cell r="C103" t="str">
            <v>지역기반</v>
          </cell>
          <cell r="D103" t="str">
            <v>전기ㆍ전자</v>
          </cell>
          <cell r="E103" t="str">
            <v>비식별•비착용 인체감지 및 5종가스감지 융합 센서 기반 밀폐공간 근로자 중대재해 예방을 위한 실시간 Edge AI 디바이스 및 관제 플랫폼</v>
          </cell>
          <cell r="F103" t="str">
            <v>0</v>
          </cell>
          <cell r="G103" t="str">
            <v>0</v>
          </cell>
          <cell r="H103" t="str">
            <v>예비</v>
          </cell>
          <cell r="I103" t="str">
            <v>중장년</v>
          </cell>
          <cell r="J103">
            <v>0</v>
          </cell>
          <cell r="K103">
            <v>7</v>
          </cell>
          <cell r="L103">
            <v>8</v>
          </cell>
          <cell r="M103">
            <v>15</v>
          </cell>
          <cell r="N103">
            <v>13</v>
          </cell>
          <cell r="O103">
            <v>6</v>
          </cell>
          <cell r="P103">
            <v>7</v>
          </cell>
          <cell r="Q103">
            <v>12</v>
          </cell>
          <cell r="R103">
            <v>3</v>
          </cell>
          <cell r="S103">
            <v>71</v>
          </cell>
          <cell r="T103">
            <v>0</v>
          </cell>
          <cell r="U103">
            <v>71</v>
          </cell>
          <cell r="V103">
            <v>95</v>
          </cell>
          <cell r="W103" t="str">
            <v>ㅇ 유사 기술 개발 업체와 차별성과 혁신성에 대한 보완이 필요. 
ㅇ 매출 확보를 위한 구체적인 방안 제시가 필요</v>
          </cell>
        </row>
        <row r="104">
          <cell r="B104">
            <v>20424236</v>
          </cell>
          <cell r="C104" t="str">
            <v>대학발</v>
          </cell>
          <cell r="D104" t="str">
            <v>전기ㆍ전자</v>
          </cell>
          <cell r="E104" t="str">
            <v>MALLO</v>
          </cell>
          <cell r="F104" t="str">
            <v>0</v>
          </cell>
          <cell r="G104" t="str">
            <v>0</v>
          </cell>
          <cell r="H104" t="str">
            <v>예비</v>
          </cell>
          <cell r="I104" t="str">
            <v>청년</v>
          </cell>
          <cell r="J104">
            <v>0</v>
          </cell>
          <cell r="K104">
            <v>7</v>
          </cell>
          <cell r="L104">
            <v>7</v>
          </cell>
          <cell r="M104">
            <v>15</v>
          </cell>
          <cell r="N104">
            <v>15</v>
          </cell>
          <cell r="O104">
            <v>7</v>
          </cell>
          <cell r="P104">
            <v>7</v>
          </cell>
          <cell r="Q104">
            <v>12</v>
          </cell>
          <cell r="R104">
            <v>1</v>
          </cell>
          <cell r="S104">
            <v>71</v>
          </cell>
          <cell r="T104">
            <v>0</v>
          </cell>
          <cell r="U104">
            <v>71</v>
          </cell>
          <cell r="V104">
            <v>95</v>
          </cell>
          <cell r="W104" t="str">
            <v>ㅇ 사업화를 위한 구체적인 방안 제시가 필요함. 
ㅇ 아이템에 대한 시장분석 및 마케팅 전략 수립 보완이 필요함</v>
          </cell>
          <cell r="X104" t="str">
            <v>일치</v>
          </cell>
        </row>
        <row r="105">
          <cell r="B105">
            <v>20431091</v>
          </cell>
          <cell r="C105" t="str">
            <v>대학발</v>
          </cell>
          <cell r="D105" t="str">
            <v>전기ㆍ전자</v>
          </cell>
          <cell r="E105" t="str">
            <v>반도체 교육 불균형을 해결할 시스템 반도체 교구·공정 설계 소프트웨어 연계형  통합 교육 서비스</v>
          </cell>
          <cell r="F105" t="str">
            <v>0</v>
          </cell>
          <cell r="G105" t="str">
            <v>0</v>
          </cell>
          <cell r="H105" t="str">
            <v>예비</v>
          </cell>
          <cell r="I105" t="str">
            <v>청년</v>
          </cell>
          <cell r="J105">
            <v>0</v>
          </cell>
          <cell r="K105">
            <v>7</v>
          </cell>
          <cell r="L105">
            <v>7</v>
          </cell>
          <cell r="M105">
            <v>15</v>
          </cell>
          <cell r="N105">
            <v>15</v>
          </cell>
          <cell r="O105">
            <v>7</v>
          </cell>
          <cell r="P105">
            <v>6</v>
          </cell>
          <cell r="Q105">
            <v>12</v>
          </cell>
          <cell r="R105">
            <v>2</v>
          </cell>
          <cell r="S105">
            <v>71</v>
          </cell>
          <cell r="T105">
            <v>0</v>
          </cell>
          <cell r="U105">
            <v>71</v>
          </cell>
          <cell r="V105">
            <v>95</v>
          </cell>
          <cell r="W105" t="str">
            <v>ㅇ 지속적인 성장을 위한 성장 전략 수립 보완이 필요함. 
ㅇ 유사 기술 대비 차별화 전략 수립이 필요함</v>
          </cell>
          <cell r="X105" t="str">
            <v>일치</v>
          </cell>
        </row>
        <row r="106">
          <cell r="B106">
            <v>20401574</v>
          </cell>
          <cell r="C106" t="str">
            <v>지역기반</v>
          </cell>
          <cell r="D106" t="str">
            <v>전기ㆍ전자</v>
          </cell>
          <cell r="E106" t="str">
            <v>옷장 연결 가구형 빌트인 의류 케어기기 개발</v>
          </cell>
          <cell r="F106" t="str">
            <v>0</v>
          </cell>
          <cell r="G106" t="str">
            <v>3</v>
          </cell>
          <cell r="H106" t="str">
            <v>초기</v>
          </cell>
          <cell r="I106" t="str">
            <v>중장년</v>
          </cell>
          <cell r="J106">
            <v>0</v>
          </cell>
          <cell r="K106">
            <v>7</v>
          </cell>
          <cell r="L106">
            <v>7</v>
          </cell>
          <cell r="M106">
            <v>17</v>
          </cell>
          <cell r="N106">
            <v>12</v>
          </cell>
          <cell r="O106">
            <v>7</v>
          </cell>
          <cell r="P106">
            <v>6</v>
          </cell>
          <cell r="Q106">
            <v>13</v>
          </cell>
          <cell r="R106">
            <v>2</v>
          </cell>
          <cell r="S106">
            <v>71</v>
          </cell>
          <cell r="T106">
            <v>0</v>
          </cell>
          <cell r="U106">
            <v>71</v>
          </cell>
          <cell r="V106">
            <v>95</v>
          </cell>
          <cell r="W106" t="str">
            <v>ㅇ 글로벌 기업 대비 세밀한 경쟁력 확보 전략 수립이 필요함. 
ㅇ 기존 유사 제품 대비 차별화 전략 수립 보완이 필요</v>
          </cell>
        </row>
        <row r="107">
          <cell r="B107">
            <v>20410586</v>
          </cell>
          <cell r="C107" t="str">
            <v>지역기반</v>
          </cell>
          <cell r="D107" t="str">
            <v>전기ㆍ전자</v>
          </cell>
          <cell r="E107" t="str">
            <v>공간 음향 및 생체 데이터 연동 기술이 적용된 조명-오디오 융합 웰니스 시스템</v>
          </cell>
          <cell r="F107" t="str">
            <v>20,000,000</v>
          </cell>
          <cell r="G107" t="str">
            <v>1</v>
          </cell>
          <cell r="H107" t="str">
            <v>초기</v>
          </cell>
          <cell r="I107" t="str">
            <v>중장년</v>
          </cell>
          <cell r="J107">
            <v>0</v>
          </cell>
          <cell r="K107">
            <v>7</v>
          </cell>
          <cell r="L107">
            <v>8</v>
          </cell>
          <cell r="M107">
            <v>16</v>
          </cell>
          <cell r="N107">
            <v>11</v>
          </cell>
          <cell r="O107">
            <v>7</v>
          </cell>
          <cell r="P107">
            <v>6</v>
          </cell>
          <cell r="Q107">
            <v>13</v>
          </cell>
          <cell r="R107">
            <v>3</v>
          </cell>
          <cell r="S107">
            <v>71</v>
          </cell>
          <cell r="T107">
            <v>0</v>
          </cell>
          <cell r="U107">
            <v>71</v>
          </cell>
          <cell r="V107">
            <v>95</v>
          </cell>
          <cell r="W107" t="str">
            <v>ㅇ 가격 경쟁력 확보를 위한 구체적인 방안 수립이 필요함. 
ㅇ 사업화를 위한 구체적인 방안 제시가 필요함</v>
          </cell>
        </row>
        <row r="108">
          <cell r="B108">
            <v>20426765</v>
          </cell>
          <cell r="C108" t="str">
            <v>지역기반</v>
          </cell>
          <cell r="D108" t="str">
            <v>전기ㆍ전자</v>
          </cell>
          <cell r="E108" t="str">
            <v>일본 수출용 문진·관절각·움직임 패턴 정량화 기술기반 오십견 자가 관리 솔루션 「오후의 건강(IOT)」</v>
          </cell>
          <cell r="F108" t="str">
            <v>76,000,000</v>
          </cell>
          <cell r="G108" t="str">
            <v>3</v>
          </cell>
          <cell r="H108" t="str">
            <v>초기</v>
          </cell>
          <cell r="I108" t="str">
            <v>청년</v>
          </cell>
          <cell r="J108">
            <v>0</v>
          </cell>
          <cell r="K108">
            <v>7</v>
          </cell>
          <cell r="L108">
            <v>7</v>
          </cell>
          <cell r="M108">
            <v>14</v>
          </cell>
          <cell r="N108">
            <v>14</v>
          </cell>
          <cell r="O108">
            <v>7</v>
          </cell>
          <cell r="P108">
            <v>7</v>
          </cell>
          <cell r="Q108">
            <v>12</v>
          </cell>
          <cell r="R108">
            <v>1</v>
          </cell>
          <cell r="S108">
            <v>69</v>
          </cell>
          <cell r="T108">
            <v>2</v>
          </cell>
          <cell r="U108">
            <v>71</v>
          </cell>
          <cell r="V108">
            <v>95</v>
          </cell>
          <cell r="W108" t="str">
            <v>ㅇ 시장에 대한 세밀한 조사 분석이 필요하고, 고객확보를 위한 구체적인 전략 수립 보완이 필요함</v>
          </cell>
        </row>
        <row r="109">
          <cell r="B109">
            <v>20410195</v>
          </cell>
          <cell r="C109" t="str">
            <v>지역기반</v>
          </cell>
          <cell r="D109" t="str">
            <v>전기ㆍ전자</v>
          </cell>
          <cell r="E109" t="str">
            <v>기존 신호등.가로등 인프라 활용형 저비용 . 고효율 AI기반 지하차도 침수재난  방지 시스템</v>
          </cell>
          <cell r="F109" t="str">
            <v>0</v>
          </cell>
          <cell r="G109" t="str">
            <v>0</v>
          </cell>
          <cell r="H109" t="str">
            <v>예비</v>
          </cell>
          <cell r="I109" t="str">
            <v>청년</v>
          </cell>
          <cell r="J109">
            <v>0</v>
          </cell>
          <cell r="K109">
            <v>7</v>
          </cell>
          <cell r="L109">
            <v>6</v>
          </cell>
          <cell r="M109">
            <v>16</v>
          </cell>
          <cell r="N109">
            <v>15</v>
          </cell>
          <cell r="O109">
            <v>6</v>
          </cell>
          <cell r="P109">
            <v>6</v>
          </cell>
          <cell r="Q109">
            <v>12</v>
          </cell>
          <cell r="R109">
            <v>2</v>
          </cell>
          <cell r="S109">
            <v>70</v>
          </cell>
          <cell r="T109">
            <v>0</v>
          </cell>
          <cell r="U109">
            <v>70</v>
          </cell>
          <cell r="V109">
            <v>102</v>
          </cell>
          <cell r="W109" t="str">
            <v>ㅇ 매출 증대를 위한 구체적인 방안 제시가 필요. 
ㅇ 시장에 대한 세밀한 조사 분석 이 필요</v>
          </cell>
        </row>
        <row r="110">
          <cell r="B110">
            <v>20410580</v>
          </cell>
          <cell r="C110" t="str">
            <v>지역기반</v>
          </cell>
          <cell r="D110" t="str">
            <v>전기ㆍ전자</v>
          </cell>
          <cell r="E110" t="str">
            <v>AI 기반 노코드 프로토콜 정의 구형 장비IoT SaaS 플랫폼</v>
          </cell>
          <cell r="F110" t="str">
            <v>0</v>
          </cell>
          <cell r="G110" t="str">
            <v>0</v>
          </cell>
          <cell r="H110" t="str">
            <v>예비</v>
          </cell>
          <cell r="I110" t="str">
            <v>중장년</v>
          </cell>
          <cell r="J110">
            <v>0</v>
          </cell>
          <cell r="K110">
            <v>7</v>
          </cell>
          <cell r="L110">
            <v>6</v>
          </cell>
          <cell r="M110">
            <v>15</v>
          </cell>
          <cell r="N110">
            <v>15</v>
          </cell>
          <cell r="O110">
            <v>6</v>
          </cell>
          <cell r="P110">
            <v>6</v>
          </cell>
          <cell r="Q110">
            <v>13</v>
          </cell>
          <cell r="R110">
            <v>2</v>
          </cell>
          <cell r="S110">
            <v>70</v>
          </cell>
          <cell r="T110">
            <v>0</v>
          </cell>
          <cell r="U110">
            <v>70</v>
          </cell>
          <cell r="V110">
            <v>102</v>
          </cell>
          <cell r="W110" t="str">
            <v xml:space="preserve">ㅇ 기술의 필요성에 대한 세밀한 조사 분석이 필요.
ㅇ 지속적인 성장을 위한 구체적인 성장 전략이 필요함 </v>
          </cell>
        </row>
        <row r="111">
          <cell r="B111">
            <v>20409041</v>
          </cell>
          <cell r="C111" t="str">
            <v>대학발</v>
          </cell>
          <cell r="D111" t="str">
            <v>전기ㆍ전자</v>
          </cell>
          <cell r="E111" t="str">
            <v>산패도 측정 알고리즘을 활용한 데이터 보증형 글로벌 수출 규제 대응용  업사이클링 뷰티 소재 커피 오일 원료 [PURECOFFOIL]</v>
          </cell>
          <cell r="F111" t="str">
            <v>0</v>
          </cell>
          <cell r="G111" t="str">
            <v>0</v>
          </cell>
          <cell r="H111" t="str">
            <v>예비</v>
          </cell>
          <cell r="I111" t="str">
            <v>청년</v>
          </cell>
          <cell r="J111">
            <v>0</v>
          </cell>
          <cell r="K111">
            <v>7</v>
          </cell>
          <cell r="L111">
            <v>7</v>
          </cell>
          <cell r="M111">
            <v>15</v>
          </cell>
          <cell r="N111">
            <v>15</v>
          </cell>
          <cell r="O111">
            <v>6</v>
          </cell>
          <cell r="P111">
            <v>6</v>
          </cell>
          <cell r="Q111">
            <v>12</v>
          </cell>
          <cell r="R111">
            <v>2</v>
          </cell>
          <cell r="S111">
            <v>70</v>
          </cell>
          <cell r="T111">
            <v>0</v>
          </cell>
          <cell r="U111">
            <v>70</v>
          </cell>
          <cell r="V111">
            <v>102</v>
          </cell>
          <cell r="W111" t="str">
            <v>ㅇ 가격 경쟁력 확보를 위한 구체적인 방안 제시가 미흡함. 
ㅇ 지속적인 성장을 위한 구체적인 전략 수립 보완이 필요함</v>
          </cell>
          <cell r="X111" t="str">
            <v>일치</v>
          </cell>
        </row>
        <row r="112">
          <cell r="B112">
            <v>20431931</v>
          </cell>
          <cell r="C112" t="str">
            <v>대학발</v>
          </cell>
          <cell r="D112" t="str">
            <v>전기ㆍ전자</v>
          </cell>
          <cell r="E112" t="str">
            <v>고령자 및 퇴원환자를 위한 웨어러블 응급 호출 및 통합 안전 관리 시스템 개발</v>
          </cell>
          <cell r="F112" t="str">
            <v>0</v>
          </cell>
          <cell r="G112" t="str">
            <v>0</v>
          </cell>
          <cell r="H112" t="str">
            <v>예비</v>
          </cell>
          <cell r="I112" t="str">
            <v>중장년</v>
          </cell>
          <cell r="J112">
            <v>0</v>
          </cell>
          <cell r="K112">
            <v>7</v>
          </cell>
          <cell r="L112">
            <v>7</v>
          </cell>
          <cell r="M112">
            <v>14</v>
          </cell>
          <cell r="N112">
            <v>14</v>
          </cell>
          <cell r="O112">
            <v>7</v>
          </cell>
          <cell r="P112">
            <v>7</v>
          </cell>
          <cell r="Q112">
            <v>12</v>
          </cell>
          <cell r="R112">
            <v>2</v>
          </cell>
          <cell r="S112">
            <v>70</v>
          </cell>
          <cell r="T112">
            <v>0</v>
          </cell>
          <cell r="U112">
            <v>70</v>
          </cell>
          <cell r="V112">
            <v>102</v>
          </cell>
          <cell r="W112" t="str">
            <v>ㅇ 시장에 대한 세밀한 조사 분석이 필요함. 
ㅇ 마케팅 전략에 대한 세밀한 검토가 필요함</v>
          </cell>
          <cell r="X112" t="str">
            <v>일치</v>
          </cell>
        </row>
        <row r="113">
          <cell r="B113">
            <v>20423751</v>
          </cell>
          <cell r="C113" t="str">
            <v>대학발</v>
          </cell>
          <cell r="D113" t="str">
            <v>전기ㆍ전자</v>
          </cell>
          <cell r="E113" t="str">
            <v>AI 기반 운동 분석 및 재활 보조 기능이 탑재된 디지털 웨이트 머신</v>
          </cell>
          <cell r="F113" t="str">
            <v>80,000,000</v>
          </cell>
          <cell r="G113" t="str">
            <v>10</v>
          </cell>
          <cell r="H113" t="str">
            <v>도약</v>
          </cell>
          <cell r="I113" t="str">
            <v>청년</v>
          </cell>
          <cell r="J113">
            <v>0</v>
          </cell>
          <cell r="K113">
            <v>7</v>
          </cell>
          <cell r="L113">
            <v>7</v>
          </cell>
          <cell r="M113">
            <v>14</v>
          </cell>
          <cell r="N113">
            <v>14</v>
          </cell>
          <cell r="O113">
            <v>7</v>
          </cell>
          <cell r="P113">
            <v>7</v>
          </cell>
          <cell r="Q113">
            <v>12</v>
          </cell>
          <cell r="R113">
            <v>2</v>
          </cell>
          <cell r="S113">
            <v>70</v>
          </cell>
          <cell r="T113">
            <v>0</v>
          </cell>
          <cell r="U113">
            <v>70</v>
          </cell>
          <cell r="V113">
            <v>102</v>
          </cell>
          <cell r="W113" t="str">
            <v>ㅇ 시장 규모에 대한 세밀한 조사 분석을 통하여 성장전략 수립 보완이 필요. 
ㅇ 유사 제품 대비 경쟁력 확보를 위한 구체적인 방안에 대한 보완이 필요함.</v>
          </cell>
          <cell r="X113" t="str">
            <v>일치</v>
          </cell>
        </row>
        <row r="114">
          <cell r="B114">
            <v>20401528</v>
          </cell>
          <cell r="C114" t="str">
            <v>지역기반</v>
          </cell>
          <cell r="D114" t="str">
            <v>전기ㆍ전자</v>
          </cell>
          <cell r="E114" t="str">
            <v>자율 비행 및 AI 꽃 인식 기술이 적용된 초소형 드론 기반 인공수분 서비스</v>
          </cell>
          <cell r="F114" t="str">
            <v>0</v>
          </cell>
          <cell r="G114" t="str">
            <v>0</v>
          </cell>
          <cell r="H114" t="str">
            <v>예비</v>
          </cell>
          <cell r="I114" t="str">
            <v>청년</v>
          </cell>
          <cell r="J114">
            <v>0</v>
          </cell>
          <cell r="K114">
            <v>6</v>
          </cell>
          <cell r="L114">
            <v>6</v>
          </cell>
          <cell r="M114">
            <v>15</v>
          </cell>
          <cell r="N114">
            <v>15</v>
          </cell>
          <cell r="O114">
            <v>7</v>
          </cell>
          <cell r="P114">
            <v>6</v>
          </cell>
          <cell r="Q114">
            <v>11</v>
          </cell>
          <cell r="R114">
            <v>3</v>
          </cell>
          <cell r="S114">
            <v>69</v>
          </cell>
          <cell r="T114">
            <v>0</v>
          </cell>
          <cell r="U114">
            <v>69</v>
          </cell>
          <cell r="V114">
            <v>107</v>
          </cell>
          <cell r="W114" t="str">
            <v>ㅇ 시장에 대한 세밀한 조사 분석이 필요하고, 지속적인 성장을 위한 구체적인 방안이 필요함</v>
          </cell>
        </row>
        <row r="115">
          <cell r="B115">
            <v>20426952</v>
          </cell>
          <cell r="C115" t="str">
            <v>지역기반</v>
          </cell>
          <cell r="D115" t="str">
            <v>전기ㆍ전자</v>
          </cell>
          <cell r="E115" t="str">
            <v>The Channel</v>
          </cell>
          <cell r="F115" t="str">
            <v>0</v>
          </cell>
          <cell r="G115" t="str">
            <v>0</v>
          </cell>
          <cell r="H115" t="str">
            <v>예비</v>
          </cell>
          <cell r="I115" t="str">
            <v>청년</v>
          </cell>
          <cell r="J115">
            <v>0</v>
          </cell>
          <cell r="K115">
            <v>7</v>
          </cell>
          <cell r="L115">
            <v>7</v>
          </cell>
          <cell r="M115">
            <v>15</v>
          </cell>
          <cell r="N115">
            <v>14</v>
          </cell>
          <cell r="O115">
            <v>6</v>
          </cell>
          <cell r="P115">
            <v>7</v>
          </cell>
          <cell r="Q115">
            <v>11</v>
          </cell>
          <cell r="R115">
            <v>2</v>
          </cell>
          <cell r="S115">
            <v>69</v>
          </cell>
          <cell r="T115">
            <v>0</v>
          </cell>
          <cell r="U115">
            <v>69</v>
          </cell>
          <cell r="V115">
            <v>107</v>
          </cell>
          <cell r="W115" t="str">
            <v>ㅇ 고객 확보를 위한 구체적인 전략 수립이 필요함. 
ㅇ 지속적인 성장을 위한 차별화 전략 수립이 필요함</v>
          </cell>
        </row>
        <row r="116">
          <cell r="B116">
            <v>20414828</v>
          </cell>
          <cell r="C116" t="str">
            <v>지역기반</v>
          </cell>
          <cell r="D116" t="str">
            <v>전기ㆍ전자</v>
          </cell>
          <cell r="E116" t="str">
            <v>연동형 조리 타이머</v>
          </cell>
          <cell r="F116" t="str">
            <v>0</v>
          </cell>
          <cell r="G116" t="str">
            <v>1</v>
          </cell>
          <cell r="H116" t="str">
            <v>초기</v>
          </cell>
          <cell r="I116" t="str">
            <v>중장년</v>
          </cell>
          <cell r="J116">
            <v>0</v>
          </cell>
          <cell r="K116">
            <v>6</v>
          </cell>
          <cell r="L116">
            <v>6</v>
          </cell>
          <cell r="M116">
            <v>18</v>
          </cell>
          <cell r="N116">
            <v>10</v>
          </cell>
          <cell r="O116">
            <v>7</v>
          </cell>
          <cell r="P116">
            <v>7</v>
          </cell>
          <cell r="Q116">
            <v>13</v>
          </cell>
          <cell r="R116">
            <v>2</v>
          </cell>
          <cell r="S116">
            <v>69</v>
          </cell>
          <cell r="T116">
            <v>0</v>
          </cell>
          <cell r="U116">
            <v>69</v>
          </cell>
          <cell r="V116">
            <v>107</v>
          </cell>
          <cell r="W116" t="str">
            <v>ㅇ 시장에 대한 세밀한 조사 분석이 필요함. ㅇ 지속적인 성장을 위하여 기술의 확장성에 대한 검토가 필요함</v>
          </cell>
        </row>
        <row r="117">
          <cell r="B117">
            <v>20414978</v>
          </cell>
          <cell r="C117" t="str">
            <v>지역기반</v>
          </cell>
          <cell r="D117" t="str">
            <v>전기ㆍ전자</v>
          </cell>
          <cell r="E117" t="str">
            <v>갈증 전, 수분 섭취 습관 형성 스마트 텀블러 서비스 고도화 및 사업화</v>
          </cell>
          <cell r="F117" t="str">
            <v>13,636,364</v>
          </cell>
          <cell r="G117" t="str">
            <v>0</v>
          </cell>
          <cell r="H117" t="str">
            <v>초기</v>
          </cell>
          <cell r="I117" t="str">
            <v>청년</v>
          </cell>
          <cell r="J117">
            <v>0</v>
          </cell>
          <cell r="K117">
            <v>7</v>
          </cell>
          <cell r="L117">
            <v>7</v>
          </cell>
          <cell r="M117">
            <v>13</v>
          </cell>
          <cell r="N117">
            <v>15</v>
          </cell>
          <cell r="O117">
            <v>7</v>
          </cell>
          <cell r="P117">
            <v>6</v>
          </cell>
          <cell r="Q117">
            <v>12</v>
          </cell>
          <cell r="R117">
            <v>2</v>
          </cell>
          <cell r="S117">
            <v>69</v>
          </cell>
          <cell r="T117">
            <v>0</v>
          </cell>
          <cell r="U117">
            <v>69</v>
          </cell>
          <cell r="V117">
            <v>107</v>
          </cell>
          <cell r="W117" t="str">
            <v xml:space="preserve">ㅇ 고객 확보를 위한 구체적인 마케팅 전략 수립이 필요. 
ㅇ 시장에 대한 세밀한 조사 분석 보완이 필요함 </v>
          </cell>
        </row>
        <row r="118">
          <cell r="B118">
            <v>20416183</v>
          </cell>
          <cell r="C118" t="str">
            <v>지역기반</v>
          </cell>
          <cell r="D118" t="str">
            <v>전기ㆍ전자</v>
          </cell>
          <cell r="E118" t="str">
            <v>인공지능 기반 모듈형 과학교구 체함학습 시스템</v>
          </cell>
          <cell r="F118" t="str">
            <v>4,000,000</v>
          </cell>
          <cell r="G118" t="str">
            <v>1</v>
          </cell>
          <cell r="H118" t="str">
            <v>초기</v>
          </cell>
          <cell r="I118" t="str">
            <v>중장년</v>
          </cell>
          <cell r="J118">
            <v>0</v>
          </cell>
          <cell r="K118">
            <v>7</v>
          </cell>
          <cell r="L118">
            <v>7</v>
          </cell>
          <cell r="M118">
            <v>14</v>
          </cell>
          <cell r="N118">
            <v>14</v>
          </cell>
          <cell r="O118">
            <v>7</v>
          </cell>
          <cell r="P118">
            <v>6</v>
          </cell>
          <cell r="Q118">
            <v>12</v>
          </cell>
          <cell r="R118">
            <v>2</v>
          </cell>
          <cell r="S118">
            <v>69</v>
          </cell>
          <cell r="T118">
            <v>0</v>
          </cell>
          <cell r="U118">
            <v>69</v>
          </cell>
          <cell r="V118">
            <v>107</v>
          </cell>
          <cell r="W118" t="str">
            <v xml:space="preserve">ㅇ 향후 지속적인 성장을 위한 세밀한 전략 수립이 필요함. 
ㅇ 시장에 대한 세밀한 조사 분석이 필요함 </v>
          </cell>
        </row>
        <row r="119">
          <cell r="B119">
            <v>20418058</v>
          </cell>
          <cell r="C119" t="str">
            <v>지역기반</v>
          </cell>
          <cell r="D119" t="str">
            <v>전기ㆍ전자</v>
          </cell>
          <cell r="E119" t="str">
            <v>AI기반 위생•재고 통합 관리 스마트 매대</v>
          </cell>
          <cell r="F119" t="str">
            <v>32,000,000</v>
          </cell>
          <cell r="G119" t="str">
            <v>0</v>
          </cell>
          <cell r="H119" t="str">
            <v>초기</v>
          </cell>
          <cell r="I119" t="str">
            <v>청년</v>
          </cell>
          <cell r="J119">
            <v>0</v>
          </cell>
          <cell r="K119">
            <v>7</v>
          </cell>
          <cell r="L119">
            <v>7</v>
          </cell>
          <cell r="M119">
            <v>14</v>
          </cell>
          <cell r="N119">
            <v>14</v>
          </cell>
          <cell r="O119">
            <v>7</v>
          </cell>
          <cell r="P119">
            <v>6</v>
          </cell>
          <cell r="Q119">
            <v>12</v>
          </cell>
          <cell r="R119">
            <v>2</v>
          </cell>
          <cell r="S119">
            <v>69</v>
          </cell>
          <cell r="T119">
            <v>0</v>
          </cell>
          <cell r="U119">
            <v>69</v>
          </cell>
          <cell r="V119">
            <v>107</v>
          </cell>
          <cell r="W119" t="str">
            <v xml:space="preserve">ㅇ 유사 기술 대비 구체적인 차별화 전력 수립 보완이 필요. 
ㅇ 가격 경쟁력 확보 방안에 대한 구체적인 계획 수립이 필요 </v>
          </cell>
        </row>
        <row r="120">
          <cell r="B120">
            <v>20423691</v>
          </cell>
          <cell r="C120" t="str">
            <v>지역기반</v>
          </cell>
          <cell r="D120" t="str">
            <v>전기ㆍ전자</v>
          </cell>
          <cell r="E120" t="str">
            <v xml:space="preserve">바이오항공유(SAF) 원료인 폐식용유 수거 데이터 기반,  탄소배출권 생성 MRV(측정보고검증) 솔루션 </v>
          </cell>
          <cell r="F120" t="str">
            <v>12,000,000</v>
          </cell>
          <cell r="G120" t="str">
            <v>1</v>
          </cell>
          <cell r="H120" t="str">
            <v>초기</v>
          </cell>
          <cell r="I120" t="str">
            <v>중장년</v>
          </cell>
          <cell r="J120">
            <v>0</v>
          </cell>
          <cell r="K120">
            <v>7</v>
          </cell>
          <cell r="L120">
            <v>7</v>
          </cell>
          <cell r="M120">
            <v>13</v>
          </cell>
          <cell r="N120">
            <v>13</v>
          </cell>
          <cell r="O120">
            <v>7</v>
          </cell>
          <cell r="P120">
            <v>8</v>
          </cell>
          <cell r="Q120">
            <v>12</v>
          </cell>
          <cell r="R120">
            <v>2</v>
          </cell>
          <cell r="S120">
            <v>69</v>
          </cell>
          <cell r="T120">
            <v>0</v>
          </cell>
          <cell r="U120">
            <v>69</v>
          </cell>
          <cell r="V120">
            <v>107</v>
          </cell>
          <cell r="W120" t="str">
            <v>ㅇ 시장에 대한 세밀한 조사 분석이 필요하고, 유사 사업을 수행하는 업체 대비 경쟁력 분석 보완이 필요함</v>
          </cell>
        </row>
        <row r="121">
          <cell r="B121">
            <v>20425702</v>
          </cell>
          <cell r="C121" t="str">
            <v>지역기반</v>
          </cell>
          <cell r="D121" t="str">
            <v>전기ㆍ전자</v>
          </cell>
          <cell r="E121" t="str">
            <v>FAN과 필터 막힘 경보 회로가 내장되어  숨쉬기 편하고 온도, 습기, 이산화탄소를 즉시 배출해 주는 14시간 작동 가능한 컴팩트한 산업용 전동식 호흡 보호구</v>
          </cell>
          <cell r="F121" t="str">
            <v>60,000,000</v>
          </cell>
          <cell r="G121" t="str">
            <v>0</v>
          </cell>
          <cell r="H121" t="str">
            <v>초기</v>
          </cell>
          <cell r="I121" t="str">
            <v>중장년</v>
          </cell>
          <cell r="J121">
            <v>0</v>
          </cell>
          <cell r="K121">
            <v>7</v>
          </cell>
          <cell r="L121">
            <v>7</v>
          </cell>
          <cell r="M121">
            <v>15</v>
          </cell>
          <cell r="N121">
            <v>14</v>
          </cell>
          <cell r="O121">
            <v>6</v>
          </cell>
          <cell r="P121">
            <v>7</v>
          </cell>
          <cell r="Q121">
            <v>12</v>
          </cell>
          <cell r="R121">
            <v>1</v>
          </cell>
          <cell r="S121">
            <v>69</v>
          </cell>
          <cell r="T121">
            <v>0</v>
          </cell>
          <cell r="U121">
            <v>69</v>
          </cell>
          <cell r="V121">
            <v>107</v>
          </cell>
          <cell r="W121" t="str">
            <v>ㅇ 유사 제품 대비 가격 경쟁력 확보 방안 보완이 필요함. 
ㅇ 산업 현장을 고려한 세밀한 조사 분석이 필요함</v>
          </cell>
        </row>
        <row r="122">
          <cell r="B122">
            <v>20429801</v>
          </cell>
          <cell r="C122" t="str">
            <v>지역기반</v>
          </cell>
          <cell r="D122" t="str">
            <v>전기ㆍ전자</v>
          </cell>
          <cell r="E122" t="str">
            <v>가정용 AI 맞춤형 영양제 디스펜서 &amp; 구독 플랫폼, ‘Wellness Station’</v>
          </cell>
          <cell r="F122" t="str">
            <v>50,000,000</v>
          </cell>
          <cell r="G122" t="str">
            <v>0</v>
          </cell>
          <cell r="H122" t="str">
            <v>초기</v>
          </cell>
          <cell r="I122" t="str">
            <v>중장년</v>
          </cell>
          <cell r="J122">
            <v>0</v>
          </cell>
          <cell r="K122">
            <v>7</v>
          </cell>
          <cell r="L122">
            <v>7</v>
          </cell>
          <cell r="M122">
            <v>14</v>
          </cell>
          <cell r="N122">
            <v>14</v>
          </cell>
          <cell r="O122">
            <v>8</v>
          </cell>
          <cell r="P122">
            <v>7</v>
          </cell>
          <cell r="Q122">
            <v>10</v>
          </cell>
          <cell r="R122">
            <v>2</v>
          </cell>
          <cell r="S122">
            <v>69</v>
          </cell>
          <cell r="T122">
            <v>0</v>
          </cell>
          <cell r="U122">
            <v>69</v>
          </cell>
          <cell r="V122">
            <v>107</v>
          </cell>
          <cell r="W122" t="str">
            <v>ㅇ 시장에 대한 세밀한 조사 분석이 필요하고, 지속적인 성장을 위한 차별화 전략 수립 보완이 필요함</v>
          </cell>
        </row>
        <row r="123">
          <cell r="B123">
            <v>20432478</v>
          </cell>
          <cell r="C123" t="str">
            <v>지역기반</v>
          </cell>
          <cell r="D123" t="str">
            <v>전기ㆍ전자</v>
          </cell>
          <cell r="E123" t="str">
            <v>AI비전기술이 적용된 자동충전기능의 노상주차장용 전기차 충전기</v>
          </cell>
          <cell r="F123" t="str">
            <v>0</v>
          </cell>
          <cell r="G123" t="str">
            <v>0</v>
          </cell>
          <cell r="H123" t="str">
            <v>초기</v>
          </cell>
          <cell r="I123" t="str">
            <v>중장년</v>
          </cell>
          <cell r="J123">
            <v>0</v>
          </cell>
          <cell r="K123">
            <v>7</v>
          </cell>
          <cell r="L123">
            <v>7</v>
          </cell>
          <cell r="M123">
            <v>14</v>
          </cell>
          <cell r="N123">
            <v>13</v>
          </cell>
          <cell r="O123">
            <v>7</v>
          </cell>
          <cell r="P123">
            <v>6</v>
          </cell>
          <cell r="Q123">
            <v>13</v>
          </cell>
          <cell r="R123">
            <v>2</v>
          </cell>
          <cell r="S123">
            <v>69</v>
          </cell>
          <cell r="T123">
            <v>0</v>
          </cell>
          <cell r="U123">
            <v>69</v>
          </cell>
          <cell r="V123">
            <v>107</v>
          </cell>
          <cell r="W123" t="str">
            <v xml:space="preserve">ㅇ 유사 제품 개발 및 생산 기업 대비 경쟁력 분석이 필요하고, 시장 진입을 위한 세밀한 차별화 전략 수립 보완이 필요 </v>
          </cell>
        </row>
        <row r="124">
          <cell r="B124">
            <v>20439911</v>
          </cell>
          <cell r="C124" t="str">
            <v>지역기반</v>
          </cell>
          <cell r="D124" t="str">
            <v>전기ㆍ전자</v>
          </cell>
          <cell r="E124" t="str">
            <v>영동 일라이트 기반 온열 회복 기기·서비스</v>
          </cell>
          <cell r="F124" t="str">
            <v>9,000,000</v>
          </cell>
          <cell r="G124" t="str">
            <v>1</v>
          </cell>
          <cell r="H124" t="str">
            <v>초기</v>
          </cell>
          <cell r="I124" t="str">
            <v>청년</v>
          </cell>
          <cell r="J124">
            <v>0</v>
          </cell>
          <cell r="K124">
            <v>7</v>
          </cell>
          <cell r="L124">
            <v>6</v>
          </cell>
          <cell r="M124">
            <v>15</v>
          </cell>
          <cell r="N124">
            <v>14</v>
          </cell>
          <cell r="O124">
            <v>7</v>
          </cell>
          <cell r="P124">
            <v>7</v>
          </cell>
          <cell r="Q124">
            <v>12</v>
          </cell>
          <cell r="R124">
            <v>1</v>
          </cell>
          <cell r="S124">
            <v>69</v>
          </cell>
          <cell r="T124">
            <v>0</v>
          </cell>
          <cell r="U124">
            <v>69</v>
          </cell>
          <cell r="V124">
            <v>107</v>
          </cell>
          <cell r="W124" t="str">
            <v>ㅇ 지속적인 성장을 위한 차별화된 성장 전략 수립 보완이 필요함. 
ㅇ 시장에 대한 세밀한 조사 분석이 필요</v>
          </cell>
        </row>
        <row r="125">
          <cell r="B125">
            <v>20438617</v>
          </cell>
          <cell r="C125" t="str">
            <v>대학발</v>
          </cell>
          <cell r="D125" t="str">
            <v>전기ㆍ전자</v>
          </cell>
          <cell r="E125" t="str">
            <v>학교 체육수업의 디지털 전환을 위한 스마트 줄넘기와 게이미피케이션을 적용한 실시간 운동 모니터링 플랫폼</v>
          </cell>
          <cell r="F125" t="str">
            <v>306,000,000</v>
          </cell>
          <cell r="G125" t="str">
            <v>4</v>
          </cell>
          <cell r="H125" t="str">
            <v>초기</v>
          </cell>
          <cell r="I125" t="str">
            <v>청년</v>
          </cell>
          <cell r="J125">
            <v>0</v>
          </cell>
          <cell r="K125">
            <v>7</v>
          </cell>
          <cell r="L125">
            <v>7</v>
          </cell>
          <cell r="M125">
            <v>14</v>
          </cell>
          <cell r="N125">
            <v>14</v>
          </cell>
          <cell r="O125">
            <v>7</v>
          </cell>
          <cell r="P125">
            <v>7</v>
          </cell>
          <cell r="Q125">
            <v>12</v>
          </cell>
          <cell r="R125">
            <v>1</v>
          </cell>
          <cell r="S125">
            <v>69</v>
          </cell>
          <cell r="T125">
            <v>0</v>
          </cell>
          <cell r="U125">
            <v>69</v>
          </cell>
          <cell r="V125">
            <v>107</v>
          </cell>
          <cell r="W125" t="str">
            <v xml:space="preserve">ㅇ 시장규모에 대한 세밀한 조사 분석이 필요하고, 향후 지속 성장을 위한 구체적인 전략 수립 보완이 필요 </v>
          </cell>
          <cell r="X125" t="str">
            <v>일치</v>
          </cell>
        </row>
        <row r="126">
          <cell r="B126">
            <v>20427817</v>
          </cell>
          <cell r="C126" t="str">
            <v>지역기반</v>
          </cell>
          <cell r="D126" t="str">
            <v>전기ㆍ전자</v>
          </cell>
          <cell r="E126" t="str">
            <v>사진·설명 기반 주문기술이 적용된 긴급 자재 조달 기능의  철물 주문 플랫폼 HARDY LINK</v>
          </cell>
          <cell r="F126" t="str">
            <v>0</v>
          </cell>
          <cell r="G126" t="str">
            <v>0</v>
          </cell>
          <cell r="H126" t="str">
            <v>도약</v>
          </cell>
          <cell r="I126" t="str">
            <v>중장년</v>
          </cell>
          <cell r="J126">
            <v>0</v>
          </cell>
          <cell r="K126">
            <v>7</v>
          </cell>
          <cell r="L126">
            <v>7</v>
          </cell>
          <cell r="M126">
            <v>14</v>
          </cell>
          <cell r="N126">
            <v>14</v>
          </cell>
          <cell r="O126">
            <v>7</v>
          </cell>
          <cell r="P126">
            <v>6</v>
          </cell>
          <cell r="Q126">
            <v>12</v>
          </cell>
          <cell r="R126">
            <v>2</v>
          </cell>
          <cell r="S126">
            <v>69</v>
          </cell>
          <cell r="T126">
            <v>0</v>
          </cell>
          <cell r="U126">
            <v>69</v>
          </cell>
          <cell r="V126">
            <v>107</v>
          </cell>
          <cell r="W126" t="str">
            <v>ㅇ 아이템 목표 시장에 대한 세밀한 조사 분석과 지속 성장을 위한 구체적인 전략 수립 보완이 필요함</v>
          </cell>
        </row>
        <row r="127">
          <cell r="B127">
            <v>20420024</v>
          </cell>
          <cell r="C127" t="str">
            <v>지역기반</v>
          </cell>
          <cell r="D127" t="str">
            <v>전기ㆍ전자</v>
          </cell>
          <cell r="E127" t="str">
            <v>운동 전후 5초 측정으로 근력 운동 효과를 수치로 보여주는 웨어러블 디바이스 MuscleQ</v>
          </cell>
          <cell r="F127" t="str">
            <v>0</v>
          </cell>
          <cell r="G127" t="str">
            <v>0</v>
          </cell>
          <cell r="H127" t="str">
            <v>예비</v>
          </cell>
          <cell r="I127" t="str">
            <v>청년</v>
          </cell>
          <cell r="J127">
            <v>0</v>
          </cell>
          <cell r="K127">
            <v>7</v>
          </cell>
          <cell r="L127">
            <v>6</v>
          </cell>
          <cell r="M127">
            <v>14</v>
          </cell>
          <cell r="N127">
            <v>14</v>
          </cell>
          <cell r="O127">
            <v>6</v>
          </cell>
          <cell r="P127">
            <v>7</v>
          </cell>
          <cell r="Q127">
            <v>12</v>
          </cell>
          <cell r="R127">
            <v>2</v>
          </cell>
          <cell r="S127">
            <v>68</v>
          </cell>
          <cell r="T127">
            <v>0</v>
          </cell>
          <cell r="U127">
            <v>68</v>
          </cell>
          <cell r="V127">
            <v>120</v>
          </cell>
          <cell r="W127" t="str">
            <v>ㅇ 시장에 대한 세밀한 조사 분석이 필요함. 고객 확보를 위한 구체적인 전략 수립이 필요함</v>
          </cell>
        </row>
        <row r="128">
          <cell r="B128">
            <v>20432430</v>
          </cell>
          <cell r="C128" t="str">
            <v>지역기반</v>
          </cell>
          <cell r="D128" t="str">
            <v>전기ㆍ전자</v>
          </cell>
          <cell r="E128" t="str">
            <v>다중 IMU 기반 프로야구 투수 실시간 투구 분석 및 자세교정 솔루션</v>
          </cell>
          <cell r="F128" t="str">
            <v>0</v>
          </cell>
          <cell r="G128" t="str">
            <v>0</v>
          </cell>
          <cell r="H128" t="str">
            <v>예비</v>
          </cell>
          <cell r="I128" t="str">
            <v>청년</v>
          </cell>
          <cell r="J128">
            <v>0</v>
          </cell>
          <cell r="K128">
            <v>6</v>
          </cell>
          <cell r="L128">
            <v>6</v>
          </cell>
          <cell r="M128">
            <v>14</v>
          </cell>
          <cell r="N128">
            <v>14</v>
          </cell>
          <cell r="O128">
            <v>6</v>
          </cell>
          <cell r="P128">
            <v>7</v>
          </cell>
          <cell r="Q128">
            <v>13</v>
          </cell>
          <cell r="R128">
            <v>2</v>
          </cell>
          <cell r="S128">
            <v>68</v>
          </cell>
          <cell r="T128">
            <v>0</v>
          </cell>
          <cell r="U128">
            <v>68</v>
          </cell>
          <cell r="V128">
            <v>120</v>
          </cell>
          <cell r="W128" t="str">
            <v>ㅇ 시장에 대한 세밀한 분석 조사가 필요함. 
ㅇ 글로벌 고객 확보를 위한 구체적인 방안 수립보완이 필요함</v>
          </cell>
        </row>
        <row r="129">
          <cell r="B129">
            <v>20426870</v>
          </cell>
          <cell r="C129" t="str">
            <v>대학발</v>
          </cell>
          <cell r="D129" t="str">
            <v>전기ㆍ전자</v>
          </cell>
          <cell r="E129" t="str">
            <v xml:space="preserve">구형 농가 전기 인프라의 디지털 전환을 위한 ‘산업용 하이브리드 스마트 리트로핏 제어 시스템(H-SRCS)’ 및 안전진단 솔루션 </v>
          </cell>
          <cell r="F129" t="str">
            <v>0</v>
          </cell>
          <cell r="G129" t="str">
            <v>0</v>
          </cell>
          <cell r="H129" t="str">
            <v>예비</v>
          </cell>
          <cell r="I129" t="str">
            <v>청년</v>
          </cell>
          <cell r="J129">
            <v>0</v>
          </cell>
          <cell r="K129">
            <v>7</v>
          </cell>
          <cell r="L129">
            <v>7</v>
          </cell>
          <cell r="M129">
            <v>14</v>
          </cell>
          <cell r="N129">
            <v>14</v>
          </cell>
          <cell r="O129">
            <v>6</v>
          </cell>
          <cell r="P129">
            <v>6</v>
          </cell>
          <cell r="Q129">
            <v>12</v>
          </cell>
          <cell r="R129">
            <v>2</v>
          </cell>
          <cell r="S129">
            <v>68</v>
          </cell>
          <cell r="T129">
            <v>0</v>
          </cell>
          <cell r="U129">
            <v>68</v>
          </cell>
          <cell r="V129">
            <v>120</v>
          </cell>
          <cell r="W129" t="str">
            <v>ㅇ 목표 시장 확보를 위한 구체적인 방안 제시가 필요함. 
ㅇ 유사 기술 대비 차별성과 혁신성이 미흡함</v>
          </cell>
          <cell r="X129" t="str">
            <v>일치</v>
          </cell>
        </row>
        <row r="130">
          <cell r="B130">
            <v>20440284</v>
          </cell>
          <cell r="C130" t="str">
            <v>대학발</v>
          </cell>
          <cell r="D130" t="str">
            <v>전기ㆍ전자</v>
          </cell>
          <cell r="E130" t="str">
            <v>AI 기반 지능형 전기매트 제어 시스템</v>
          </cell>
          <cell r="F130" t="str">
            <v>0</v>
          </cell>
          <cell r="G130" t="str">
            <v>0</v>
          </cell>
          <cell r="H130" t="str">
            <v>예비</v>
          </cell>
          <cell r="I130" t="str">
            <v>중장년</v>
          </cell>
          <cell r="J130">
            <v>0</v>
          </cell>
          <cell r="K130">
            <v>7</v>
          </cell>
          <cell r="L130">
            <v>7</v>
          </cell>
          <cell r="M130">
            <v>14</v>
          </cell>
          <cell r="N130">
            <v>12</v>
          </cell>
          <cell r="O130">
            <v>7</v>
          </cell>
          <cell r="P130">
            <v>7</v>
          </cell>
          <cell r="Q130">
            <v>12</v>
          </cell>
          <cell r="R130">
            <v>2</v>
          </cell>
          <cell r="S130">
            <v>68</v>
          </cell>
          <cell r="T130">
            <v>0</v>
          </cell>
          <cell r="U130">
            <v>68</v>
          </cell>
          <cell r="V130">
            <v>120</v>
          </cell>
          <cell r="W130" t="str">
            <v>ㅇ 기존 전기매트 생산 기업 대비 경쟁력 확보 전략 보완이 필요함. 
ㅇ 사업화를 위하여 세밀한 마케팅 전략 수립이 필요함</v>
          </cell>
          <cell r="X130" t="str">
            <v>일치</v>
          </cell>
        </row>
        <row r="131">
          <cell r="B131">
            <v>20404394</v>
          </cell>
          <cell r="C131" t="str">
            <v>지역기반</v>
          </cell>
          <cell r="D131" t="str">
            <v>전기ㆍ전자</v>
          </cell>
          <cell r="E131" t="str">
            <v>스마트 수경재배 기반 잎채류 생산 데이터 활용 운영 모델</v>
          </cell>
          <cell r="F131" t="str">
            <v>0</v>
          </cell>
          <cell r="G131" t="str">
            <v>0</v>
          </cell>
          <cell r="H131" t="str">
            <v>초기</v>
          </cell>
          <cell r="I131" t="str">
            <v>청년</v>
          </cell>
          <cell r="J131">
            <v>0</v>
          </cell>
          <cell r="K131">
            <v>7</v>
          </cell>
          <cell r="L131">
            <v>6</v>
          </cell>
          <cell r="M131">
            <v>15</v>
          </cell>
          <cell r="N131">
            <v>14</v>
          </cell>
          <cell r="O131">
            <v>6</v>
          </cell>
          <cell r="P131">
            <v>6</v>
          </cell>
          <cell r="Q131">
            <v>12</v>
          </cell>
          <cell r="R131">
            <v>2</v>
          </cell>
          <cell r="S131">
            <v>68</v>
          </cell>
          <cell r="T131">
            <v>0</v>
          </cell>
          <cell r="U131">
            <v>68</v>
          </cell>
          <cell r="V131">
            <v>120</v>
          </cell>
          <cell r="W131" t="str">
            <v>ㅇ 가격 경쟁력 확보를 위한 구체적인 방안 제시가 필요함. 
ㅇ 지속적인 성장을 위한 구체적인 전략 수립 보완이 필요함</v>
          </cell>
        </row>
        <row r="132">
          <cell r="B132">
            <v>20404889</v>
          </cell>
          <cell r="C132" t="str">
            <v>지역기반</v>
          </cell>
          <cell r="D132" t="str">
            <v>전기ㆍ전자</v>
          </cell>
          <cell r="E132" t="str">
            <v>초저전력 e-Paper 기반 무조작 UX와 가족 실시간 콘텐츠 전송,  예술 큐레이션을 통합한 노인 맞춤형 디지털 액자 서비스</v>
          </cell>
          <cell r="F132" t="str">
            <v>0</v>
          </cell>
          <cell r="G132" t="str">
            <v>0</v>
          </cell>
          <cell r="H132" t="str">
            <v>초기</v>
          </cell>
          <cell r="I132" t="str">
            <v>청년</v>
          </cell>
          <cell r="J132">
            <v>0</v>
          </cell>
          <cell r="K132">
            <v>7</v>
          </cell>
          <cell r="L132">
            <v>7</v>
          </cell>
          <cell r="M132">
            <v>15</v>
          </cell>
          <cell r="N132">
            <v>13</v>
          </cell>
          <cell r="O132">
            <v>7</v>
          </cell>
          <cell r="P132">
            <v>6</v>
          </cell>
          <cell r="Q132">
            <v>12</v>
          </cell>
          <cell r="R132">
            <v>1</v>
          </cell>
          <cell r="S132">
            <v>68</v>
          </cell>
          <cell r="T132">
            <v>0</v>
          </cell>
          <cell r="U132">
            <v>68</v>
          </cell>
          <cell r="V132">
            <v>120</v>
          </cell>
          <cell r="W132" t="str">
            <v>ㅇ 시장에 대한 세밀한 조사 분석이 필요함. 
ㅇ 향후 지속적인 성장을 위한 차별화된 마케팅 전략수립이 필요함</v>
          </cell>
        </row>
        <row r="133">
          <cell r="B133">
            <v>20417611</v>
          </cell>
          <cell r="C133" t="str">
            <v>지역기반</v>
          </cell>
          <cell r="D133" t="str">
            <v>전기ㆍ전자</v>
          </cell>
          <cell r="E133" t="str">
            <v>터치와 물리버튼을 융합하여 같은 공간으로 4배 더 신호를 제어하는 직관형 자동차 실내 스위치</v>
          </cell>
          <cell r="F133" t="str">
            <v>32,000,000</v>
          </cell>
          <cell r="G133" t="str">
            <v>0</v>
          </cell>
          <cell r="H133" t="str">
            <v>초기</v>
          </cell>
          <cell r="I133" t="str">
            <v>중장년</v>
          </cell>
          <cell r="J133">
            <v>0</v>
          </cell>
          <cell r="K133">
            <v>7</v>
          </cell>
          <cell r="L133">
            <v>7</v>
          </cell>
          <cell r="M133">
            <v>17</v>
          </cell>
          <cell r="N133">
            <v>10</v>
          </cell>
          <cell r="O133">
            <v>7</v>
          </cell>
          <cell r="P133">
            <v>7</v>
          </cell>
          <cell r="Q133">
            <v>11</v>
          </cell>
          <cell r="R133">
            <v>2</v>
          </cell>
          <cell r="S133">
            <v>68</v>
          </cell>
          <cell r="T133">
            <v>0</v>
          </cell>
          <cell r="U133">
            <v>68</v>
          </cell>
          <cell r="V133">
            <v>120</v>
          </cell>
          <cell r="W133" t="str">
            <v>ㅇ 시장에 대한 세밀한 조사 분석이 필요함. 
ㅇ 기존 유사 기술 대비 차별화 전략 수립 보완이 필요함</v>
          </cell>
        </row>
        <row r="134">
          <cell r="B134">
            <v>20419368</v>
          </cell>
          <cell r="C134" t="str">
            <v>지역기반</v>
          </cell>
          <cell r="D134" t="str">
            <v>전기ㆍ전자</v>
          </cell>
          <cell r="E134" t="str">
            <v>AI기반 실시간 온도/청정 분석을 통한 최적의 출력제어</v>
          </cell>
          <cell r="F134" t="str">
            <v>0</v>
          </cell>
          <cell r="G134" t="str">
            <v>0</v>
          </cell>
          <cell r="H134" t="str">
            <v>초기</v>
          </cell>
          <cell r="I134" t="str">
            <v>중장년</v>
          </cell>
          <cell r="J134">
            <v>0</v>
          </cell>
          <cell r="K134">
            <v>7</v>
          </cell>
          <cell r="L134">
            <v>7</v>
          </cell>
          <cell r="M134">
            <v>13</v>
          </cell>
          <cell r="N134">
            <v>13</v>
          </cell>
          <cell r="O134">
            <v>8</v>
          </cell>
          <cell r="P134">
            <v>6</v>
          </cell>
          <cell r="Q134">
            <v>12</v>
          </cell>
          <cell r="R134">
            <v>2</v>
          </cell>
          <cell r="S134">
            <v>68</v>
          </cell>
          <cell r="T134">
            <v>0</v>
          </cell>
          <cell r="U134">
            <v>68</v>
          </cell>
          <cell r="V134">
            <v>120</v>
          </cell>
          <cell r="W134" t="str">
            <v xml:space="preserve">ㅇ 시장에 대한 세밀한 조사 분석이 필요하고, 매출 확보를 위한 구체적인 전략 수립이 필요함 </v>
          </cell>
        </row>
        <row r="135">
          <cell r="B135">
            <v>20421201</v>
          </cell>
          <cell r="C135" t="str">
            <v>지역기반</v>
          </cell>
          <cell r="D135" t="str">
            <v>전기ㆍ전자</v>
          </cell>
          <cell r="E135" t="str">
            <v>AI 기반 취향·성향 분석을 통한 맞춤형 문화 경험 추천 플랫폼 개발</v>
          </cell>
          <cell r="F135" t="str">
            <v>30,000,000</v>
          </cell>
          <cell r="G135" t="str">
            <v>0</v>
          </cell>
          <cell r="H135" t="str">
            <v>초기</v>
          </cell>
          <cell r="I135" t="str">
            <v>청년</v>
          </cell>
          <cell r="J135">
            <v>0</v>
          </cell>
          <cell r="K135">
            <v>7</v>
          </cell>
          <cell r="L135">
            <v>7</v>
          </cell>
          <cell r="M135">
            <v>15</v>
          </cell>
          <cell r="N135">
            <v>14</v>
          </cell>
          <cell r="O135">
            <v>5</v>
          </cell>
          <cell r="P135">
            <v>7</v>
          </cell>
          <cell r="Q135">
            <v>12</v>
          </cell>
          <cell r="R135">
            <v>1</v>
          </cell>
          <cell r="S135">
            <v>68</v>
          </cell>
          <cell r="T135">
            <v>0</v>
          </cell>
          <cell r="U135">
            <v>68</v>
          </cell>
          <cell r="V135">
            <v>120</v>
          </cell>
          <cell r="W135" t="str">
            <v>ㅇ 목표 시장에 대한 세밀한 분석이 필요하고, 지속 성장을 위한 세밀한 성장 전략 보완이 필요함</v>
          </cell>
        </row>
        <row r="136">
          <cell r="B136">
            <v>20430875</v>
          </cell>
          <cell r="C136" t="str">
            <v>지역기반</v>
          </cell>
          <cell r="D136" t="str">
            <v>전기ㆍ전자</v>
          </cell>
          <cell r="E136" t="str">
            <v>내 손안의 동호회 운영 매니저 - 미티 모바일 애플리케이션</v>
          </cell>
          <cell r="F136" t="str">
            <v>12,712,400</v>
          </cell>
          <cell r="G136" t="str">
            <v>1</v>
          </cell>
          <cell r="H136" t="str">
            <v>초기</v>
          </cell>
          <cell r="I136" t="str">
            <v>청년</v>
          </cell>
          <cell r="J136">
            <v>0</v>
          </cell>
          <cell r="K136">
            <v>6</v>
          </cell>
          <cell r="L136">
            <v>7</v>
          </cell>
          <cell r="M136">
            <v>13</v>
          </cell>
          <cell r="N136">
            <v>13</v>
          </cell>
          <cell r="O136">
            <v>8</v>
          </cell>
          <cell r="P136">
            <v>8</v>
          </cell>
          <cell r="Q136">
            <v>12</v>
          </cell>
          <cell r="R136">
            <v>1</v>
          </cell>
          <cell r="S136">
            <v>68</v>
          </cell>
          <cell r="T136">
            <v>0</v>
          </cell>
          <cell r="U136">
            <v>68</v>
          </cell>
          <cell r="V136">
            <v>120</v>
          </cell>
          <cell r="W136" t="str">
            <v>ㅇ 시장에 대한 세밀한 분석이 필요하고, 지속적인 성장을 위해 구체화된 전력 수립이 필요함</v>
          </cell>
        </row>
        <row r="137">
          <cell r="B137">
            <v>20430121</v>
          </cell>
          <cell r="C137" t="str">
            <v>지역기반</v>
          </cell>
          <cell r="D137" t="str">
            <v>전기ㆍ전자</v>
          </cell>
          <cell r="E137" t="str">
            <v xml:space="preserve">객체 인식 기술이 적용된 디지털 사이니지의 교통약자 알림 서비스 </v>
          </cell>
          <cell r="F137" t="str">
            <v>160,000,000</v>
          </cell>
          <cell r="G137" t="str">
            <v>1</v>
          </cell>
          <cell r="H137" t="str">
            <v>도약</v>
          </cell>
          <cell r="I137" t="str">
            <v>중장년</v>
          </cell>
          <cell r="J137">
            <v>0</v>
          </cell>
          <cell r="K137">
            <v>7</v>
          </cell>
          <cell r="L137">
            <v>7</v>
          </cell>
          <cell r="M137">
            <v>14</v>
          </cell>
          <cell r="N137">
            <v>12</v>
          </cell>
          <cell r="O137">
            <v>7</v>
          </cell>
          <cell r="P137">
            <v>7</v>
          </cell>
          <cell r="Q137">
            <v>12</v>
          </cell>
          <cell r="R137">
            <v>2</v>
          </cell>
          <cell r="S137">
            <v>68</v>
          </cell>
          <cell r="T137">
            <v>0</v>
          </cell>
          <cell r="U137">
            <v>68</v>
          </cell>
          <cell r="V137">
            <v>120</v>
          </cell>
          <cell r="W137" t="str">
            <v>ㅇ 본 아이템에 대한 세밀한 시장 분석이 필요하고, 구체적인 사업화 전략 수립 보완이 필요</v>
          </cell>
        </row>
        <row r="138">
          <cell r="B138">
            <v>20427653</v>
          </cell>
          <cell r="C138" t="str">
            <v>지역기반</v>
          </cell>
          <cell r="D138" t="str">
            <v>전기ㆍ전자</v>
          </cell>
          <cell r="E138" t="str">
            <v>HBM4 및 AI 반도체· 접합 수율 향상을 위한 나노 박막 광열 변환 기반 초고속 반도체 접합 솔루션</v>
          </cell>
          <cell r="F138" t="str">
            <v>0</v>
          </cell>
          <cell r="G138" t="str">
            <v>0</v>
          </cell>
          <cell r="H138" t="str">
            <v>예비</v>
          </cell>
          <cell r="I138" t="str">
            <v>중장년</v>
          </cell>
          <cell r="J138">
            <v>0</v>
          </cell>
          <cell r="K138">
            <v>8</v>
          </cell>
          <cell r="L138">
            <v>6</v>
          </cell>
          <cell r="M138">
            <v>12</v>
          </cell>
          <cell r="N138">
            <v>15</v>
          </cell>
          <cell r="O138">
            <v>6</v>
          </cell>
          <cell r="P138">
            <v>6</v>
          </cell>
          <cell r="Q138">
            <v>11</v>
          </cell>
          <cell r="R138">
            <v>3</v>
          </cell>
          <cell r="S138">
            <v>67</v>
          </cell>
          <cell r="T138">
            <v>0</v>
          </cell>
          <cell r="U138">
            <v>67</v>
          </cell>
          <cell r="V138">
            <v>131</v>
          </cell>
          <cell r="W138" t="str">
            <v>ㅇ 기술에 대한 세밀한 검토가 필요하고, 구체적인 해결 방안 제시가 미흡함. 
ㅇ 고객 확보를 위한 전략 수립 보완이 필요함</v>
          </cell>
        </row>
        <row r="139">
          <cell r="B139">
            <v>20429500</v>
          </cell>
          <cell r="C139" t="str">
            <v>지역기반</v>
          </cell>
          <cell r="D139" t="str">
            <v>전기ㆍ전자</v>
          </cell>
          <cell r="E139" t="str">
            <v>XR 기반 AI 스마트 시설물 안전점검 플랫폼</v>
          </cell>
          <cell r="F139" t="str">
            <v>0</v>
          </cell>
          <cell r="G139" t="str">
            <v>0</v>
          </cell>
          <cell r="H139" t="str">
            <v>예비</v>
          </cell>
          <cell r="I139" t="str">
            <v>청년</v>
          </cell>
          <cell r="J139">
            <v>0</v>
          </cell>
          <cell r="K139">
            <v>7</v>
          </cell>
          <cell r="L139">
            <v>7</v>
          </cell>
          <cell r="M139">
            <v>12</v>
          </cell>
          <cell r="N139">
            <v>13</v>
          </cell>
          <cell r="O139">
            <v>7</v>
          </cell>
          <cell r="P139">
            <v>5</v>
          </cell>
          <cell r="Q139">
            <v>12</v>
          </cell>
          <cell r="R139">
            <v>4</v>
          </cell>
          <cell r="S139">
            <v>67</v>
          </cell>
          <cell r="T139">
            <v>0</v>
          </cell>
          <cell r="U139">
            <v>67</v>
          </cell>
          <cell r="V139">
            <v>131</v>
          </cell>
          <cell r="W139" t="str">
            <v>ㅇ 아이템 개발을 위한 구체적이고 세밀한 계획 수립이 필요함. 
ㅇ 아이템 사업화를 위한 구체적인 방안 수립이 필요함</v>
          </cell>
        </row>
        <row r="140">
          <cell r="B140">
            <v>20439659</v>
          </cell>
          <cell r="C140" t="str">
            <v>지역기반</v>
          </cell>
          <cell r="D140" t="str">
            <v>전기ㆍ전자</v>
          </cell>
          <cell r="E140" t="str">
            <v>작물 생체 데이터 직계측 기술 기반, 수율 129% 향상을 위한 나노탄소 마이크로 센서 및 AI 정밀농업 솔루션</v>
          </cell>
          <cell r="F140" t="str">
            <v>0</v>
          </cell>
          <cell r="G140" t="str">
            <v>0</v>
          </cell>
          <cell r="H140" t="str">
            <v>예비</v>
          </cell>
          <cell r="I140" t="str">
            <v>청년</v>
          </cell>
          <cell r="J140">
            <v>0</v>
          </cell>
          <cell r="K140">
            <v>6</v>
          </cell>
          <cell r="L140">
            <v>7</v>
          </cell>
          <cell r="M140">
            <v>14</v>
          </cell>
          <cell r="N140">
            <v>14</v>
          </cell>
          <cell r="O140">
            <v>6</v>
          </cell>
          <cell r="P140">
            <v>5</v>
          </cell>
          <cell r="Q140">
            <v>12</v>
          </cell>
          <cell r="R140">
            <v>3</v>
          </cell>
          <cell r="S140">
            <v>67</v>
          </cell>
          <cell r="T140">
            <v>0</v>
          </cell>
          <cell r="U140">
            <v>67</v>
          </cell>
          <cell r="V140">
            <v>131</v>
          </cell>
          <cell r="W140" t="str">
            <v>ㅇ 시장에 대한 세밀한 분석 조사가 필요함. 
ㅇ 고객 확보를 위한 구체적인 전략 수립 보완이 필요함</v>
          </cell>
        </row>
        <row r="141">
          <cell r="B141">
            <v>20424673</v>
          </cell>
          <cell r="C141" t="str">
            <v>지역기반</v>
          </cell>
          <cell r="D141" t="str">
            <v>전기ㆍ전자</v>
          </cell>
          <cell r="E141" t="str">
            <v>Magsafe 기술을 이용한 모바일 액서서리 제품 기획 및 사업화 확장</v>
          </cell>
          <cell r="F141" t="str">
            <v>0</v>
          </cell>
          <cell r="G141" t="str">
            <v>3</v>
          </cell>
          <cell r="H141" t="str">
            <v>초기</v>
          </cell>
          <cell r="I141" t="str">
            <v>중장년</v>
          </cell>
          <cell r="J141">
            <v>0</v>
          </cell>
          <cell r="K141">
            <v>7</v>
          </cell>
          <cell r="L141">
            <v>7</v>
          </cell>
          <cell r="M141">
            <v>13</v>
          </cell>
          <cell r="N141">
            <v>13</v>
          </cell>
          <cell r="O141">
            <v>6</v>
          </cell>
          <cell r="P141">
            <v>8</v>
          </cell>
          <cell r="Q141">
            <v>12</v>
          </cell>
          <cell r="R141">
            <v>1</v>
          </cell>
          <cell r="S141">
            <v>67</v>
          </cell>
          <cell r="T141">
            <v>0</v>
          </cell>
          <cell r="U141">
            <v>67</v>
          </cell>
          <cell r="V141">
            <v>131</v>
          </cell>
          <cell r="W141" t="str">
            <v>ㅇ 사업 구조에 대한 세밀한 조사 분석이 필요함.
ㅇ 유사 제품 대비 가격 경쟁력 확보 방안에 대한 보완이 필요함</v>
          </cell>
        </row>
        <row r="142">
          <cell r="B142">
            <v>20431069</v>
          </cell>
          <cell r="C142" t="str">
            <v>지역기반</v>
          </cell>
          <cell r="D142" t="str">
            <v>전기ㆍ전자</v>
          </cell>
          <cell r="E142" t="str">
            <v>동아프리카 전기자동차 물류 통합솔루션, 승객운송 서비스 및  전기자동차 판매 서비스</v>
          </cell>
          <cell r="F142" t="str">
            <v>0</v>
          </cell>
          <cell r="G142" t="str">
            <v>1</v>
          </cell>
          <cell r="H142" t="str">
            <v>초기</v>
          </cell>
          <cell r="I142" t="str">
            <v>청년</v>
          </cell>
          <cell r="J142">
            <v>0</v>
          </cell>
          <cell r="K142">
            <v>7</v>
          </cell>
          <cell r="L142">
            <v>7</v>
          </cell>
          <cell r="M142">
            <v>12</v>
          </cell>
          <cell r="N142">
            <v>14</v>
          </cell>
          <cell r="O142">
            <v>7</v>
          </cell>
          <cell r="P142">
            <v>7</v>
          </cell>
          <cell r="Q142">
            <v>12</v>
          </cell>
          <cell r="R142">
            <v>1</v>
          </cell>
          <cell r="S142">
            <v>67</v>
          </cell>
          <cell r="T142">
            <v>0</v>
          </cell>
          <cell r="U142">
            <v>67</v>
          </cell>
          <cell r="V142">
            <v>131</v>
          </cell>
          <cell r="W142" t="str">
            <v>ㅇ 시장규모에 대한 세밀한 조사 분석이 필요하고, 구체화된 성장 전략 수립 보완이 필요함</v>
          </cell>
        </row>
        <row r="143">
          <cell r="B143">
            <v>20432268</v>
          </cell>
          <cell r="C143" t="str">
            <v>지역기반</v>
          </cell>
          <cell r="D143" t="str">
            <v>전기ㆍ전자</v>
          </cell>
          <cell r="E143" t="str">
            <v>사진으로 하루를 기록하고, 실제 방문을 기반으로 장소를 탐색하는 AI 라이프로그 서비스</v>
          </cell>
          <cell r="F143" t="str">
            <v>0</v>
          </cell>
          <cell r="G143" t="str">
            <v>0</v>
          </cell>
          <cell r="H143" t="str">
            <v>초기</v>
          </cell>
          <cell r="I143" t="str">
            <v>청년</v>
          </cell>
          <cell r="J143">
            <v>0</v>
          </cell>
          <cell r="K143">
            <v>7</v>
          </cell>
          <cell r="L143">
            <v>6</v>
          </cell>
          <cell r="M143">
            <v>14</v>
          </cell>
          <cell r="N143">
            <v>13</v>
          </cell>
          <cell r="O143">
            <v>7</v>
          </cell>
          <cell r="P143">
            <v>7</v>
          </cell>
          <cell r="Q143">
            <v>12</v>
          </cell>
          <cell r="R143">
            <v>1</v>
          </cell>
          <cell r="S143">
            <v>67</v>
          </cell>
          <cell r="T143">
            <v>0</v>
          </cell>
          <cell r="U143">
            <v>67</v>
          </cell>
          <cell r="V143">
            <v>131</v>
          </cell>
          <cell r="W143" t="str">
            <v>ㅇ 본 아이템의 필요성에 대한 세밀한 검토가 필요함. 
ㅇ 고객 확보를 위한 구체적인 방안 제시가 필요함</v>
          </cell>
        </row>
        <row r="144">
          <cell r="B144">
            <v>20413159</v>
          </cell>
          <cell r="C144" t="str">
            <v>지역기반</v>
          </cell>
          <cell r="D144" t="str">
            <v>전기ㆍ전자</v>
          </cell>
          <cell r="E144" t="str">
            <v>AI기반 학교 음용수 지능형 유무선 원격 공급제어 단말기 및 모바일웹앱 개발과 통합 음용수관제시스템 개발</v>
          </cell>
          <cell r="F144" t="str">
            <v>3,804,000</v>
          </cell>
          <cell r="G144" t="str">
            <v>1</v>
          </cell>
          <cell r="H144" t="str">
            <v>도약</v>
          </cell>
          <cell r="I144" t="str">
            <v>중장년</v>
          </cell>
          <cell r="J144">
            <v>0</v>
          </cell>
          <cell r="K144">
            <v>7</v>
          </cell>
          <cell r="L144">
            <v>7</v>
          </cell>
          <cell r="M144">
            <v>13</v>
          </cell>
          <cell r="N144">
            <v>13</v>
          </cell>
          <cell r="O144">
            <v>7</v>
          </cell>
          <cell r="P144">
            <v>6</v>
          </cell>
          <cell r="Q144">
            <v>12</v>
          </cell>
          <cell r="R144">
            <v>2</v>
          </cell>
          <cell r="S144">
            <v>67</v>
          </cell>
          <cell r="T144">
            <v>0</v>
          </cell>
          <cell r="U144">
            <v>67</v>
          </cell>
          <cell r="V144">
            <v>131</v>
          </cell>
          <cell r="W144" t="str">
            <v>ㅇ 시장에 대한 세밀한 조사 분석이 필요하고, 지속 성장을 위한 차별화 전략 수립이 필요함</v>
          </cell>
        </row>
        <row r="145">
          <cell r="B145">
            <v>20425837</v>
          </cell>
          <cell r="C145" t="str">
            <v>지역기반</v>
          </cell>
          <cell r="D145" t="str">
            <v>전기ㆍ전자</v>
          </cell>
          <cell r="E145" t="str">
            <v>스마트팜 통합제어 AI 시스템</v>
          </cell>
          <cell r="F145" t="str">
            <v>45,000,000</v>
          </cell>
          <cell r="G145" t="str">
            <v>3</v>
          </cell>
          <cell r="H145" t="str">
            <v>도약</v>
          </cell>
          <cell r="I145" t="str">
            <v>중장년</v>
          </cell>
          <cell r="J145">
            <v>0</v>
          </cell>
          <cell r="K145">
            <v>7</v>
          </cell>
          <cell r="L145">
            <v>7</v>
          </cell>
          <cell r="M145">
            <v>13</v>
          </cell>
          <cell r="N145">
            <v>12</v>
          </cell>
          <cell r="O145">
            <v>7</v>
          </cell>
          <cell r="P145">
            <v>7</v>
          </cell>
          <cell r="Q145">
            <v>12</v>
          </cell>
          <cell r="R145">
            <v>2</v>
          </cell>
          <cell r="S145">
            <v>67</v>
          </cell>
          <cell r="T145">
            <v>0</v>
          </cell>
          <cell r="U145">
            <v>67</v>
          </cell>
          <cell r="V145">
            <v>131</v>
          </cell>
          <cell r="W145" t="str">
            <v>ㅇ 유사 아이템 대비 세밀한 경쟁력 분석과 가격 경쟁력 확보방안이  필요</v>
          </cell>
        </row>
        <row r="146">
          <cell r="B146">
            <v>20410302</v>
          </cell>
          <cell r="C146" t="str">
            <v>지역기반</v>
          </cell>
          <cell r="D146" t="str">
            <v>전기ㆍ전자</v>
          </cell>
          <cell r="E146" t="str">
            <v>&amp;quot;양자 광학 센싱(Quantum Sensing) 기반 1μm 초해상도 비파괴 진단 및 하이브리드 AI (Edge-Cloud) 예지보전 플랫폼 'K-AEON' 구축&amp;quot;</v>
          </cell>
          <cell r="F146" t="str">
            <v>0</v>
          </cell>
          <cell r="G146" t="str">
            <v>0</v>
          </cell>
          <cell r="H146" t="str">
            <v>예비</v>
          </cell>
          <cell r="I146" t="str">
            <v>중장년</v>
          </cell>
          <cell r="J146">
            <v>0</v>
          </cell>
          <cell r="K146">
            <v>6</v>
          </cell>
          <cell r="L146">
            <v>8</v>
          </cell>
          <cell r="M146">
            <v>14</v>
          </cell>
          <cell r="N146">
            <v>15</v>
          </cell>
          <cell r="O146">
            <v>6</v>
          </cell>
          <cell r="P146">
            <v>5</v>
          </cell>
          <cell r="Q146">
            <v>10</v>
          </cell>
          <cell r="R146">
            <v>2</v>
          </cell>
          <cell r="S146">
            <v>66</v>
          </cell>
          <cell r="T146">
            <v>0</v>
          </cell>
          <cell r="U146">
            <v>66</v>
          </cell>
          <cell r="V146">
            <v>139</v>
          </cell>
          <cell r="W146" t="str">
            <v>ㅇ 양자 비전 처리 기술에 대한 구체적이 자료 보완이 필요함. 
ㅇ 사업화 성장을 위한 성장 전략에 대한 자료 보완이 필요</v>
          </cell>
        </row>
        <row r="147">
          <cell r="B147">
            <v>20417964</v>
          </cell>
          <cell r="C147" t="str">
            <v>지역기반</v>
          </cell>
          <cell r="D147" t="str">
            <v>전기ㆍ전자</v>
          </cell>
          <cell r="E147" t="str">
            <v>SQS(Smart Queue System) - 차단봉 벨트에 DC 전력망을 내장한 모듈형 스마트 IoT 대기열 관리 시스템</v>
          </cell>
          <cell r="F147" t="str">
            <v>0</v>
          </cell>
          <cell r="G147" t="str">
            <v>0</v>
          </cell>
          <cell r="H147" t="str">
            <v>예비</v>
          </cell>
          <cell r="I147" t="str">
            <v>청년</v>
          </cell>
          <cell r="J147">
            <v>0</v>
          </cell>
          <cell r="K147">
            <v>6</v>
          </cell>
          <cell r="L147">
            <v>6</v>
          </cell>
          <cell r="M147">
            <v>14</v>
          </cell>
          <cell r="N147">
            <v>16</v>
          </cell>
          <cell r="O147">
            <v>6</v>
          </cell>
          <cell r="P147">
            <v>6</v>
          </cell>
          <cell r="Q147">
            <v>10</v>
          </cell>
          <cell r="R147">
            <v>2</v>
          </cell>
          <cell r="S147">
            <v>66</v>
          </cell>
          <cell r="T147">
            <v>0</v>
          </cell>
          <cell r="U147">
            <v>66</v>
          </cell>
          <cell r="V147">
            <v>139</v>
          </cell>
          <cell r="W147" t="str">
            <v>ㅇ 시장에서 필요성에 대한 세밀한 검토가 필요하고, 향후 성장을 위한 전략 보완이 필요</v>
          </cell>
        </row>
        <row r="148">
          <cell r="B148">
            <v>20413937</v>
          </cell>
          <cell r="C148" t="str">
            <v>대학발</v>
          </cell>
          <cell r="D148" t="str">
            <v>전기ㆍ전자</v>
          </cell>
          <cell r="E148" t="str">
            <v>아날로그 주류 발주 시장을 디지털로 전환하는 AI 기반 소상공인 발주 자동화 플랫폼</v>
          </cell>
          <cell r="F148" t="str">
            <v>0</v>
          </cell>
          <cell r="G148" t="str">
            <v>0</v>
          </cell>
          <cell r="H148" t="str">
            <v>예비</v>
          </cell>
          <cell r="I148" t="str">
            <v>청년</v>
          </cell>
          <cell r="J148">
            <v>0</v>
          </cell>
          <cell r="K148">
            <v>6</v>
          </cell>
          <cell r="L148">
            <v>7</v>
          </cell>
          <cell r="M148">
            <v>14</v>
          </cell>
          <cell r="N148">
            <v>14</v>
          </cell>
          <cell r="O148">
            <v>6</v>
          </cell>
          <cell r="P148">
            <v>6</v>
          </cell>
          <cell r="Q148">
            <v>11</v>
          </cell>
          <cell r="R148">
            <v>2</v>
          </cell>
          <cell r="S148">
            <v>66</v>
          </cell>
          <cell r="T148">
            <v>0</v>
          </cell>
          <cell r="U148">
            <v>66</v>
          </cell>
          <cell r="V148">
            <v>139</v>
          </cell>
          <cell r="W148" t="str">
            <v>ㅇ 기존 유사 기술 대비 차별성과 혁신성에 대한 보완이 필요함. 
ㅇ 지속적인 성장을 위한 구체적인 전략 보완이 필요함</v>
          </cell>
          <cell r="X148" t="str">
            <v>일치</v>
          </cell>
        </row>
        <row r="149">
          <cell r="B149">
            <v>20423774</v>
          </cell>
          <cell r="C149" t="str">
            <v>대학발</v>
          </cell>
          <cell r="D149" t="str">
            <v>전기ㆍ전자</v>
          </cell>
          <cell r="E149" t="str">
            <v>Muse-Fit</v>
          </cell>
          <cell r="F149" t="str">
            <v>0</v>
          </cell>
          <cell r="G149" t="str">
            <v>0</v>
          </cell>
          <cell r="H149" t="str">
            <v>예비</v>
          </cell>
          <cell r="I149" t="str">
            <v>청년</v>
          </cell>
          <cell r="J149">
            <v>0</v>
          </cell>
          <cell r="K149">
            <v>6</v>
          </cell>
          <cell r="L149">
            <v>6</v>
          </cell>
          <cell r="M149">
            <v>14</v>
          </cell>
          <cell r="N149">
            <v>14</v>
          </cell>
          <cell r="O149">
            <v>6</v>
          </cell>
          <cell r="P149">
            <v>6</v>
          </cell>
          <cell r="Q149">
            <v>12</v>
          </cell>
          <cell r="R149">
            <v>2</v>
          </cell>
          <cell r="S149">
            <v>66</v>
          </cell>
          <cell r="T149">
            <v>0</v>
          </cell>
          <cell r="U149">
            <v>66</v>
          </cell>
          <cell r="V149">
            <v>139</v>
          </cell>
          <cell r="W149" t="str">
            <v>ㅇ 기존 유사 기술 대비 차별화 부분 보완이 필요함. 
ㅇ 지속적인 성장을 위한 구체적인 방안 제시가 미흡함</v>
          </cell>
          <cell r="X149" t="str">
            <v>일치</v>
          </cell>
        </row>
        <row r="150">
          <cell r="B150">
            <v>20428136</v>
          </cell>
          <cell r="C150" t="str">
            <v>지역기반</v>
          </cell>
          <cell r="D150" t="str">
            <v>전기ㆍ전자</v>
          </cell>
          <cell r="E150" t="str">
            <v>집중력 저하 1030세대의 자기주도 몰입 훈련을 위한, 특허 로직 기반 듀얼 타이머 &amp; 교구 통합 솔루션</v>
          </cell>
          <cell r="F150" t="str">
            <v>76,223,815</v>
          </cell>
          <cell r="G150" t="str">
            <v>2</v>
          </cell>
          <cell r="H150" t="str">
            <v>도약</v>
          </cell>
          <cell r="I150" t="str">
            <v>청년</v>
          </cell>
          <cell r="J150">
            <v>0</v>
          </cell>
          <cell r="K150">
            <v>7</v>
          </cell>
          <cell r="L150">
            <v>7</v>
          </cell>
          <cell r="M150">
            <v>12</v>
          </cell>
          <cell r="N150">
            <v>12</v>
          </cell>
          <cell r="O150">
            <v>7</v>
          </cell>
          <cell r="P150">
            <v>7</v>
          </cell>
          <cell r="Q150">
            <v>12</v>
          </cell>
          <cell r="R150">
            <v>2</v>
          </cell>
          <cell r="S150">
            <v>66</v>
          </cell>
          <cell r="T150">
            <v>0</v>
          </cell>
          <cell r="U150">
            <v>66</v>
          </cell>
          <cell r="V150">
            <v>139</v>
          </cell>
          <cell r="W150" t="str">
            <v>ㅇ 본 사업 아이템의 사장에 대한 세밀한 조사 분석이 필요함. 
ㅇ 지속 성장을 위한 구체적인 성장전략 수립 보완이 필요</v>
          </cell>
        </row>
        <row r="151">
          <cell r="B151">
            <v>20429825</v>
          </cell>
          <cell r="C151" t="str">
            <v>지역기반</v>
          </cell>
          <cell r="D151" t="str">
            <v>전기ㆍ전자</v>
          </cell>
          <cell r="E151" t="str">
            <v>AIIOT적용 반려동물 건강상태와 활동수준 관리 원적외선 패드 개발</v>
          </cell>
          <cell r="F151" t="str">
            <v>30,000,000</v>
          </cell>
          <cell r="G151" t="str">
            <v>2</v>
          </cell>
          <cell r="H151" t="str">
            <v>도약</v>
          </cell>
          <cell r="I151" t="str">
            <v>청년</v>
          </cell>
          <cell r="J151">
            <v>0</v>
          </cell>
          <cell r="K151">
            <v>7</v>
          </cell>
          <cell r="L151">
            <v>7</v>
          </cell>
          <cell r="M151">
            <v>14</v>
          </cell>
          <cell r="N151">
            <v>12</v>
          </cell>
          <cell r="O151">
            <v>6</v>
          </cell>
          <cell r="P151">
            <v>6</v>
          </cell>
          <cell r="Q151">
            <v>12</v>
          </cell>
          <cell r="R151">
            <v>2</v>
          </cell>
          <cell r="S151">
            <v>66</v>
          </cell>
          <cell r="T151">
            <v>0</v>
          </cell>
          <cell r="U151">
            <v>66</v>
          </cell>
          <cell r="V151">
            <v>139</v>
          </cell>
          <cell r="W151" t="str">
            <v>ㅇ 본 아이템에 대한 세밀한 시장 분석을 통하여 유사 기술 대비 차별화 전략 수립 보완이 필요</v>
          </cell>
        </row>
        <row r="152">
          <cell r="B152">
            <v>20400908</v>
          </cell>
          <cell r="C152" t="str">
            <v>대학발</v>
          </cell>
          <cell r="D152" t="str">
            <v>전기ㆍ전자</v>
          </cell>
          <cell r="E152" t="str">
            <v>절단기·절곡기용 회로 및 센서 연동 자동 안전 제어장치</v>
          </cell>
          <cell r="F152" t="str">
            <v>0</v>
          </cell>
          <cell r="G152" t="str">
            <v>0</v>
          </cell>
          <cell r="H152" t="str">
            <v>예비</v>
          </cell>
          <cell r="I152" t="str">
            <v>청년</v>
          </cell>
          <cell r="J152">
            <v>0</v>
          </cell>
          <cell r="K152">
            <v>6</v>
          </cell>
          <cell r="L152">
            <v>7</v>
          </cell>
          <cell r="M152">
            <v>13</v>
          </cell>
          <cell r="N152">
            <v>13</v>
          </cell>
          <cell r="O152">
            <v>6</v>
          </cell>
          <cell r="P152">
            <v>5</v>
          </cell>
          <cell r="Q152">
            <v>12</v>
          </cell>
          <cell r="R152">
            <v>3</v>
          </cell>
          <cell r="S152">
            <v>65</v>
          </cell>
          <cell r="T152">
            <v>0</v>
          </cell>
          <cell r="U152">
            <v>65</v>
          </cell>
          <cell r="V152">
            <v>145</v>
          </cell>
          <cell r="W152" t="str">
            <v>ㅇ 시장에 대한 세밀한 조사 분석이 필요함. 
ㅇ 고객 확보를 위한 구체적인 전략 수립 검토가 필요함</v>
          </cell>
          <cell r="X152" t="str">
            <v>일치</v>
          </cell>
        </row>
        <row r="153">
          <cell r="B153">
            <v>20412715</v>
          </cell>
          <cell r="C153" t="str">
            <v>대학발</v>
          </cell>
          <cell r="D153" t="str">
            <v>전기ㆍ전자</v>
          </cell>
          <cell r="E153" t="str">
            <v>아르커 (Arqur)</v>
          </cell>
          <cell r="F153" t="str">
            <v>0</v>
          </cell>
          <cell r="G153" t="str">
            <v>0</v>
          </cell>
          <cell r="H153" t="str">
            <v>예비</v>
          </cell>
          <cell r="I153" t="str">
            <v>청년</v>
          </cell>
          <cell r="J153">
            <v>0</v>
          </cell>
          <cell r="K153">
            <v>6</v>
          </cell>
          <cell r="L153">
            <v>6</v>
          </cell>
          <cell r="M153">
            <v>14</v>
          </cell>
          <cell r="N153">
            <v>14</v>
          </cell>
          <cell r="O153">
            <v>6</v>
          </cell>
          <cell r="P153">
            <v>6</v>
          </cell>
          <cell r="Q153">
            <v>11</v>
          </cell>
          <cell r="R153">
            <v>2</v>
          </cell>
          <cell r="S153">
            <v>65</v>
          </cell>
          <cell r="T153">
            <v>0</v>
          </cell>
          <cell r="U153">
            <v>65</v>
          </cell>
          <cell r="V153">
            <v>145</v>
          </cell>
          <cell r="W153" t="str">
            <v>ㅇ 본 아이템의 필요성에 대한 세밀한 검토가 필요함. 
ㅇ 고객 확보를 위한 구체적인 방안 제시가 필요함</v>
          </cell>
          <cell r="X153" t="str">
            <v>일치</v>
          </cell>
        </row>
        <row r="154">
          <cell r="B154">
            <v>20404679</v>
          </cell>
          <cell r="C154" t="str">
            <v>지역기반</v>
          </cell>
          <cell r="D154" t="str">
            <v>전기ㆍ전자</v>
          </cell>
          <cell r="E154" t="str">
            <v xml:space="preserve">자속 우회(Flux Guide) 기반 자기장 제어 구조가 적용된  무선충전 스마트폰 케이스 1개 </v>
          </cell>
          <cell r="F154" t="str">
            <v>600,000,000</v>
          </cell>
          <cell r="G154" t="str">
            <v>2</v>
          </cell>
          <cell r="H154" t="str">
            <v>초기</v>
          </cell>
          <cell r="I154" t="str">
            <v>청년</v>
          </cell>
          <cell r="J154">
            <v>0</v>
          </cell>
          <cell r="K154">
            <v>6</v>
          </cell>
          <cell r="L154">
            <v>6</v>
          </cell>
          <cell r="M154">
            <v>16</v>
          </cell>
          <cell r="N154">
            <v>12</v>
          </cell>
          <cell r="O154">
            <v>7</v>
          </cell>
          <cell r="P154">
            <v>4</v>
          </cell>
          <cell r="Q154">
            <v>13</v>
          </cell>
          <cell r="R154">
            <v>1</v>
          </cell>
          <cell r="S154">
            <v>65</v>
          </cell>
          <cell r="T154">
            <v>0</v>
          </cell>
          <cell r="U154">
            <v>65</v>
          </cell>
          <cell r="V154">
            <v>145</v>
          </cell>
          <cell r="W154" t="str">
            <v>ㅇ 시장 동향에 대한 세밀한 조사 분석이 필요하고, 기존 유사 제품 대비 차별화 전략 수립이 필요함.</v>
          </cell>
        </row>
        <row r="155">
          <cell r="B155">
            <v>20426946</v>
          </cell>
          <cell r="C155" t="str">
            <v>실험실</v>
          </cell>
          <cell r="D155" t="str">
            <v>전기ㆍ전자</v>
          </cell>
          <cell r="E155" t="str">
            <v>역모드 구동으로 전력 절감이 가능한 액정 스마트 윈도우</v>
          </cell>
          <cell r="F155" t="str">
            <v>2,000,000</v>
          </cell>
          <cell r="G155" t="str">
            <v>0</v>
          </cell>
          <cell r="H155" t="str">
            <v>초기</v>
          </cell>
          <cell r="I155" t="str">
            <v>청년</v>
          </cell>
          <cell r="J155" t="str">
            <v/>
          </cell>
          <cell r="K155">
            <v>7</v>
          </cell>
          <cell r="L155">
            <v>7</v>
          </cell>
          <cell r="M155">
            <v>12</v>
          </cell>
          <cell r="N155">
            <v>12</v>
          </cell>
          <cell r="O155">
            <v>6</v>
          </cell>
          <cell r="P155">
            <v>6</v>
          </cell>
          <cell r="Q155">
            <v>13</v>
          </cell>
          <cell r="R155">
            <v>2</v>
          </cell>
          <cell r="S155">
            <v>65</v>
          </cell>
          <cell r="T155">
            <v>0</v>
          </cell>
          <cell r="U155">
            <v>65</v>
          </cell>
          <cell r="V155">
            <v>145</v>
          </cell>
          <cell r="W155" t="str">
            <v xml:space="preserve">ㅇ 시장에 대한 세밀한 조사 분석이 필요하고, 지속 성장을 위하여 시장 확장성을 고려한 전략수립이 필요 </v>
          </cell>
        </row>
        <row r="156">
          <cell r="B156">
            <v>20431021</v>
          </cell>
          <cell r="C156" t="str">
            <v>지역기반</v>
          </cell>
          <cell r="D156" t="str">
            <v>전기ㆍ전자</v>
          </cell>
          <cell r="E156" t="str">
            <v>Ambient AI 기반 모빌리티 공기질 예측 제어와 운전자 졸음운전 방지 및 안전 보호 솔루션</v>
          </cell>
          <cell r="F156" t="str">
            <v>70,000,000</v>
          </cell>
          <cell r="G156" t="str">
            <v>0</v>
          </cell>
          <cell r="H156" t="str">
            <v>도약</v>
          </cell>
          <cell r="I156" t="str">
            <v>중장년</v>
          </cell>
          <cell r="J156">
            <v>0</v>
          </cell>
          <cell r="K156">
            <v>7</v>
          </cell>
          <cell r="L156">
            <v>6</v>
          </cell>
          <cell r="M156">
            <v>13</v>
          </cell>
          <cell r="N156">
            <v>12</v>
          </cell>
          <cell r="O156">
            <v>6</v>
          </cell>
          <cell r="P156">
            <v>7</v>
          </cell>
          <cell r="Q156">
            <v>12</v>
          </cell>
          <cell r="R156">
            <v>2</v>
          </cell>
          <cell r="S156">
            <v>65</v>
          </cell>
          <cell r="T156">
            <v>0</v>
          </cell>
          <cell r="U156">
            <v>65</v>
          </cell>
          <cell r="V156">
            <v>145</v>
          </cell>
          <cell r="W156" t="str">
            <v>ㅇ 시장에 대한 세밀한 조사 분석이 필요하고, 유사 제품 대비 차별화된 경쟁력 분석이 필요함. 
ㅇ 지속적인 성장을 위한 구체적인 성장 전략 수립 보완이 필요함</v>
          </cell>
        </row>
        <row r="157">
          <cell r="B157">
            <v>20431396</v>
          </cell>
          <cell r="C157" t="str">
            <v>지역기반</v>
          </cell>
          <cell r="D157" t="str">
            <v>전기ㆍ전자</v>
          </cell>
          <cell r="E157" t="str">
            <v>결상복구·정전압·고조파필터 3중 보호 기술이 적용된 중소 제조공장 전기사고 예방 통합 안전관리 렌탈 서비스</v>
          </cell>
          <cell r="F157" t="str">
            <v>74,000,000</v>
          </cell>
          <cell r="G157" t="str">
            <v>1</v>
          </cell>
          <cell r="H157" t="str">
            <v>도약</v>
          </cell>
          <cell r="I157" t="str">
            <v>중장년</v>
          </cell>
          <cell r="J157">
            <v>0</v>
          </cell>
          <cell r="K157">
            <v>7</v>
          </cell>
          <cell r="L157">
            <v>7</v>
          </cell>
          <cell r="M157">
            <v>16</v>
          </cell>
          <cell r="N157">
            <v>10</v>
          </cell>
          <cell r="O157">
            <v>6</v>
          </cell>
          <cell r="P157">
            <v>5</v>
          </cell>
          <cell r="Q157">
            <v>12</v>
          </cell>
          <cell r="R157">
            <v>2</v>
          </cell>
          <cell r="S157">
            <v>65</v>
          </cell>
          <cell r="T157">
            <v>0</v>
          </cell>
          <cell r="U157">
            <v>65</v>
          </cell>
          <cell r="V157">
            <v>145</v>
          </cell>
          <cell r="W157" t="str">
            <v>ㅇ 시장 규모에 대한 세밀한 조사 분석을 통하여 본 아이템의 성장 전략 수립 보완이 필요함.</v>
          </cell>
        </row>
        <row r="158">
          <cell r="B158">
            <v>20427341</v>
          </cell>
          <cell r="C158" t="str">
            <v>지역기반</v>
          </cell>
          <cell r="D158" t="str">
            <v>전기ㆍ전자</v>
          </cell>
          <cell r="E158" t="str">
            <v>실외 골프연습장 전용 레이다 기반 볼스피드 계측 인프라</v>
          </cell>
          <cell r="F158" t="str">
            <v>0</v>
          </cell>
          <cell r="G158" t="str">
            <v>0</v>
          </cell>
          <cell r="H158" t="str">
            <v>예비</v>
          </cell>
          <cell r="I158" t="str">
            <v>중장년</v>
          </cell>
          <cell r="J158">
            <v>0</v>
          </cell>
          <cell r="K158">
            <v>6</v>
          </cell>
          <cell r="L158">
            <v>6</v>
          </cell>
          <cell r="M158">
            <v>15</v>
          </cell>
          <cell r="N158">
            <v>14</v>
          </cell>
          <cell r="O158">
            <v>5</v>
          </cell>
          <cell r="P158">
            <v>6</v>
          </cell>
          <cell r="Q158">
            <v>10</v>
          </cell>
          <cell r="R158">
            <v>2</v>
          </cell>
          <cell r="S158">
            <v>64</v>
          </cell>
          <cell r="T158">
            <v>0</v>
          </cell>
          <cell r="U158">
            <v>64</v>
          </cell>
          <cell r="V158">
            <v>151</v>
          </cell>
          <cell r="W158" t="str">
            <v>ㅇ 시장에 대한 세밀한 조사 분석이 필요함. 
ㅇ 사업화를 위한 구체적인 전략 수립 보완이 필요함</v>
          </cell>
        </row>
        <row r="159">
          <cell r="B159">
            <v>20430096</v>
          </cell>
          <cell r="C159" t="str">
            <v>지역기반</v>
          </cell>
          <cell r="D159" t="str">
            <v>전기ㆍ전자</v>
          </cell>
          <cell r="E159" t="str">
            <v>IoT 통합형 스마트 파충류 사육장</v>
          </cell>
          <cell r="F159" t="str">
            <v>0</v>
          </cell>
          <cell r="G159" t="str">
            <v>0</v>
          </cell>
          <cell r="H159" t="str">
            <v>예비</v>
          </cell>
          <cell r="I159" t="str">
            <v>청년</v>
          </cell>
          <cell r="J159">
            <v>0</v>
          </cell>
          <cell r="K159">
            <v>6</v>
          </cell>
          <cell r="L159">
            <v>6</v>
          </cell>
          <cell r="M159">
            <v>14</v>
          </cell>
          <cell r="N159">
            <v>12</v>
          </cell>
          <cell r="O159">
            <v>6</v>
          </cell>
          <cell r="P159">
            <v>5</v>
          </cell>
          <cell r="Q159">
            <v>11</v>
          </cell>
          <cell r="R159">
            <v>2</v>
          </cell>
          <cell r="S159">
            <v>62</v>
          </cell>
          <cell r="T159">
            <v>2</v>
          </cell>
          <cell r="U159">
            <v>64</v>
          </cell>
          <cell r="V159">
            <v>151</v>
          </cell>
          <cell r="W159" t="str">
            <v>ㅇ 아이템에 대한 시장 규모 조사 보완이 필요함. 
ㅇ 지속적인 성장을 위한 전략수립 보완이 필요함</v>
          </cell>
        </row>
        <row r="160">
          <cell r="B160">
            <v>20429439</v>
          </cell>
          <cell r="C160" t="str">
            <v>지역기반</v>
          </cell>
          <cell r="D160" t="str">
            <v>전기ㆍ전자</v>
          </cell>
          <cell r="E160" t="str">
            <v>AI 기반 잔량 수명 예측과 고장 진단 및 자동 넘침방지 기능을 갖춘 지능형 배터리 통합 유지보수 관리시스템</v>
          </cell>
          <cell r="F160" t="str">
            <v>113,000,000</v>
          </cell>
          <cell r="G160" t="str">
            <v>2</v>
          </cell>
          <cell r="H160" t="str">
            <v>도약</v>
          </cell>
          <cell r="I160" t="str">
            <v>중장년</v>
          </cell>
          <cell r="J160">
            <v>0</v>
          </cell>
          <cell r="K160">
            <v>7</v>
          </cell>
          <cell r="L160">
            <v>7</v>
          </cell>
          <cell r="M160">
            <v>16</v>
          </cell>
          <cell r="N160">
            <v>12</v>
          </cell>
          <cell r="O160">
            <v>5</v>
          </cell>
          <cell r="P160">
            <v>6</v>
          </cell>
          <cell r="Q160">
            <v>10</v>
          </cell>
          <cell r="R160">
            <v>1</v>
          </cell>
          <cell r="S160">
            <v>64</v>
          </cell>
          <cell r="T160">
            <v>0</v>
          </cell>
          <cell r="U160">
            <v>64</v>
          </cell>
          <cell r="V160">
            <v>151</v>
          </cell>
          <cell r="W160" t="str">
            <v>ㅇ 시장에 대한 세밀한 조사 분석 자료 보완이 필요함. 
ㅇ 향후 지속성장을 위한 구체적인 전략 수립이 필요함</v>
          </cell>
        </row>
        <row r="161">
          <cell r="B161">
            <v>20422931</v>
          </cell>
          <cell r="C161" t="str">
            <v>지역기반</v>
          </cell>
          <cell r="D161" t="str">
            <v>전기ㆍ전자</v>
          </cell>
          <cell r="E161" t="str">
            <v>딥러닝 기반의 사물인식 기능을 갖춘 AI-Powered 360° Surround View System 개발</v>
          </cell>
          <cell r="F161" t="str">
            <v>0</v>
          </cell>
          <cell r="G161" t="str">
            <v>0</v>
          </cell>
          <cell r="H161" t="str">
            <v>예비</v>
          </cell>
          <cell r="I161" t="str">
            <v>중장년</v>
          </cell>
          <cell r="J161">
            <v>0</v>
          </cell>
          <cell r="K161">
            <v>5</v>
          </cell>
          <cell r="L161">
            <v>6</v>
          </cell>
          <cell r="M161">
            <v>13</v>
          </cell>
          <cell r="N161">
            <v>13</v>
          </cell>
          <cell r="O161">
            <v>6</v>
          </cell>
          <cell r="P161">
            <v>6</v>
          </cell>
          <cell r="Q161">
            <v>11</v>
          </cell>
          <cell r="R161">
            <v>2</v>
          </cell>
          <cell r="S161">
            <v>62</v>
          </cell>
          <cell r="T161">
            <v>0</v>
          </cell>
          <cell r="U161">
            <v>62</v>
          </cell>
          <cell r="V161">
            <v>154</v>
          </cell>
          <cell r="W161" t="str">
            <v xml:space="preserve">ㅇ 기존 유사 기술 대비 차별성과 혁신성에 대한 자료 보완이 필요함. 
ㅇ 시장에 대한 세밀한 조사 분석이 필요함 </v>
          </cell>
        </row>
        <row r="162">
          <cell r="B162">
            <v>20424757</v>
          </cell>
          <cell r="C162" t="str">
            <v>대학발</v>
          </cell>
          <cell r="D162" t="str">
            <v>전기ㆍ전자</v>
          </cell>
          <cell r="E162" t="str">
            <v>공간 맞춤형 모듈형 인테리어 조명 시스템 개발 및 B2C·인테리어 시공시장 유통 사업화</v>
          </cell>
          <cell r="F162" t="str">
            <v>0</v>
          </cell>
          <cell r="G162" t="str">
            <v>0</v>
          </cell>
          <cell r="H162" t="str">
            <v>예비</v>
          </cell>
          <cell r="I162" t="str">
            <v>중장년</v>
          </cell>
          <cell r="J162" t="str">
            <v>요건탈락</v>
          </cell>
          <cell r="S162" t="str">
            <v/>
          </cell>
          <cell r="T162">
            <v>0</v>
          </cell>
          <cell r="U162" t="str">
            <v/>
          </cell>
          <cell r="V162" t="str">
            <v/>
          </cell>
        </row>
        <row r="163">
          <cell r="B163">
            <v>20413968</v>
          </cell>
          <cell r="C163" t="str">
            <v>지역기반</v>
          </cell>
          <cell r="D163" t="str">
            <v>전기ㆍ전자</v>
          </cell>
          <cell r="E163" t="str">
            <v>(방산 用) SDR(Software-Defined Radio) 기반 이기종 플랫폼 탑재형 소형 엣지 RF 탐지·정밀무력화 통합 안티드론 솔루션</v>
          </cell>
          <cell r="F163" t="str">
            <v>44,895,454</v>
          </cell>
          <cell r="G163" t="str">
            <v>2</v>
          </cell>
          <cell r="H163" t="str">
            <v>초기</v>
          </cell>
          <cell r="I163" t="str">
            <v>청년</v>
          </cell>
          <cell r="J163" t="str">
            <v>면제</v>
          </cell>
          <cell r="S163" t="str">
            <v/>
          </cell>
          <cell r="T163">
            <v>0</v>
          </cell>
          <cell r="U163">
            <v>100</v>
          </cell>
          <cell r="V163" t="str">
            <v/>
          </cell>
          <cell r="W163" t="str">
            <v>ㅇ 서류평가 면제</v>
          </cell>
        </row>
        <row r="164">
          <cell r="B164">
            <v>20425817</v>
          </cell>
          <cell r="C164" t="str">
            <v>지역기반</v>
          </cell>
          <cell r="D164" t="str">
            <v>전기ㆍ전자</v>
          </cell>
          <cell r="E164" t="str">
            <v>글로벌 IP 라이선싱 및 이를 위한 특허 침해 분석 AI 플랫폼</v>
          </cell>
          <cell r="F164" t="str">
            <v>20,000,000</v>
          </cell>
          <cell r="G164" t="str">
            <v>6</v>
          </cell>
          <cell r="H164" t="str">
            <v>초기</v>
          </cell>
          <cell r="I164" t="str">
            <v>중장년</v>
          </cell>
          <cell r="J164" t="str">
            <v>면제</v>
          </cell>
          <cell r="S164" t="str">
            <v/>
          </cell>
          <cell r="T164">
            <v>0</v>
          </cell>
          <cell r="U164">
            <v>100</v>
          </cell>
          <cell r="V164" t="str">
            <v/>
          </cell>
          <cell r="W164" t="str">
            <v>ㅇ 서류평가 면제</v>
          </cell>
        </row>
        <row r="165">
          <cell r="B165">
            <v>20428574</v>
          </cell>
          <cell r="C165" t="str">
            <v>지역기반</v>
          </cell>
          <cell r="D165" t="str">
            <v>전기ㆍ전자</v>
          </cell>
          <cell r="E165" t="str">
            <v>디지털 트윈 기반 반도체 제조 자동화 플랫폼 앰피비언</v>
          </cell>
          <cell r="F165" t="str">
            <v>2,727,273</v>
          </cell>
          <cell r="G165" t="str">
            <v>5</v>
          </cell>
          <cell r="H165" t="str">
            <v>초기</v>
          </cell>
          <cell r="I165" t="str">
            <v>중장년</v>
          </cell>
          <cell r="J165" t="str">
            <v>면제</v>
          </cell>
          <cell r="S165" t="str">
            <v/>
          </cell>
          <cell r="T165">
            <v>0</v>
          </cell>
          <cell r="U165">
            <v>100</v>
          </cell>
          <cell r="V165" t="str">
            <v/>
          </cell>
          <cell r="W165" t="str">
            <v>ㅇ 서류평가 면제</v>
          </cell>
        </row>
        <row r="166">
          <cell r="B166">
            <v>20430589</v>
          </cell>
          <cell r="C166" t="str">
            <v>지역기반</v>
          </cell>
          <cell r="D166" t="str">
            <v>전기ㆍ전자</v>
          </cell>
          <cell r="E166" t="str">
            <v>Lymo &amp; Lymo AI</v>
          </cell>
          <cell r="F166" t="str">
            <v>35,500,000</v>
          </cell>
          <cell r="G166" t="str">
            <v>3</v>
          </cell>
          <cell r="H166" t="str">
            <v>초기</v>
          </cell>
          <cell r="I166" t="str">
            <v>청년</v>
          </cell>
          <cell r="J166" t="str">
            <v>면제</v>
          </cell>
          <cell r="S166" t="str">
            <v/>
          </cell>
          <cell r="T166">
            <v>0</v>
          </cell>
          <cell r="U166">
            <v>100</v>
          </cell>
          <cell r="V166" t="str">
            <v/>
          </cell>
          <cell r="W166" t="str">
            <v>ㅇ 서류평가 면제</v>
          </cell>
        </row>
        <row r="167">
          <cell r="B167">
            <v>20426937</v>
          </cell>
          <cell r="C167" t="str">
            <v>지역기반</v>
          </cell>
          <cell r="D167" t="str">
            <v>전기ㆍ전자</v>
          </cell>
          <cell r="E167" t="str">
            <v>차량 CAN 통신의 해킹 감지 및 차단을 위한 온디바이스 AI NPU 반도체</v>
          </cell>
          <cell r="F167" t="str">
            <v>21,300,000</v>
          </cell>
          <cell r="G167" t="str">
            <v>4</v>
          </cell>
          <cell r="H167" t="str">
            <v>도약</v>
          </cell>
          <cell r="I167" t="str">
            <v>중장년</v>
          </cell>
          <cell r="J167" t="str">
            <v>면제</v>
          </cell>
          <cell r="S167" t="str">
            <v/>
          </cell>
          <cell r="T167">
            <v>0</v>
          </cell>
          <cell r="U167">
            <v>100</v>
          </cell>
          <cell r="V167" t="str">
            <v/>
          </cell>
          <cell r="W167" t="str">
            <v>ㅇ 서류평가 면제</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48</v>
          </cell>
          <cell r="H2">
            <v>64</v>
          </cell>
          <cell r="I2">
            <v>40</v>
          </cell>
          <cell r="J2">
            <v>8</v>
          </cell>
          <cell r="K2">
            <v>5</v>
          </cell>
          <cell r="L2">
            <v>13</v>
          </cell>
          <cell r="M2">
            <v>160</v>
          </cell>
          <cell r="N2" t="str">
            <v>90점 이상 합격
*예비 87~89점 1~2명</v>
          </cell>
          <cell r="Q2" t="str">
            <v>지역기반</v>
          </cell>
          <cell r="R2">
            <v>7</v>
          </cell>
          <cell r="S2">
            <v>2</v>
          </cell>
          <cell r="T2">
            <v>2</v>
          </cell>
          <cell r="U2">
            <v>5</v>
          </cell>
          <cell r="V2">
            <v>7</v>
          </cell>
        </row>
        <row r="3">
          <cell r="E3" t="str">
            <v>평가
현황</v>
          </cell>
          <cell r="F3">
            <v>1</v>
          </cell>
          <cell r="G3">
            <v>0</v>
          </cell>
          <cell r="H3">
            <v>106</v>
          </cell>
          <cell r="I3">
            <v>40</v>
          </cell>
          <cell r="J3">
            <v>8</v>
          </cell>
          <cell r="K3">
            <v>5</v>
          </cell>
          <cell r="L3">
            <v>13</v>
          </cell>
          <cell r="M3">
            <v>160</v>
          </cell>
          <cell r="Q3" t="str">
            <v>대학발</v>
          </cell>
          <cell r="R3">
            <v>4</v>
          </cell>
          <cell r="S3">
            <v>0</v>
          </cell>
          <cell r="T3">
            <v>4</v>
          </cell>
          <cell r="U3">
            <v>0</v>
          </cell>
          <cell r="V3">
            <v>4</v>
          </cell>
        </row>
        <row r="4">
          <cell r="E4" t="str">
            <v>청년</v>
          </cell>
          <cell r="F4" t="str">
            <v>*지역기반만 집계</v>
          </cell>
          <cell r="J4">
            <v>4</v>
          </cell>
          <cell r="K4">
            <v>2</v>
          </cell>
          <cell r="L4">
            <v>6</v>
          </cell>
          <cell r="M4">
            <v>6</v>
          </cell>
          <cell r="N4" t="str">
            <v>청년 최소 2명</v>
          </cell>
          <cell r="Q4" t="str">
            <v>실험실</v>
          </cell>
          <cell r="R4">
            <v>2</v>
          </cell>
          <cell r="S4">
            <v>0</v>
          </cell>
          <cell r="T4">
            <v>2</v>
          </cell>
          <cell r="U4">
            <v>0</v>
          </cell>
          <cell r="V4">
            <v>2</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20427276</v>
          </cell>
          <cell r="C8" t="str">
            <v>대학발</v>
          </cell>
          <cell r="D8" t="str">
            <v>전기ㆍ전자</v>
          </cell>
          <cell r="E8" t="str">
            <v>무선 전력 공유 기술 기반 무전원 스마트 자물쇠(AirLock) 및 안전 LOTO(Lock-Out Tag-Out) 통합 관제 플랫폼(Smart ILS) 개발</v>
          </cell>
          <cell r="F8" t="str">
            <v>0</v>
          </cell>
          <cell r="G8" t="str">
            <v>0</v>
          </cell>
          <cell r="H8" t="str">
            <v>예비</v>
          </cell>
          <cell r="I8" t="str">
            <v>청년</v>
          </cell>
          <cell r="J8">
            <v>0</v>
          </cell>
          <cell r="K8">
            <v>10</v>
          </cell>
          <cell r="L8">
            <v>9</v>
          </cell>
          <cell r="M8">
            <v>20</v>
          </cell>
          <cell r="N8">
            <v>19</v>
          </cell>
          <cell r="O8">
            <v>9</v>
          </cell>
          <cell r="P8">
            <v>9</v>
          </cell>
          <cell r="Q8">
            <v>15</v>
          </cell>
          <cell r="R8">
            <v>5</v>
          </cell>
          <cell r="S8">
            <v>96</v>
          </cell>
          <cell r="T8">
            <v>0</v>
          </cell>
          <cell r="U8">
            <v>96</v>
          </cell>
          <cell r="V8">
            <v>1</v>
          </cell>
          <cell r="W8" t="str">
            <v>창업아이템을 통해 예상되는 기술적 효과에 대해 다소 추상적으로 제시되어 있어, 현실적인 구현 가능성 및 효과에 대해 보다 객관적인 자료를 통한 설명이 필요함</v>
          </cell>
          <cell r="X8" t="str">
            <v>일치</v>
          </cell>
          <cell r="Y8" t="str">
            <v>생체인증 앱기반의 스마트 자물쇠로 지역주력 산업제품에 해당함</v>
          </cell>
        </row>
        <row r="9">
          <cell r="B9">
            <v>20419260</v>
          </cell>
          <cell r="C9" t="str">
            <v>대학발</v>
          </cell>
          <cell r="D9" t="str">
            <v>전기ㆍ전자</v>
          </cell>
          <cell r="E9" t="str">
            <v>국산 SoC 기반 AI Vision CDC 통합 플랫폼 개발 - 온디바이스 Predictive(예측) UX  스마트 콕핏</v>
          </cell>
          <cell r="F9" t="str">
            <v>2,279,151,702</v>
          </cell>
          <cell r="G9" t="str">
            <v>20</v>
          </cell>
          <cell r="H9" t="str">
            <v>도약</v>
          </cell>
          <cell r="I9" t="str">
            <v>중장년</v>
          </cell>
          <cell r="J9">
            <v>0</v>
          </cell>
          <cell r="K9">
            <v>10</v>
          </cell>
          <cell r="L9">
            <v>10</v>
          </cell>
          <cell r="M9">
            <v>18</v>
          </cell>
          <cell r="N9">
            <v>19</v>
          </cell>
          <cell r="O9">
            <v>9</v>
          </cell>
          <cell r="P9">
            <v>10</v>
          </cell>
          <cell r="Q9">
            <v>15</v>
          </cell>
          <cell r="R9">
            <v>4</v>
          </cell>
          <cell r="S9">
            <v>95</v>
          </cell>
          <cell r="T9">
            <v>0</v>
          </cell>
          <cell r="U9">
            <v>95</v>
          </cell>
          <cell r="V9">
            <v>2</v>
          </cell>
          <cell r="W9" t="str">
            <v>기술에 대한 설명이 구체적으로 기재되었으며, 안정적인 사업 확장을 위한 비즈니스 모델이 구체적으로 수립되었음.</v>
          </cell>
          <cell r="X9" t="str">
            <v>일치</v>
          </cell>
          <cell r="Y9" t="str">
            <v>차량에 적용되는 인공지능 기술에 관한 것으로 지역주력 산업제품에 해당함</v>
          </cell>
        </row>
        <row r="10">
          <cell r="B10">
            <v>20429923</v>
          </cell>
          <cell r="C10" t="str">
            <v>지역기반</v>
          </cell>
          <cell r="D10" t="str">
            <v>전기ㆍ전자</v>
          </cell>
          <cell r="E10" t="str">
            <v>오디온: 고객의 감정까지 이해하는 엔터프라이즈 음성 API</v>
          </cell>
          <cell r="F10" t="str">
            <v>67,000,000</v>
          </cell>
          <cell r="G10" t="str">
            <v>7</v>
          </cell>
          <cell r="H10" t="str">
            <v>도약</v>
          </cell>
          <cell r="I10" t="str">
            <v>청년</v>
          </cell>
          <cell r="J10">
            <v>0</v>
          </cell>
          <cell r="K10">
            <v>9</v>
          </cell>
          <cell r="L10">
            <v>10</v>
          </cell>
          <cell r="M10">
            <v>19</v>
          </cell>
          <cell r="N10">
            <v>18</v>
          </cell>
          <cell r="O10">
            <v>10</v>
          </cell>
          <cell r="P10">
            <v>10</v>
          </cell>
          <cell r="Q10">
            <v>14</v>
          </cell>
          <cell r="R10">
            <v>4</v>
          </cell>
          <cell r="S10">
            <v>94</v>
          </cell>
          <cell r="T10">
            <v>0</v>
          </cell>
          <cell r="U10">
            <v>94</v>
          </cell>
          <cell r="V10">
            <v>3</v>
          </cell>
          <cell r="W10" t="str">
            <v>사업계획이 구체적으로 제시되었으며, 본격적인 매출 증대를 위한 사업화 전략이 적절하게 설명되었음</v>
          </cell>
        </row>
        <row r="11">
          <cell r="B11">
            <v>20439651</v>
          </cell>
          <cell r="C11" t="str">
            <v>대학발</v>
          </cell>
          <cell r="D11" t="str">
            <v>전기ㆍ전자</v>
          </cell>
          <cell r="E11" t="str">
            <v>AI 기반 광고 예산 배분 및 시나리오 의사결정 소프트웨어</v>
          </cell>
          <cell r="F11" t="str">
            <v>0</v>
          </cell>
          <cell r="G11" t="str">
            <v>0</v>
          </cell>
          <cell r="H11" t="str">
            <v>예비</v>
          </cell>
          <cell r="I11" t="str">
            <v>중장년</v>
          </cell>
          <cell r="J11">
            <v>0</v>
          </cell>
          <cell r="K11">
            <v>9</v>
          </cell>
          <cell r="L11">
            <v>10</v>
          </cell>
          <cell r="M11">
            <v>19</v>
          </cell>
          <cell r="N11">
            <v>19</v>
          </cell>
          <cell r="O11">
            <v>9</v>
          </cell>
          <cell r="P11">
            <v>10</v>
          </cell>
          <cell r="Q11">
            <v>14</v>
          </cell>
          <cell r="R11">
            <v>4</v>
          </cell>
          <cell r="S11">
            <v>94</v>
          </cell>
          <cell r="T11">
            <v>0</v>
          </cell>
          <cell r="U11">
            <v>94</v>
          </cell>
          <cell r="V11">
            <v>3</v>
          </cell>
          <cell r="W11" t="str">
            <v>창업동기는 인정되나, 이를 실현하기 위한 구체적인 개발 방안 및 사업화 계획의 보완이 필요함</v>
          </cell>
          <cell r="X11" t="str">
            <v>일치</v>
          </cell>
          <cell r="Y11" t="str">
            <v>인공지능을 이용한 광고, 마케팅 의사결정 솔루션으로 지역주력 산업제품에 해당함</v>
          </cell>
        </row>
        <row r="12">
          <cell r="B12">
            <v>20418623</v>
          </cell>
          <cell r="C12" t="str">
            <v>실험실</v>
          </cell>
          <cell r="D12" t="str">
            <v>전기ㆍ전자</v>
          </cell>
          <cell r="E12" t="str">
            <v>2행정 엔진 기반 AI 지능형 제어 시스템</v>
          </cell>
          <cell r="F12" t="str">
            <v>4,000,000</v>
          </cell>
          <cell r="G12" t="str">
            <v>1</v>
          </cell>
          <cell r="H12" t="str">
            <v>초기</v>
          </cell>
          <cell r="I12" t="str">
            <v>중장년</v>
          </cell>
          <cell r="J12" t="str">
            <v/>
          </cell>
          <cell r="K12">
            <v>9</v>
          </cell>
          <cell r="L12">
            <v>10</v>
          </cell>
          <cell r="M12">
            <v>19</v>
          </cell>
          <cell r="N12">
            <v>18</v>
          </cell>
          <cell r="O12">
            <v>9</v>
          </cell>
          <cell r="P12">
            <v>9</v>
          </cell>
          <cell r="Q12">
            <v>14</v>
          </cell>
          <cell r="R12">
            <v>5</v>
          </cell>
          <cell r="S12">
            <v>93</v>
          </cell>
          <cell r="T12">
            <v>0</v>
          </cell>
          <cell r="U12">
            <v>93</v>
          </cell>
          <cell r="V12">
            <v>5</v>
          </cell>
          <cell r="W12" t="str">
            <v>창업 아이템에 적용된 아이디어가 다소 추상적으로 제시되어 있어 구체적인 구현 방안 및 기술적 효과를 확인하기 어려움. 창업 아이템을 통해 예상되는 차별적 효과의 구체적인 설명이 필요함</v>
          </cell>
        </row>
        <row r="13">
          <cell r="B13">
            <v>20430098</v>
          </cell>
          <cell r="C13" t="str">
            <v>지역기반</v>
          </cell>
          <cell r="D13" t="str">
            <v>전기ㆍ전자</v>
          </cell>
          <cell r="E13" t="str">
            <v>고주파 스위칭 노이즈 및 누설전류 저감 알고리즘이 적용된 차세대 에너지 인버터</v>
          </cell>
          <cell r="F13" t="str">
            <v>10,021,230,040</v>
          </cell>
          <cell r="G13" t="str">
            <v>15</v>
          </cell>
          <cell r="H13" t="str">
            <v>도약</v>
          </cell>
          <cell r="I13" t="str">
            <v>중장년</v>
          </cell>
          <cell r="J13">
            <v>0</v>
          </cell>
          <cell r="K13">
            <v>9</v>
          </cell>
          <cell r="L13">
            <v>9</v>
          </cell>
          <cell r="M13">
            <v>19</v>
          </cell>
          <cell r="N13">
            <v>20</v>
          </cell>
          <cell r="O13">
            <v>8</v>
          </cell>
          <cell r="P13">
            <v>9</v>
          </cell>
          <cell r="Q13">
            <v>15</v>
          </cell>
          <cell r="R13">
            <v>4</v>
          </cell>
          <cell r="S13">
            <v>93</v>
          </cell>
          <cell r="T13">
            <v>0</v>
          </cell>
          <cell r="U13">
            <v>93</v>
          </cell>
          <cell r="V13">
            <v>5</v>
          </cell>
          <cell r="W13" t="str">
            <v>창업 아이템이 기존 유사제품을 대체할 수 있을만큼 기술적, 사용적 측면의 장점을 가지는지 여부에 대해 신뢰할 수 있는 시장 및 고객 분석을 통해 설명할 필요가 있음</v>
          </cell>
        </row>
        <row r="14">
          <cell r="B14">
            <v>20418471</v>
          </cell>
          <cell r="C14" t="str">
            <v>대학발</v>
          </cell>
          <cell r="D14" t="str">
            <v>전기ㆍ전자</v>
          </cell>
          <cell r="E14" t="str">
            <v>AI 기반 반도체 패키징 X-ray 검사 및 계측 솔루션</v>
          </cell>
          <cell r="F14" t="str">
            <v>31,000,000</v>
          </cell>
          <cell r="G14" t="str">
            <v>2</v>
          </cell>
          <cell r="H14" t="str">
            <v>초기</v>
          </cell>
          <cell r="I14" t="str">
            <v>중장년</v>
          </cell>
          <cell r="J14">
            <v>0</v>
          </cell>
          <cell r="K14">
            <v>9</v>
          </cell>
          <cell r="L14">
            <v>9</v>
          </cell>
          <cell r="M14">
            <v>19</v>
          </cell>
          <cell r="N14">
            <v>18</v>
          </cell>
          <cell r="O14">
            <v>10</v>
          </cell>
          <cell r="P14">
            <v>8</v>
          </cell>
          <cell r="Q14">
            <v>14</v>
          </cell>
          <cell r="R14">
            <v>5</v>
          </cell>
          <cell r="S14">
            <v>92</v>
          </cell>
          <cell r="T14">
            <v>0</v>
          </cell>
          <cell r="U14">
            <v>92</v>
          </cell>
          <cell r="V14">
            <v>7</v>
          </cell>
          <cell r="W14" t="str">
            <v>사업계획이 구체적으로 제시되었으며, 기존 문제개선을 위한 기술도입의 필요성이 인정됨</v>
          </cell>
          <cell r="X14" t="str">
            <v>일치</v>
          </cell>
          <cell r="Y14" t="str">
            <v>반도체 검사, 계측 소프트웨어로 지역주력 산업제품에 해당함</v>
          </cell>
        </row>
        <row r="15">
          <cell r="B15">
            <v>20419110</v>
          </cell>
          <cell r="C15" t="str">
            <v>실험실</v>
          </cell>
          <cell r="D15" t="str">
            <v>전기ㆍ전자</v>
          </cell>
          <cell r="E15" t="str">
            <v>저유량(30 lpm이하)-저전류(25 A 이하)-고전압(350 V 이상) 운전 특성을 가진 반도체/디스플레이 폐가스(PFCs) 분해용 장수명-고열효율 직류 플라즈마 토치</v>
          </cell>
          <cell r="F15" t="str">
            <v>140,000,000</v>
          </cell>
          <cell r="G15" t="str">
            <v>3</v>
          </cell>
          <cell r="H15" t="str">
            <v>초기</v>
          </cell>
          <cell r="I15" t="str">
            <v>중장년</v>
          </cell>
          <cell r="J15" t="str">
            <v/>
          </cell>
          <cell r="K15">
            <v>8</v>
          </cell>
          <cell r="L15">
            <v>8</v>
          </cell>
          <cell r="M15">
            <v>18</v>
          </cell>
          <cell r="N15">
            <v>19</v>
          </cell>
          <cell r="O15">
            <v>9</v>
          </cell>
          <cell r="P15">
            <v>9</v>
          </cell>
          <cell r="Q15">
            <v>15</v>
          </cell>
          <cell r="R15">
            <v>5</v>
          </cell>
          <cell r="S15">
            <v>91</v>
          </cell>
          <cell r="T15">
            <v>0</v>
          </cell>
          <cell r="U15">
            <v>91</v>
          </cell>
          <cell r="V15">
            <v>8</v>
          </cell>
          <cell r="W15" t="str">
            <v>창업 아이템에 적용된 아이디어가 다소 이론적, 추상적으로 제시되어 있어 구체적인 사업화 방안을 확인하기 어려움. 반도체, 디스플레이용 플라즈마 토치라는 전문적인 제품 특성을 고려하여 보다 현실성 있는 사업화 전략을 제시할 필요가 있음</v>
          </cell>
        </row>
        <row r="16">
          <cell r="B16">
            <v>20432308</v>
          </cell>
          <cell r="C16" t="str">
            <v>지역기반</v>
          </cell>
          <cell r="D16" t="str">
            <v>전기ㆍ전자</v>
          </cell>
          <cell r="E16" t="str">
            <v>AI 자동 보정 듀얼솔레노이드 내장형 능동 서스펜션 감쇠력 제어 모듈</v>
          </cell>
          <cell r="F16" t="str">
            <v>96,000,000</v>
          </cell>
          <cell r="G16" t="str">
            <v>3</v>
          </cell>
          <cell r="H16" t="str">
            <v>초기</v>
          </cell>
          <cell r="I16" t="str">
            <v>청년</v>
          </cell>
          <cell r="J16">
            <v>0</v>
          </cell>
          <cell r="K16">
            <v>9</v>
          </cell>
          <cell r="L16">
            <v>8</v>
          </cell>
          <cell r="M16">
            <v>18</v>
          </cell>
          <cell r="N16">
            <v>17</v>
          </cell>
          <cell r="O16">
            <v>9</v>
          </cell>
          <cell r="P16">
            <v>8</v>
          </cell>
          <cell r="Q16">
            <v>14</v>
          </cell>
          <cell r="R16">
            <v>4</v>
          </cell>
          <cell r="S16">
            <v>87</v>
          </cell>
          <cell r="T16">
            <v>2</v>
          </cell>
          <cell r="U16">
            <v>89</v>
          </cell>
          <cell r="V16">
            <v>9</v>
          </cell>
          <cell r="W16" t="str">
            <v>창업아이템의 도입 필요성에 대해 공감되나, 경쟁 제품 대비 차별화 요소를 바탕으로 시장 점유율을 확보해 나갈 수 있는 구체적인 사업화 방안의 보완이 필요함</v>
          </cell>
        </row>
        <row r="17">
          <cell r="B17">
            <v>20428130</v>
          </cell>
          <cell r="C17" t="str">
            <v>지역기반</v>
          </cell>
          <cell r="D17" t="str">
            <v>전기ㆍ전자</v>
          </cell>
          <cell r="E17" t="str">
            <v>RS-485 통신 기반의 센서, 컨트롤러 일체형 스마트 레이저 EPC센서 개발</v>
          </cell>
          <cell r="F17" t="str">
            <v>520,000,000</v>
          </cell>
          <cell r="G17" t="str">
            <v>1</v>
          </cell>
          <cell r="H17" t="str">
            <v>초기</v>
          </cell>
          <cell r="I17" t="str">
            <v>중장년</v>
          </cell>
          <cell r="J17">
            <v>0</v>
          </cell>
          <cell r="K17">
            <v>8</v>
          </cell>
          <cell r="L17">
            <v>9</v>
          </cell>
          <cell r="M17">
            <v>17</v>
          </cell>
          <cell r="N17">
            <v>18</v>
          </cell>
          <cell r="O17">
            <v>8</v>
          </cell>
          <cell r="P17">
            <v>9</v>
          </cell>
          <cell r="Q17">
            <v>14</v>
          </cell>
          <cell r="R17">
            <v>4</v>
          </cell>
          <cell r="S17">
            <v>87</v>
          </cell>
          <cell r="T17">
            <v>0</v>
          </cell>
          <cell r="U17">
            <v>87</v>
          </cell>
          <cell r="V17">
            <v>10</v>
          </cell>
          <cell r="W17" t="str">
            <v>창업아이템을 통해 예상되는 기술적 효과에 대해 다소 추상적으로 제시되어 있어, 기술 적용시 달성되는 효과에 대해 보다 객관적인 자료의 제시가 필요함. 이를 기초로 창업아이템의 도입 필요성에 대해 보다 설득력 있는 설명이 요구됨</v>
          </cell>
        </row>
        <row r="18">
          <cell r="B18">
            <v>20426765</v>
          </cell>
          <cell r="C18" t="str">
            <v>지역기반</v>
          </cell>
          <cell r="D18" t="str">
            <v>전기ㆍ전자</v>
          </cell>
          <cell r="E18" t="str">
            <v>일본 수출용 문진·관절각·움직임 패턴 정량화 기술기반 오십견 자가 관리 솔루션 「오후의 건강(IOT)」</v>
          </cell>
          <cell r="F18" t="str">
            <v>76,000,000</v>
          </cell>
          <cell r="G18" t="str">
            <v>3</v>
          </cell>
          <cell r="H18" t="str">
            <v>초기</v>
          </cell>
          <cell r="I18" t="str">
            <v>청년</v>
          </cell>
          <cell r="J18">
            <v>0</v>
          </cell>
          <cell r="K18">
            <v>8</v>
          </cell>
          <cell r="L18">
            <v>8</v>
          </cell>
          <cell r="M18">
            <v>18</v>
          </cell>
          <cell r="N18">
            <v>17</v>
          </cell>
          <cell r="O18">
            <v>8</v>
          </cell>
          <cell r="P18">
            <v>8</v>
          </cell>
          <cell r="Q18">
            <v>13</v>
          </cell>
          <cell r="R18">
            <v>4</v>
          </cell>
          <cell r="S18">
            <v>84</v>
          </cell>
          <cell r="T18">
            <v>2</v>
          </cell>
          <cell r="U18">
            <v>86</v>
          </cell>
          <cell r="V18">
            <v>11</v>
          </cell>
          <cell r="W18" t="str">
            <v>창업 아이템이 기존 유사제품을 대체할 수 있을만큼 기술적, 사용적 측면의 장점을 가지는지 여부에 대해 신뢰할 수 있는 시장 및 고객 분석을 통해 설명할 필요가 있음</v>
          </cell>
        </row>
        <row r="19">
          <cell r="B19">
            <v>20425761</v>
          </cell>
          <cell r="C19" t="str">
            <v>대학발</v>
          </cell>
          <cell r="D19" t="str">
            <v>전기ㆍ전자</v>
          </cell>
          <cell r="E19" t="str">
            <v>능동 소음제어 기술 기반의 서버 냉각팬용 하이브리드 소음제거 모듈</v>
          </cell>
          <cell r="F19" t="str">
            <v>13,400,000</v>
          </cell>
          <cell r="G19" t="str">
            <v>0</v>
          </cell>
          <cell r="H19" t="str">
            <v>초기</v>
          </cell>
          <cell r="I19" t="str">
            <v>중장년</v>
          </cell>
          <cell r="J19">
            <v>0</v>
          </cell>
          <cell r="K19">
            <v>8</v>
          </cell>
          <cell r="L19">
            <v>8</v>
          </cell>
          <cell r="M19">
            <v>17</v>
          </cell>
          <cell r="N19">
            <v>18</v>
          </cell>
          <cell r="O19">
            <v>8</v>
          </cell>
          <cell r="P19">
            <v>7</v>
          </cell>
          <cell r="Q19">
            <v>14</v>
          </cell>
          <cell r="R19">
            <v>4</v>
          </cell>
          <cell r="S19">
            <v>84</v>
          </cell>
          <cell r="T19">
            <v>0</v>
          </cell>
          <cell r="U19">
            <v>84</v>
          </cell>
          <cell r="V19">
            <v>12</v>
          </cell>
          <cell r="W19" t="str">
            <v>창업아이템의 도입 필요성에 대해 공감되나, 경쟁 제품 대비 차별화 요소를 바탕으로 시장 점유율을 확보해 나갈 수 있는 구체적인 사업화 방안의 보완이 필요함</v>
          </cell>
          <cell r="X19" t="str">
            <v>일치</v>
          </cell>
          <cell r="Y19" t="str">
            <v>서버 냉각 장비에 관한 것으로 지역주력 산업제품에 해당함</v>
          </cell>
        </row>
        <row r="20">
          <cell r="B20">
            <v>20400908</v>
          </cell>
          <cell r="C20" t="str">
            <v>대학발</v>
          </cell>
          <cell r="D20" t="str">
            <v>전기ㆍ전자</v>
          </cell>
          <cell r="E20" t="str">
            <v>절단기·절곡기용 회로 및 센서 연동 자동 안전 제어장치</v>
          </cell>
          <cell r="F20" t="str">
            <v>0</v>
          </cell>
          <cell r="G20" t="str">
            <v>0</v>
          </cell>
          <cell r="H20" t="str">
            <v>예비</v>
          </cell>
          <cell r="I20" t="str">
            <v>청년</v>
          </cell>
          <cell r="J20">
            <v>0</v>
          </cell>
          <cell r="K20">
            <v>8</v>
          </cell>
          <cell r="L20">
            <v>8</v>
          </cell>
          <cell r="M20">
            <v>17</v>
          </cell>
          <cell r="N20">
            <v>17</v>
          </cell>
          <cell r="O20">
            <v>8</v>
          </cell>
          <cell r="P20">
            <v>7</v>
          </cell>
          <cell r="Q20">
            <v>15</v>
          </cell>
          <cell r="R20">
            <v>4</v>
          </cell>
          <cell r="S20">
            <v>84</v>
          </cell>
          <cell r="T20">
            <v>0</v>
          </cell>
          <cell r="U20">
            <v>84</v>
          </cell>
          <cell r="V20">
            <v>12</v>
          </cell>
          <cell r="W20" t="str">
            <v>창업 아이템을 통한 안전 강화 효과에 대해 구체적인 수치 등 신뢰할 수 있는 근거를 통해 명확히 제시할 필요가 있음</v>
          </cell>
          <cell r="X20" t="str">
            <v>일치</v>
          </cell>
          <cell r="Y20" t="str">
            <v>절단기용 안전장치는 지역주력 산업제품에 해당함</v>
          </cell>
        </row>
        <row r="21">
          <cell r="B21">
            <v>20415036</v>
          </cell>
          <cell r="C21" t="str">
            <v>대학발</v>
          </cell>
          <cell r="D21" t="str">
            <v>전기ㆍ전자</v>
          </cell>
          <cell r="E21" t="str">
            <v>AI 반도체용 차세대 2상 냉각 MMC 콜드플레이트</v>
          </cell>
          <cell r="F21" t="str">
            <v>0</v>
          </cell>
          <cell r="G21" t="str">
            <v>0</v>
          </cell>
          <cell r="H21" t="str">
            <v>예비</v>
          </cell>
          <cell r="I21" t="str">
            <v>중장년</v>
          </cell>
          <cell r="J21">
            <v>0</v>
          </cell>
          <cell r="K21">
            <v>8</v>
          </cell>
          <cell r="L21">
            <v>8</v>
          </cell>
          <cell r="M21">
            <v>18</v>
          </cell>
          <cell r="N21">
            <v>17</v>
          </cell>
          <cell r="O21">
            <v>8</v>
          </cell>
          <cell r="P21">
            <v>7</v>
          </cell>
          <cell r="Q21">
            <v>13</v>
          </cell>
          <cell r="R21">
            <v>5</v>
          </cell>
          <cell r="S21">
            <v>84</v>
          </cell>
          <cell r="T21">
            <v>0</v>
          </cell>
          <cell r="U21">
            <v>84</v>
          </cell>
          <cell r="V21">
            <v>12</v>
          </cell>
          <cell r="W21" t="str">
            <v>창업기업의 사업화 단계를 고려하였을 때 매출 실현까지의 구체적인 사업화 로드맵의 보완이 필요함</v>
          </cell>
          <cell r="X21" t="str">
            <v>일치</v>
          </cell>
          <cell r="Y21" t="str">
            <v>반도체 냉각 기술에 관한 것으로 지역주력 산업에 해당함</v>
          </cell>
        </row>
        <row r="22">
          <cell r="B22">
            <v>20430096</v>
          </cell>
          <cell r="C22" t="str">
            <v>지역기반</v>
          </cell>
          <cell r="D22" t="str">
            <v>전기ㆍ전자</v>
          </cell>
          <cell r="E22" t="str">
            <v>IoT 통합형 스마트 파충류 사육장</v>
          </cell>
          <cell r="F22" t="str">
            <v>0</v>
          </cell>
          <cell r="G22" t="str">
            <v>0</v>
          </cell>
          <cell r="H22" t="str">
            <v>예비</v>
          </cell>
          <cell r="I22" t="str">
            <v>청년</v>
          </cell>
          <cell r="J22">
            <v>0</v>
          </cell>
          <cell r="K22">
            <v>7</v>
          </cell>
          <cell r="L22">
            <v>8</v>
          </cell>
          <cell r="M22">
            <v>16</v>
          </cell>
          <cell r="N22">
            <v>17</v>
          </cell>
          <cell r="O22">
            <v>9</v>
          </cell>
          <cell r="P22">
            <v>8</v>
          </cell>
          <cell r="Q22">
            <v>14</v>
          </cell>
          <cell r="R22">
            <v>3</v>
          </cell>
          <cell r="S22">
            <v>82</v>
          </cell>
          <cell r="T22">
            <v>2</v>
          </cell>
          <cell r="U22">
            <v>84</v>
          </cell>
          <cell r="V22">
            <v>12</v>
          </cell>
          <cell r="W22" t="str">
            <v>창업 아이템이 기존 유사제품을 대체할 수 있을만큼 기술적, 사용적 측면의 특장점을 가지는지 여부에 대해 신뢰할 수 있는 시장 및 고객 분석을 통해 설명할 필요가 있음</v>
          </cell>
        </row>
        <row r="23">
          <cell r="B23">
            <v>20438511</v>
          </cell>
          <cell r="C23" t="str">
            <v>지역기반</v>
          </cell>
          <cell r="D23" t="str">
            <v>전기ㆍ전자</v>
          </cell>
          <cell r="E23" t="str">
            <v>철도차량 전원보조장치(APU)용 완전밀폐 저손실 리액터</v>
          </cell>
          <cell r="F23" t="str">
            <v>0</v>
          </cell>
          <cell r="G23" t="str">
            <v>0</v>
          </cell>
          <cell r="H23" t="str">
            <v>예비</v>
          </cell>
          <cell r="I23" t="str">
            <v>청년</v>
          </cell>
          <cell r="J23">
            <v>0</v>
          </cell>
          <cell r="K23">
            <v>7</v>
          </cell>
          <cell r="L23">
            <v>8</v>
          </cell>
          <cell r="M23">
            <v>17</v>
          </cell>
          <cell r="N23">
            <v>17</v>
          </cell>
          <cell r="O23">
            <v>9</v>
          </cell>
          <cell r="P23">
            <v>8</v>
          </cell>
          <cell r="Q23">
            <v>13</v>
          </cell>
          <cell r="R23">
            <v>4</v>
          </cell>
          <cell r="S23">
            <v>83</v>
          </cell>
          <cell r="T23">
            <v>0</v>
          </cell>
          <cell r="U23">
            <v>83</v>
          </cell>
          <cell r="V23">
            <v>16</v>
          </cell>
          <cell r="W23" t="str">
            <v>철도차량용 리액터라는 창업 아이템의 특성상 제품을 공급할 수 있는 수요처를 명확히 정의하고, 매출을 안정적으로 유지할 수 있는 사업화 전략에 대해 신뢰할 수 있는 근거를 통해 구체적으로 설명할 필요가 있음</v>
          </cell>
        </row>
        <row r="24">
          <cell r="B24">
            <v>20417539</v>
          </cell>
          <cell r="C24" t="str">
            <v>지역기반</v>
          </cell>
          <cell r="D24" t="str">
            <v>전기ㆍ전자</v>
          </cell>
          <cell r="E24" t="str">
            <v>환경 센서 데이터를 활용한 동파 방지 탄소덮개</v>
          </cell>
          <cell r="F24" t="str">
            <v>353,000,000</v>
          </cell>
          <cell r="G24" t="str">
            <v>3</v>
          </cell>
          <cell r="H24" t="str">
            <v>초기</v>
          </cell>
          <cell r="I24" t="str">
            <v>청년</v>
          </cell>
          <cell r="J24">
            <v>0</v>
          </cell>
          <cell r="K24">
            <v>8</v>
          </cell>
          <cell r="L24">
            <v>8</v>
          </cell>
          <cell r="M24">
            <v>18</v>
          </cell>
          <cell r="N24">
            <v>17</v>
          </cell>
          <cell r="O24">
            <v>8</v>
          </cell>
          <cell r="P24">
            <v>7</v>
          </cell>
          <cell r="Q24">
            <v>13</v>
          </cell>
          <cell r="R24">
            <v>4</v>
          </cell>
          <cell r="S24">
            <v>83</v>
          </cell>
          <cell r="T24">
            <v>0</v>
          </cell>
          <cell r="U24">
            <v>83</v>
          </cell>
          <cell r="V24">
            <v>16</v>
          </cell>
          <cell r="W24" t="str">
            <v>동파 방지 탄소덮개의 시장에서의 도입 필요성과 소비자의 잠재적 니즈에 대해 보다 구체적인 분석을 통해 설명할 필요가 있음</v>
          </cell>
        </row>
        <row r="25">
          <cell r="B25">
            <v>20426484</v>
          </cell>
          <cell r="C25" t="str">
            <v>지역기반</v>
          </cell>
          <cell r="D25" t="str">
            <v>전기ㆍ전자</v>
          </cell>
          <cell r="E25" t="str">
            <v>말하는대로 만들어지는 간편 회로 제작 플랫폼 'PCBPLAY' 및 IOT 실전 교육 키트</v>
          </cell>
          <cell r="F25" t="str">
            <v>131,961,270</v>
          </cell>
          <cell r="G25" t="str">
            <v>1</v>
          </cell>
          <cell r="H25" t="str">
            <v>초기</v>
          </cell>
          <cell r="I25" t="str">
            <v>청년</v>
          </cell>
          <cell r="J25">
            <v>0</v>
          </cell>
          <cell r="K25">
            <v>8</v>
          </cell>
          <cell r="L25">
            <v>8</v>
          </cell>
          <cell r="M25">
            <v>17</v>
          </cell>
          <cell r="N25">
            <v>17</v>
          </cell>
          <cell r="O25">
            <v>8</v>
          </cell>
          <cell r="P25">
            <v>7</v>
          </cell>
          <cell r="Q25">
            <v>14</v>
          </cell>
          <cell r="R25">
            <v>4</v>
          </cell>
          <cell r="S25">
            <v>83</v>
          </cell>
          <cell r="T25">
            <v>0</v>
          </cell>
          <cell r="U25">
            <v>83</v>
          </cell>
          <cell r="V25">
            <v>16</v>
          </cell>
          <cell r="W25" t="str">
            <v>간편 회로 제작 플랫폼의 예상되는 시장 규모를 기초로 지속적인 매출 증대를 위한 비즈니스 모델의 고도화가 필요함</v>
          </cell>
        </row>
        <row r="26">
          <cell r="B26">
            <v>20417878</v>
          </cell>
          <cell r="C26" t="str">
            <v>지역기반</v>
          </cell>
          <cell r="D26" t="str">
            <v>전기ㆍ전자</v>
          </cell>
          <cell r="E26" t="str">
            <v>중주파 자극에 의한 운동원리를 활용한 비만 및 근력감소 완화 스마트헬스케어 장치 개발 및 유통 서비스</v>
          </cell>
          <cell r="F26" t="str">
            <v>2,213,458,900</v>
          </cell>
          <cell r="G26" t="str">
            <v>7</v>
          </cell>
          <cell r="H26" t="str">
            <v>도약</v>
          </cell>
          <cell r="I26" t="str">
            <v>중장년</v>
          </cell>
          <cell r="J26">
            <v>0</v>
          </cell>
          <cell r="K26">
            <v>8</v>
          </cell>
          <cell r="L26">
            <v>9</v>
          </cell>
          <cell r="M26">
            <v>17</v>
          </cell>
          <cell r="N26">
            <v>17</v>
          </cell>
          <cell r="O26">
            <v>8</v>
          </cell>
          <cell r="P26">
            <v>7</v>
          </cell>
          <cell r="Q26">
            <v>13</v>
          </cell>
          <cell r="R26">
            <v>4</v>
          </cell>
          <cell r="S26">
            <v>83</v>
          </cell>
          <cell r="T26">
            <v>0</v>
          </cell>
          <cell r="U26">
            <v>83</v>
          </cell>
          <cell r="V26">
            <v>16</v>
          </cell>
          <cell r="W26" t="str">
            <v>창업아이템의 시장성 및 사업성에 대하여, 관련 시장 및 소비자의 니즈 분석을 바탕으로 보다 설득력에 있게 설명할 필요가 있음. 또한, 실제 사용자가 느낄 수 있는 기술적 효과에 대해 보다 신뢰할 수 있는 객관적인 수치 등을 통한 보완이 필요함.</v>
          </cell>
        </row>
        <row r="27">
          <cell r="B27">
            <v>20418058</v>
          </cell>
          <cell r="C27" t="str">
            <v>지역기반</v>
          </cell>
          <cell r="D27" t="str">
            <v>전기ㆍ전자</v>
          </cell>
          <cell r="E27" t="str">
            <v>AI기반 위생•재고 통합 관리 스마트 매대</v>
          </cell>
          <cell r="F27" t="str">
            <v>32,000,000</v>
          </cell>
          <cell r="G27" t="str">
            <v>0</v>
          </cell>
          <cell r="H27" t="str">
            <v>초기</v>
          </cell>
          <cell r="I27" t="str">
            <v>청년</v>
          </cell>
          <cell r="J27">
            <v>0</v>
          </cell>
          <cell r="K27">
            <v>7</v>
          </cell>
          <cell r="L27">
            <v>8</v>
          </cell>
          <cell r="M27">
            <v>17</v>
          </cell>
          <cell r="N27">
            <v>17</v>
          </cell>
          <cell r="O27">
            <v>9</v>
          </cell>
          <cell r="P27">
            <v>8</v>
          </cell>
          <cell r="Q27">
            <v>13</v>
          </cell>
          <cell r="R27">
            <v>4</v>
          </cell>
          <cell r="S27">
            <v>83</v>
          </cell>
          <cell r="T27">
            <v>0</v>
          </cell>
          <cell r="U27">
            <v>83</v>
          </cell>
          <cell r="V27">
            <v>16</v>
          </cell>
          <cell r="W27" t="str">
            <v xml:space="preserve">AI 카메라를 통한 객체인식은 다소 범용적으로 사용되는 바, 재고 관리라는 사용목적에 대한 구체적인 사업화 방안과 유사 기술 대비 창업 아이템만이 가지는 장점에 대한 구체화가 필요함. </v>
          </cell>
        </row>
        <row r="28">
          <cell r="B28">
            <v>20417433</v>
          </cell>
          <cell r="C28" t="str">
            <v>지역기반</v>
          </cell>
          <cell r="D28" t="str">
            <v>전기ㆍ전자</v>
          </cell>
          <cell r="E28" t="str">
            <v>Gate Control 이론에 근거한, 의료진 설계기반 페인케어 의료기기 상용화</v>
          </cell>
          <cell r="F28" t="str">
            <v>1,100,000</v>
          </cell>
          <cell r="G28" t="str">
            <v>1</v>
          </cell>
          <cell r="H28" t="str">
            <v>초기</v>
          </cell>
          <cell r="I28" t="str">
            <v>청년</v>
          </cell>
          <cell r="J28">
            <v>0</v>
          </cell>
          <cell r="K28">
            <v>8</v>
          </cell>
          <cell r="L28">
            <v>8</v>
          </cell>
          <cell r="M28">
            <v>16</v>
          </cell>
          <cell r="N28">
            <v>15</v>
          </cell>
          <cell r="O28">
            <v>8</v>
          </cell>
          <cell r="P28">
            <v>8</v>
          </cell>
          <cell r="Q28">
            <v>15</v>
          </cell>
          <cell r="R28">
            <v>3</v>
          </cell>
          <cell r="S28">
            <v>81</v>
          </cell>
          <cell r="T28">
            <v>2</v>
          </cell>
          <cell r="U28">
            <v>83</v>
          </cell>
          <cell r="V28">
            <v>16</v>
          </cell>
          <cell r="W28" t="str">
            <v>창업 아이템이 기존 유사제품을 대체할 수 있을만큼 기술적, 사용적 측면의 장점을 가지는지 여부에 대해 신뢰할 수 있는 데이터의 보완이 필요함</v>
          </cell>
        </row>
        <row r="29">
          <cell r="B29">
            <v>20406840</v>
          </cell>
          <cell r="C29" t="str">
            <v>지역기반</v>
          </cell>
          <cell r="D29" t="str">
            <v>전기ㆍ전자</v>
          </cell>
          <cell r="E29" t="str">
            <v>AI 기반 산업현장 중대사고 예방을 위한 아크플래시 대응   실시간 감지와 경보 기능을 갖는 지능형 웨어러블 산업용 보호 헬멧 설계 개발</v>
          </cell>
          <cell r="F29" t="str">
            <v>10,200,000,000</v>
          </cell>
          <cell r="G29" t="str">
            <v>14</v>
          </cell>
          <cell r="H29" t="str">
            <v>도약</v>
          </cell>
          <cell r="I29" t="str">
            <v>중장년</v>
          </cell>
          <cell r="J29">
            <v>0</v>
          </cell>
          <cell r="K29">
            <v>7</v>
          </cell>
          <cell r="L29">
            <v>8</v>
          </cell>
          <cell r="M29">
            <v>18</v>
          </cell>
          <cell r="N29">
            <v>17</v>
          </cell>
          <cell r="O29">
            <v>8</v>
          </cell>
          <cell r="P29">
            <v>7</v>
          </cell>
          <cell r="Q29">
            <v>14</v>
          </cell>
          <cell r="R29">
            <v>4</v>
          </cell>
          <cell r="S29">
            <v>83</v>
          </cell>
          <cell r="T29">
            <v>0</v>
          </cell>
          <cell r="U29">
            <v>83</v>
          </cell>
          <cell r="V29">
            <v>16</v>
          </cell>
          <cell r="W29" t="str">
            <v>창업 아이템이 기존 유사제품을 대체할 수 있을만큼 기술적, 사용적 측면의 장점을 가지는지 여부에 대해 신뢰할 수 있는 데이터의 보완이 필요함</v>
          </cell>
        </row>
        <row r="30">
          <cell r="B30">
            <v>20439659</v>
          </cell>
          <cell r="C30" t="str">
            <v>지역기반</v>
          </cell>
          <cell r="D30" t="str">
            <v>전기ㆍ전자</v>
          </cell>
          <cell r="E30" t="str">
            <v>작물 생체 데이터 직계측 기술 기반, 수율 129% 향상을 위한 나노탄소 마이크로 센서 및 AI 정밀농업 솔루션</v>
          </cell>
          <cell r="F30" t="str">
            <v>0</v>
          </cell>
          <cell r="G30" t="str">
            <v>0</v>
          </cell>
          <cell r="H30" t="str">
            <v>예비</v>
          </cell>
          <cell r="I30" t="str">
            <v>청년</v>
          </cell>
          <cell r="J30">
            <v>0</v>
          </cell>
          <cell r="K30">
            <v>7</v>
          </cell>
          <cell r="L30">
            <v>8</v>
          </cell>
          <cell r="M30">
            <v>16</v>
          </cell>
          <cell r="N30">
            <v>18</v>
          </cell>
          <cell r="O30">
            <v>7</v>
          </cell>
          <cell r="P30">
            <v>8</v>
          </cell>
          <cell r="Q30">
            <v>14</v>
          </cell>
          <cell r="R30">
            <v>4</v>
          </cell>
          <cell r="S30">
            <v>82</v>
          </cell>
          <cell r="T30">
            <v>0</v>
          </cell>
          <cell r="U30">
            <v>82</v>
          </cell>
          <cell r="V30">
            <v>23</v>
          </cell>
          <cell r="W30" t="str">
            <v>창업아이템의 도입 필요성에 대해 공감되나, 경쟁 제품 대비 차별화 요소를 바탕으로 시장 점유율을 확보해 나갈 수 있는 구체적인 사업화 방안의 보완이 필요함</v>
          </cell>
        </row>
        <row r="31">
          <cell r="B31">
            <v>20424661</v>
          </cell>
          <cell r="C31" t="str">
            <v>지역기반</v>
          </cell>
          <cell r="D31" t="str">
            <v>전기ㆍ전자</v>
          </cell>
          <cell r="E31" t="str">
            <v>플렉시블 패키지 기반 AI 지문인증 시스템반도체 및 지문인증 카드</v>
          </cell>
          <cell r="F31" t="str">
            <v>781,492,570</v>
          </cell>
          <cell r="G31" t="str">
            <v>4</v>
          </cell>
          <cell r="H31" t="str">
            <v>도약</v>
          </cell>
          <cell r="I31" t="str">
            <v>중장년</v>
          </cell>
          <cell r="J31">
            <v>0</v>
          </cell>
          <cell r="K31">
            <v>8</v>
          </cell>
          <cell r="L31">
            <v>8</v>
          </cell>
          <cell r="M31">
            <v>17</v>
          </cell>
          <cell r="N31">
            <v>16</v>
          </cell>
          <cell r="O31">
            <v>9</v>
          </cell>
          <cell r="P31">
            <v>8</v>
          </cell>
          <cell r="Q31">
            <v>13</v>
          </cell>
          <cell r="R31">
            <v>3</v>
          </cell>
          <cell r="S31">
            <v>82</v>
          </cell>
          <cell r="T31">
            <v>0</v>
          </cell>
          <cell r="U31">
            <v>82</v>
          </cell>
          <cell r="V31">
            <v>23</v>
          </cell>
          <cell r="W31" t="str">
            <v>플렉서블 지문카드의 시장에서의 필요성에 대해 보다 신뢰성 있는 근거 제시가 필요하며, 기존의 플라스틱 카드와 비교하여 목표한 수익성을 확보할 수 있을지 비즈니스 모델의 고도화가 요구됨.</v>
          </cell>
        </row>
        <row r="32">
          <cell r="B32">
            <v>20438708</v>
          </cell>
          <cell r="C32" t="str">
            <v>지역기반</v>
          </cell>
          <cell r="D32" t="str">
            <v>전기ㆍ전자</v>
          </cell>
          <cell r="E32" t="str">
            <v>무불산 화학적 에칭 기술이 적용된 초소형, 편광유지 클래딩광 제거소자</v>
          </cell>
          <cell r="F32" t="str">
            <v>91,104,230</v>
          </cell>
          <cell r="G32" t="str">
            <v>2</v>
          </cell>
          <cell r="H32" t="str">
            <v>초기</v>
          </cell>
          <cell r="I32" t="str">
            <v>중장년</v>
          </cell>
          <cell r="J32">
            <v>0</v>
          </cell>
          <cell r="K32">
            <v>8</v>
          </cell>
          <cell r="L32">
            <v>8</v>
          </cell>
          <cell r="M32">
            <v>17</v>
          </cell>
          <cell r="N32">
            <v>17</v>
          </cell>
          <cell r="O32">
            <v>9</v>
          </cell>
          <cell r="P32">
            <v>7</v>
          </cell>
          <cell r="Q32">
            <v>13</v>
          </cell>
          <cell r="R32">
            <v>3</v>
          </cell>
          <cell r="S32">
            <v>82</v>
          </cell>
          <cell r="T32">
            <v>0</v>
          </cell>
          <cell r="U32">
            <v>82</v>
          </cell>
          <cell r="V32">
            <v>23</v>
          </cell>
          <cell r="W32" t="str">
            <v>국내 국방용 레이저 회사를 통해 1단계 납품 계획을 제시하였으나, 제품의 특수성을 고려하였을 때 실제 매출까지 이어지기 위한 보다 현실적인 사업화 전략이 필요하다고 사료됨</v>
          </cell>
        </row>
        <row r="33">
          <cell r="B33">
            <v>20418337</v>
          </cell>
          <cell r="C33" t="str">
            <v>대학발</v>
          </cell>
          <cell r="D33" t="str">
            <v>전기ㆍ전자</v>
          </cell>
          <cell r="E33" t="str">
            <v>경량 인공지능 기술이 적용된 엣지 AI 반도체 플랫폼</v>
          </cell>
          <cell r="F33" t="str">
            <v>7,700,000</v>
          </cell>
          <cell r="G33" t="str">
            <v>4</v>
          </cell>
          <cell r="H33" t="str">
            <v>초기</v>
          </cell>
          <cell r="I33" t="str">
            <v>중장년</v>
          </cell>
          <cell r="J33">
            <v>0</v>
          </cell>
          <cell r="K33">
            <v>8</v>
          </cell>
          <cell r="L33">
            <v>7</v>
          </cell>
          <cell r="M33">
            <v>17</v>
          </cell>
          <cell r="N33">
            <v>18</v>
          </cell>
          <cell r="O33">
            <v>7</v>
          </cell>
          <cell r="P33">
            <v>9</v>
          </cell>
          <cell r="Q33">
            <v>13</v>
          </cell>
          <cell r="R33">
            <v>3</v>
          </cell>
          <cell r="S33">
            <v>82</v>
          </cell>
          <cell r="T33">
            <v>0</v>
          </cell>
          <cell r="U33">
            <v>82</v>
          </cell>
          <cell r="V33">
            <v>23</v>
          </cell>
          <cell r="W33" t="str">
            <v>창업아이템의 도입 필요성에 대해 공감되나, 경쟁 제품 대비 차별화 요소를 바탕으로 시장 점유율을 확보해 나갈 수 있는 구체적인 사업화 방안의 보완이 필요함</v>
          </cell>
          <cell r="X33" t="str">
            <v>일치</v>
          </cell>
          <cell r="Y33" t="str">
            <v>엣지 AI 반도체에 관한 것으로 지역주력 산업제품에 해당함</v>
          </cell>
        </row>
        <row r="34">
          <cell r="B34">
            <v>20412715</v>
          </cell>
          <cell r="C34" t="str">
            <v>대학발</v>
          </cell>
          <cell r="D34" t="str">
            <v>전기ㆍ전자</v>
          </cell>
          <cell r="E34" t="str">
            <v>아르커 (Arqur)</v>
          </cell>
          <cell r="F34" t="str">
            <v>0</v>
          </cell>
          <cell r="G34" t="str">
            <v>0</v>
          </cell>
          <cell r="H34" t="str">
            <v>예비</v>
          </cell>
          <cell r="I34" t="str">
            <v>청년</v>
          </cell>
          <cell r="J34">
            <v>0</v>
          </cell>
          <cell r="K34">
            <v>7</v>
          </cell>
          <cell r="L34">
            <v>8</v>
          </cell>
          <cell r="M34">
            <v>17</v>
          </cell>
          <cell r="N34">
            <v>17</v>
          </cell>
          <cell r="O34">
            <v>9</v>
          </cell>
          <cell r="P34">
            <v>8</v>
          </cell>
          <cell r="Q34">
            <v>13</v>
          </cell>
          <cell r="R34">
            <v>3</v>
          </cell>
          <cell r="S34">
            <v>82</v>
          </cell>
          <cell r="T34">
            <v>0</v>
          </cell>
          <cell r="U34">
            <v>82</v>
          </cell>
          <cell r="V34">
            <v>23</v>
          </cell>
          <cell r="W34" t="str">
            <v>비교적 모방이 용이한 제품 특성 상, 유사 제품의 출현을 저지하여 시장에서 안정적으로 사업을 영위하기 위한 사업화 방안의 보완이 필요함.</v>
          </cell>
          <cell r="X34" t="str">
            <v>일치</v>
          </cell>
          <cell r="Y34" t="str">
            <v>AI 자세교정 기술은 지역주력 산업제품에 해당함</v>
          </cell>
        </row>
        <row r="35">
          <cell r="B35">
            <v>20408983</v>
          </cell>
          <cell r="C35" t="str">
            <v>대학발</v>
          </cell>
          <cell r="D35" t="str">
            <v>전기ㆍ전자</v>
          </cell>
          <cell r="E35" t="str">
            <v>로봇용 실시간 인지·최적화  엣지 반도체 IP(Design-in) 플랫폼</v>
          </cell>
          <cell r="F35" t="str">
            <v>0</v>
          </cell>
          <cell r="G35" t="str">
            <v>0</v>
          </cell>
          <cell r="H35" t="str">
            <v>예비</v>
          </cell>
          <cell r="I35" t="str">
            <v>중장년</v>
          </cell>
          <cell r="J35">
            <v>0</v>
          </cell>
          <cell r="K35">
            <v>7</v>
          </cell>
          <cell r="L35">
            <v>8</v>
          </cell>
          <cell r="M35">
            <v>18</v>
          </cell>
          <cell r="N35">
            <v>17</v>
          </cell>
          <cell r="O35">
            <v>7</v>
          </cell>
          <cell r="P35">
            <v>8</v>
          </cell>
          <cell r="Q35">
            <v>13</v>
          </cell>
          <cell r="R35">
            <v>4</v>
          </cell>
          <cell r="S35">
            <v>82</v>
          </cell>
          <cell r="T35">
            <v>0</v>
          </cell>
          <cell r="U35">
            <v>82</v>
          </cell>
          <cell r="V35">
            <v>23</v>
          </cell>
          <cell r="W35" t="str">
            <v>창업기업의 사업화 단계를 고려하였을 때 매출 실현까지의 구체적인 사업화 로드맵의 보완이 필요함</v>
          </cell>
          <cell r="X35" t="str">
            <v>일치</v>
          </cell>
          <cell r="Y35" t="str">
            <v>로봇용 엣지 반도체는 지역주력 산업에 해당함</v>
          </cell>
        </row>
        <row r="36">
          <cell r="B36">
            <v>20417817</v>
          </cell>
          <cell r="C36" t="str">
            <v>지역기반</v>
          </cell>
          <cell r="D36" t="str">
            <v>전기ㆍ전자</v>
          </cell>
          <cell r="E36" t="str">
            <v>NOVA DESK</v>
          </cell>
          <cell r="F36" t="str">
            <v>140,000,000</v>
          </cell>
          <cell r="G36" t="str">
            <v>3</v>
          </cell>
          <cell r="H36" t="str">
            <v>초기</v>
          </cell>
          <cell r="I36" t="str">
            <v>청년</v>
          </cell>
          <cell r="J36">
            <v>0</v>
          </cell>
          <cell r="K36">
            <v>8</v>
          </cell>
          <cell r="L36">
            <v>7</v>
          </cell>
          <cell r="M36">
            <v>17</v>
          </cell>
          <cell r="N36">
            <v>17</v>
          </cell>
          <cell r="O36">
            <v>8</v>
          </cell>
          <cell r="P36">
            <v>8</v>
          </cell>
          <cell r="Q36">
            <v>13</v>
          </cell>
          <cell r="R36">
            <v>4</v>
          </cell>
          <cell r="S36">
            <v>82</v>
          </cell>
          <cell r="T36">
            <v>0</v>
          </cell>
          <cell r="U36">
            <v>82</v>
          </cell>
          <cell r="V36">
            <v>23</v>
          </cell>
          <cell r="W36" t="str">
            <v>창업 아이템의 특성상 모방제품 출현을 저지할 수 있는 방안의 보완이 필요하며, 기존의 경쟁사 제품을 대체하여 시장 점유율을 확보해나갈 수 있는 사업화 전략을 구체화할 필요가 있음</v>
          </cell>
        </row>
        <row r="37">
          <cell r="B37">
            <v>20423691</v>
          </cell>
          <cell r="C37" t="str">
            <v>지역기반</v>
          </cell>
          <cell r="D37" t="str">
            <v>전기ㆍ전자</v>
          </cell>
          <cell r="E37" t="str">
            <v xml:space="preserve">바이오항공유(SAF) 원료인 폐식용유 수거 데이터 기반,  탄소배출권 생성 MRV(측정보고검증) 솔루션 </v>
          </cell>
          <cell r="F37" t="str">
            <v>12,000,000</v>
          </cell>
          <cell r="G37" t="str">
            <v>1</v>
          </cell>
          <cell r="H37" t="str">
            <v>초기</v>
          </cell>
          <cell r="I37" t="str">
            <v>중장년</v>
          </cell>
          <cell r="J37">
            <v>0</v>
          </cell>
          <cell r="K37">
            <v>8</v>
          </cell>
          <cell r="L37">
            <v>8</v>
          </cell>
          <cell r="M37">
            <v>17</v>
          </cell>
          <cell r="N37">
            <v>17</v>
          </cell>
          <cell r="O37">
            <v>8</v>
          </cell>
          <cell r="P37">
            <v>7</v>
          </cell>
          <cell r="Q37">
            <v>13</v>
          </cell>
          <cell r="R37">
            <v>4</v>
          </cell>
          <cell r="S37">
            <v>82</v>
          </cell>
          <cell r="T37">
            <v>0</v>
          </cell>
          <cell r="U37">
            <v>82</v>
          </cell>
          <cell r="V37">
            <v>23</v>
          </cell>
          <cell r="W37" t="str">
            <v>폐식용유 수거 및 재활용을 통해 지속적이고 안정적인 매출을 실현할 수 있는 비즈니스 모델에 대하여, 유사 서비스의 사례 등 객관적인 근거를 통해 실현 가능성을 구체화할 필요가 있음</v>
          </cell>
        </row>
        <row r="38">
          <cell r="B38">
            <v>20428472</v>
          </cell>
          <cell r="C38" t="str">
            <v>지역기반</v>
          </cell>
          <cell r="D38" t="str">
            <v>전기ㆍ전자</v>
          </cell>
          <cell r="E38" t="str">
            <v>포토토 아카이브 (POTOTO Archive)</v>
          </cell>
          <cell r="F38" t="str">
            <v>1,222,392,351</v>
          </cell>
          <cell r="G38" t="str">
            <v>2</v>
          </cell>
          <cell r="H38" t="str">
            <v>초기</v>
          </cell>
          <cell r="I38" t="str">
            <v>청년</v>
          </cell>
          <cell r="J38">
            <v>0</v>
          </cell>
          <cell r="K38">
            <v>8</v>
          </cell>
          <cell r="L38">
            <v>8</v>
          </cell>
          <cell r="M38">
            <v>17</v>
          </cell>
          <cell r="N38">
            <v>17</v>
          </cell>
          <cell r="O38">
            <v>8</v>
          </cell>
          <cell r="P38">
            <v>7</v>
          </cell>
          <cell r="Q38">
            <v>13</v>
          </cell>
          <cell r="R38">
            <v>4</v>
          </cell>
          <cell r="S38">
            <v>82</v>
          </cell>
          <cell r="T38">
            <v>0</v>
          </cell>
          <cell r="U38">
            <v>82</v>
          </cell>
          <cell r="V38">
            <v>23</v>
          </cell>
          <cell r="W38" t="str">
            <v>카메라와 디지털 앨범이라는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v>
          </cell>
        </row>
        <row r="39">
          <cell r="B39">
            <v>20431352</v>
          </cell>
          <cell r="C39" t="str">
            <v>지역기반</v>
          </cell>
          <cell r="D39" t="str">
            <v>전기ㆍ전자</v>
          </cell>
          <cell r="E39" t="str">
            <v>실내 측정 데이터 분석을 통한  AI 사운드 튜닝 기능의  프리미엄 올인원 스피커</v>
          </cell>
          <cell r="F39" t="str">
            <v>1,200,000,000</v>
          </cell>
          <cell r="G39" t="str">
            <v>7</v>
          </cell>
          <cell r="H39" t="str">
            <v>도약</v>
          </cell>
          <cell r="I39" t="str">
            <v>중장년</v>
          </cell>
          <cell r="J39">
            <v>0</v>
          </cell>
          <cell r="K39">
            <v>7</v>
          </cell>
          <cell r="L39">
            <v>8</v>
          </cell>
          <cell r="M39">
            <v>15</v>
          </cell>
          <cell r="N39">
            <v>17</v>
          </cell>
          <cell r="O39">
            <v>9</v>
          </cell>
          <cell r="P39">
            <v>8</v>
          </cell>
          <cell r="Q39">
            <v>14</v>
          </cell>
          <cell r="R39">
            <v>4</v>
          </cell>
          <cell r="S39">
            <v>82</v>
          </cell>
          <cell r="T39">
            <v>0</v>
          </cell>
          <cell r="U39">
            <v>82</v>
          </cell>
          <cell r="V39">
            <v>23</v>
          </cell>
          <cell r="W39" t="str">
            <v xml:space="preserve">창업 아이템의 디자인 경쟁력에 대해서는 공감하나, 기존의 높은 시장 점유을 가지는 경쟁제품들을 대체할 수 있는 기술적 차별점을 가지는지에 대해 보다 객관적인 수치를 통해 제시할 필요가 있음. </v>
          </cell>
        </row>
        <row r="40">
          <cell r="B40">
            <v>20424236</v>
          </cell>
          <cell r="C40" t="str">
            <v>대학발</v>
          </cell>
          <cell r="D40" t="str">
            <v>전기ㆍ전자</v>
          </cell>
          <cell r="E40" t="str">
            <v>MALLO</v>
          </cell>
          <cell r="F40" t="str">
            <v>0</v>
          </cell>
          <cell r="G40" t="str">
            <v>0</v>
          </cell>
          <cell r="H40" t="str">
            <v>예비</v>
          </cell>
          <cell r="I40" t="str">
            <v>청년</v>
          </cell>
          <cell r="J40">
            <v>0</v>
          </cell>
          <cell r="K40">
            <v>7</v>
          </cell>
          <cell r="L40">
            <v>6</v>
          </cell>
          <cell r="M40">
            <v>17</v>
          </cell>
          <cell r="N40">
            <v>17</v>
          </cell>
          <cell r="O40">
            <v>9</v>
          </cell>
          <cell r="P40">
            <v>8</v>
          </cell>
          <cell r="Q40">
            <v>15</v>
          </cell>
          <cell r="R40">
            <v>3</v>
          </cell>
          <cell r="S40">
            <v>82</v>
          </cell>
          <cell r="T40">
            <v>0</v>
          </cell>
          <cell r="U40">
            <v>82</v>
          </cell>
          <cell r="V40">
            <v>23</v>
          </cell>
          <cell r="W40"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cell r="X40" t="str">
            <v>일치</v>
          </cell>
          <cell r="Y40" t="str">
            <v>AI 외국인용 의료 플랫폼은 지역주력 산업 제품에 해당함</v>
          </cell>
        </row>
        <row r="41">
          <cell r="B41">
            <v>20430121</v>
          </cell>
          <cell r="C41" t="str">
            <v>지역기반</v>
          </cell>
          <cell r="D41" t="str">
            <v>전기ㆍ전자</v>
          </cell>
          <cell r="E41" t="str">
            <v xml:space="preserve">객체 인식 기술이 적용된 디지털 사이니지의 교통약자 알림 서비스 </v>
          </cell>
          <cell r="F41" t="str">
            <v>160,000,000</v>
          </cell>
          <cell r="G41" t="str">
            <v>1</v>
          </cell>
          <cell r="H41" t="str">
            <v>도약</v>
          </cell>
          <cell r="I41" t="str">
            <v>중장년</v>
          </cell>
          <cell r="J41">
            <v>0</v>
          </cell>
          <cell r="K41">
            <v>8</v>
          </cell>
          <cell r="L41">
            <v>6</v>
          </cell>
          <cell r="M41">
            <v>18</v>
          </cell>
          <cell r="N41">
            <v>16</v>
          </cell>
          <cell r="O41">
            <v>8</v>
          </cell>
          <cell r="P41">
            <v>7</v>
          </cell>
          <cell r="Q41">
            <v>15</v>
          </cell>
          <cell r="R41">
            <v>4</v>
          </cell>
          <cell r="S41">
            <v>82</v>
          </cell>
          <cell r="T41">
            <v>0</v>
          </cell>
          <cell r="U41">
            <v>82</v>
          </cell>
          <cell r="V41">
            <v>23</v>
          </cell>
          <cell r="W41" t="str">
            <v>창업아이템의 도입 필요성에 대해 공감되나, 경쟁 제품 대비 차별화 요소를 바탕으로 시장 점유율을 확보해 나갈 수 있는 구체적인 사업화 방안의 보완이 필요함</v>
          </cell>
        </row>
        <row r="42">
          <cell r="B42">
            <v>20407147</v>
          </cell>
          <cell r="C42" t="str">
            <v>지역기반</v>
          </cell>
          <cell r="D42" t="str">
            <v>전기ㆍ전자</v>
          </cell>
          <cell r="E42" t="str">
            <v>폴더블 디스플레이 적용 제품을 위한 펜 솔루션 :   ‘ Fourier Pen ’</v>
          </cell>
          <cell r="F42" t="str">
            <v>0</v>
          </cell>
          <cell r="G42" t="str">
            <v>0</v>
          </cell>
          <cell r="H42" t="str">
            <v>예비</v>
          </cell>
          <cell r="I42" t="str">
            <v>중장년</v>
          </cell>
          <cell r="J42">
            <v>0</v>
          </cell>
          <cell r="K42">
            <v>8</v>
          </cell>
          <cell r="L42">
            <v>7</v>
          </cell>
          <cell r="M42">
            <v>18</v>
          </cell>
          <cell r="N42">
            <v>17</v>
          </cell>
          <cell r="O42">
            <v>7</v>
          </cell>
          <cell r="P42">
            <v>8</v>
          </cell>
          <cell r="Q42">
            <v>13</v>
          </cell>
          <cell r="R42">
            <v>3</v>
          </cell>
          <cell r="S42">
            <v>81</v>
          </cell>
          <cell r="T42">
            <v>0</v>
          </cell>
          <cell r="U42">
            <v>81</v>
          </cell>
          <cell r="V42">
            <v>35</v>
          </cell>
          <cell r="W42" t="str">
            <v>창업아이템의 도입 필요성에 대해 공감되나, 경쟁 제품 대비 차별화 요소를 바탕으로 시장 점유율을 확보할 수 있는 구체적인 사업화 방안의 보완이 필요함</v>
          </cell>
        </row>
        <row r="43">
          <cell r="B43">
            <v>20429439</v>
          </cell>
          <cell r="C43" t="str">
            <v>지역기반</v>
          </cell>
          <cell r="D43" t="str">
            <v>전기ㆍ전자</v>
          </cell>
          <cell r="E43" t="str">
            <v>AI 기반 잔량 수명 예측과 고장 진단 및 자동 넘침방지 기능을 갖춘 지능형 배터리 통합 유지보수 관리시스템</v>
          </cell>
          <cell r="F43" t="str">
            <v>113,000,000</v>
          </cell>
          <cell r="G43" t="str">
            <v>2</v>
          </cell>
          <cell r="H43" t="str">
            <v>도약</v>
          </cell>
          <cell r="I43" t="str">
            <v>중장년</v>
          </cell>
          <cell r="J43">
            <v>0</v>
          </cell>
          <cell r="K43">
            <v>7</v>
          </cell>
          <cell r="L43">
            <v>7</v>
          </cell>
          <cell r="M43">
            <v>16</v>
          </cell>
          <cell r="N43">
            <v>17</v>
          </cell>
          <cell r="O43">
            <v>9</v>
          </cell>
          <cell r="P43">
            <v>8</v>
          </cell>
          <cell r="Q43">
            <v>13</v>
          </cell>
          <cell r="R43">
            <v>4</v>
          </cell>
          <cell r="S43">
            <v>81</v>
          </cell>
          <cell r="T43">
            <v>0</v>
          </cell>
          <cell r="U43">
            <v>81</v>
          </cell>
          <cell r="V43">
            <v>35</v>
          </cell>
          <cell r="W43" t="str">
            <v>창업 아이템의 도입 취지에 대해서는 공감하나, 보충수 보충작업이라는 서비스 특성상 기술적 진입장벽을 구축하여 경쟁업체의 진입을 저지하고, 독점적 매출을 확보할 수 있는 사업화 전략의 보완이 필요함</v>
          </cell>
        </row>
        <row r="44">
          <cell r="B44">
            <v>20409041</v>
          </cell>
          <cell r="C44" t="str">
            <v>대학발</v>
          </cell>
          <cell r="D44" t="str">
            <v>전기ㆍ전자</v>
          </cell>
          <cell r="E44" t="str">
            <v>산패도 측정 알고리즘을 활용한 데이터 보증형 글로벌 수출 규제 대응용  업사이클링 뷰티 소재 커피 오일 원료 [PURECOFFOIL]</v>
          </cell>
          <cell r="F44" t="str">
            <v>0</v>
          </cell>
          <cell r="G44" t="str">
            <v>0</v>
          </cell>
          <cell r="H44" t="str">
            <v>예비</v>
          </cell>
          <cell r="I44" t="str">
            <v>청년</v>
          </cell>
          <cell r="J44">
            <v>0</v>
          </cell>
          <cell r="K44">
            <v>8</v>
          </cell>
          <cell r="L44">
            <v>7</v>
          </cell>
          <cell r="M44">
            <v>17</v>
          </cell>
          <cell r="N44">
            <v>16</v>
          </cell>
          <cell r="O44">
            <v>7</v>
          </cell>
          <cell r="P44">
            <v>9</v>
          </cell>
          <cell r="Q44">
            <v>14</v>
          </cell>
          <cell r="R44">
            <v>3</v>
          </cell>
          <cell r="S44">
            <v>81</v>
          </cell>
          <cell r="T44">
            <v>0</v>
          </cell>
          <cell r="U44">
            <v>81</v>
          </cell>
          <cell r="V44">
            <v>35</v>
          </cell>
          <cell r="W44" t="str">
            <v>창업아이템의 도입 필요성에 대해 공감되나, 경쟁 제품 대비 차별화 요소를 바탕으로 시장 점유율을 확보해 나갈 수 있는 구체적인 사업화 방안의 보완이 필요함</v>
          </cell>
          <cell r="X44" t="str">
            <v>일치</v>
          </cell>
          <cell r="Y44" t="str">
            <v>창업아이템의 업사이클링 기술은 지역주력 산업에 해당함</v>
          </cell>
        </row>
        <row r="45">
          <cell r="B45">
            <v>20416965</v>
          </cell>
          <cell r="C45" t="str">
            <v>지역기반</v>
          </cell>
          <cell r="D45" t="str">
            <v>전기ㆍ전자</v>
          </cell>
          <cell r="E45" t="str">
            <v>산업용 스마트 비상정지 원격제어</v>
          </cell>
          <cell r="F45" t="str">
            <v>0</v>
          </cell>
          <cell r="G45" t="str">
            <v>2</v>
          </cell>
          <cell r="H45" t="str">
            <v>초기</v>
          </cell>
          <cell r="I45" t="str">
            <v>중장년</v>
          </cell>
          <cell r="J45">
            <v>0</v>
          </cell>
          <cell r="K45">
            <v>7</v>
          </cell>
          <cell r="L45">
            <v>8</v>
          </cell>
          <cell r="M45">
            <v>17</v>
          </cell>
          <cell r="N45">
            <v>17</v>
          </cell>
          <cell r="O45">
            <v>7</v>
          </cell>
          <cell r="P45">
            <v>8</v>
          </cell>
          <cell r="Q45">
            <v>13</v>
          </cell>
          <cell r="R45">
            <v>4</v>
          </cell>
          <cell r="S45">
            <v>81</v>
          </cell>
          <cell r="T45">
            <v>0</v>
          </cell>
          <cell r="U45">
            <v>81</v>
          </cell>
          <cell r="V45">
            <v>35</v>
          </cell>
          <cell r="W45" t="str">
            <v>창업아이템을 통해 예상되는 기술적 효과에 대해 다소 추상적으로 제시되어 있어, 현실적인 구현 가능성 및 효과에 대해 보다 근거있는 자료를 통한 설명이 필요함</v>
          </cell>
        </row>
        <row r="46">
          <cell r="B46">
            <v>20426946</v>
          </cell>
          <cell r="C46" t="str">
            <v>실험실</v>
          </cell>
          <cell r="D46" t="str">
            <v>전기ㆍ전자</v>
          </cell>
          <cell r="E46" t="str">
            <v>역모드 구동으로 전력 절감이 가능한 액정 스마트 윈도우</v>
          </cell>
          <cell r="F46" t="str">
            <v>2,000,000</v>
          </cell>
          <cell r="G46" t="str">
            <v>0</v>
          </cell>
          <cell r="H46" t="str">
            <v>초기</v>
          </cell>
          <cell r="I46" t="str">
            <v>청년</v>
          </cell>
          <cell r="J46" t="str">
            <v/>
          </cell>
          <cell r="K46">
            <v>7</v>
          </cell>
          <cell r="L46">
            <v>7</v>
          </cell>
          <cell r="M46">
            <v>16</v>
          </cell>
          <cell r="N46">
            <v>15</v>
          </cell>
          <cell r="O46">
            <v>8</v>
          </cell>
          <cell r="P46">
            <v>9</v>
          </cell>
          <cell r="Q46">
            <v>14</v>
          </cell>
          <cell r="R46">
            <v>4</v>
          </cell>
          <cell r="S46">
            <v>80</v>
          </cell>
          <cell r="T46">
            <v>0</v>
          </cell>
          <cell r="U46">
            <v>80</v>
          </cell>
          <cell r="V46">
            <v>39</v>
          </cell>
          <cell r="W46" t="str">
            <v>기존 스마트 윈도우 시장의 주요 경쟁제품을 대체하여 시장 점유율을 확대해나갈 수 있는 사업화 전략의 보완이 필요함</v>
          </cell>
        </row>
        <row r="47">
          <cell r="B47">
            <v>20427209</v>
          </cell>
          <cell r="C47" t="str">
            <v>지역기반</v>
          </cell>
          <cell r="D47" t="str">
            <v>전기ㆍ전자</v>
          </cell>
          <cell r="E47" t="str">
            <v>GaN 전력반도체 기술 기반 태양광·ESS 연계형 6~12kW급 양방향 DC 충방전 모듈 및 글로벌 마이크로그리드 인프라 솔루션</v>
          </cell>
          <cell r="F47" t="str">
            <v>1,698,000,000</v>
          </cell>
          <cell r="G47" t="str">
            <v>5</v>
          </cell>
          <cell r="H47" t="str">
            <v>도약</v>
          </cell>
          <cell r="I47" t="str">
            <v>중장년</v>
          </cell>
          <cell r="J47">
            <v>0</v>
          </cell>
          <cell r="K47">
            <v>7</v>
          </cell>
          <cell r="L47">
            <v>7</v>
          </cell>
          <cell r="M47">
            <v>18</v>
          </cell>
          <cell r="N47">
            <v>17</v>
          </cell>
          <cell r="O47">
            <v>7</v>
          </cell>
          <cell r="P47">
            <v>8</v>
          </cell>
          <cell r="Q47">
            <v>13</v>
          </cell>
          <cell r="R47">
            <v>3</v>
          </cell>
          <cell r="S47">
            <v>80</v>
          </cell>
          <cell r="T47">
            <v>0</v>
          </cell>
          <cell r="U47">
            <v>80</v>
          </cell>
          <cell r="V47">
            <v>39</v>
          </cell>
          <cell r="W47" t="str">
            <v>경쟁제품들과 비교하여 스위칭 손실 등을 대략적으로 제시하고 있는 바, 기술적 우위성을 구체적으로 확인할 수 있는 객관적인 수치 등 근거자료의 보완이 요구됨.</v>
          </cell>
        </row>
        <row r="48">
          <cell r="B48">
            <v>20416341</v>
          </cell>
          <cell r="C48" t="str">
            <v>지역기반</v>
          </cell>
          <cell r="D48" t="str">
            <v>전기ㆍ전자</v>
          </cell>
          <cell r="E48" t="str">
            <v>2.5D/3D 반도체 패키지 기판제조를 위한 Bump  평탄화 헤드(Head)  제품개발 및 공정능력 확보</v>
          </cell>
          <cell r="F48" t="str">
            <v>58,000,000</v>
          </cell>
          <cell r="G48" t="str">
            <v>6</v>
          </cell>
          <cell r="H48" t="str">
            <v>초기</v>
          </cell>
          <cell r="I48" t="str">
            <v>중장년</v>
          </cell>
          <cell r="J48">
            <v>0</v>
          </cell>
          <cell r="K48">
            <v>7</v>
          </cell>
          <cell r="L48">
            <v>7</v>
          </cell>
          <cell r="M48">
            <v>18</v>
          </cell>
          <cell r="N48">
            <v>17</v>
          </cell>
          <cell r="O48">
            <v>7</v>
          </cell>
          <cell r="P48">
            <v>8</v>
          </cell>
          <cell r="Q48">
            <v>13</v>
          </cell>
          <cell r="R48">
            <v>3</v>
          </cell>
          <cell r="S48">
            <v>80</v>
          </cell>
          <cell r="T48">
            <v>0</v>
          </cell>
          <cell r="U48">
            <v>80</v>
          </cell>
          <cell r="V48">
            <v>39</v>
          </cell>
          <cell r="W48" t="str">
            <v>창업기업의 사업화 단계를 고려하였을 때 매출 실현까지의 구체적인 사업화 로드맵의 보완이 필요함</v>
          </cell>
        </row>
        <row r="49">
          <cell r="B49">
            <v>20423521</v>
          </cell>
          <cell r="C49" t="str">
            <v>대학발</v>
          </cell>
          <cell r="D49" t="str">
            <v>전기ㆍ전자</v>
          </cell>
          <cell r="E49" t="str">
            <v xml:space="preserve">구리도금 및 적층 방식을 통해 두께가 20% 줄어든 스마트폰용 코일 모듈과 액츄에이터 </v>
          </cell>
          <cell r="F49" t="str">
            <v>86,000,000</v>
          </cell>
          <cell r="G49" t="str">
            <v>2</v>
          </cell>
          <cell r="H49" t="str">
            <v>초기</v>
          </cell>
          <cell r="I49" t="str">
            <v>중장년</v>
          </cell>
          <cell r="J49">
            <v>0</v>
          </cell>
          <cell r="K49">
            <v>8</v>
          </cell>
          <cell r="L49">
            <v>7</v>
          </cell>
          <cell r="M49">
            <v>18</v>
          </cell>
          <cell r="N49">
            <v>16</v>
          </cell>
          <cell r="O49">
            <v>7</v>
          </cell>
          <cell r="P49">
            <v>8</v>
          </cell>
          <cell r="Q49">
            <v>13</v>
          </cell>
          <cell r="R49">
            <v>3</v>
          </cell>
          <cell r="S49">
            <v>80</v>
          </cell>
          <cell r="T49">
            <v>0</v>
          </cell>
          <cell r="U49">
            <v>80</v>
          </cell>
          <cell r="V49">
            <v>39</v>
          </cell>
          <cell r="W49" t="str">
            <v>창업아이템의 도입 필요성에 대해 공감되나, 경쟁 제품 대비 차별화 요소를 바탕으로 시장 점유율을 확보해 나갈 수 있는 구체적인 사업화 방안의 보완이 필요함</v>
          </cell>
          <cell r="X49" t="str">
            <v>일치</v>
          </cell>
          <cell r="Y49" t="str">
            <v>도금 장비에 관한 것으로 지역주력 산업제품에 해당함</v>
          </cell>
        </row>
        <row r="50">
          <cell r="B50">
            <v>20426154</v>
          </cell>
          <cell r="C50" t="str">
            <v>지역기반</v>
          </cell>
          <cell r="D50" t="str">
            <v>전기ㆍ전자</v>
          </cell>
          <cell r="E50" t="str">
            <v>AI SoC기술이 적용된 감염균 및 항생제 감수성 신속 진단 자동화 서비스</v>
          </cell>
          <cell r="F50" t="str">
            <v>567,434,543</v>
          </cell>
          <cell r="G50" t="str">
            <v>5</v>
          </cell>
          <cell r="H50" t="str">
            <v>도약</v>
          </cell>
          <cell r="I50" t="str">
            <v>중장년</v>
          </cell>
          <cell r="J50">
            <v>0</v>
          </cell>
          <cell r="K50">
            <v>7</v>
          </cell>
          <cell r="L50">
            <v>8</v>
          </cell>
          <cell r="M50">
            <v>17</v>
          </cell>
          <cell r="N50">
            <v>17</v>
          </cell>
          <cell r="O50">
            <v>6</v>
          </cell>
          <cell r="P50">
            <v>8</v>
          </cell>
          <cell r="Q50">
            <v>13</v>
          </cell>
          <cell r="R50">
            <v>4</v>
          </cell>
          <cell r="S50">
            <v>80</v>
          </cell>
          <cell r="T50">
            <v>0</v>
          </cell>
          <cell r="U50">
            <v>80</v>
          </cell>
          <cell r="V50">
            <v>39</v>
          </cell>
          <cell r="W50" t="str">
            <v>AI SoC를 이용하여 감염 진단 및 항생제를 처방했을 때 차별화되는 성능에 대하여 경쟁 제품들과의 비교를 통해 신뢰할 수 있는 수치로서 제시할 필요가 있음. 또한, 제품 특성상 제한된 수요처 발굴 및 매출 증대에 대한 사업화 계획의 보완이 필요함.</v>
          </cell>
        </row>
        <row r="51">
          <cell r="B51">
            <v>20422320</v>
          </cell>
          <cell r="C51" t="str">
            <v>지역기반</v>
          </cell>
          <cell r="D51" t="str">
            <v>전기ㆍ전자</v>
          </cell>
          <cell r="E51" t="str">
            <v>배액 분석 기반 양액 공급 제어 및 작물 생육 관리 통합 시스템</v>
          </cell>
          <cell r="F51" t="str">
            <v>0</v>
          </cell>
          <cell r="G51" t="str">
            <v>0</v>
          </cell>
          <cell r="H51" t="str">
            <v>예비</v>
          </cell>
          <cell r="I51" t="str">
            <v>청년</v>
          </cell>
          <cell r="J51">
            <v>0</v>
          </cell>
          <cell r="K51">
            <v>7</v>
          </cell>
          <cell r="L51">
            <v>7</v>
          </cell>
          <cell r="M51">
            <v>16</v>
          </cell>
          <cell r="N51">
            <v>17</v>
          </cell>
          <cell r="O51">
            <v>8</v>
          </cell>
          <cell r="P51">
            <v>7</v>
          </cell>
          <cell r="Q51">
            <v>14</v>
          </cell>
          <cell r="R51">
            <v>4</v>
          </cell>
          <cell r="S51">
            <v>80</v>
          </cell>
          <cell r="T51">
            <v>0</v>
          </cell>
          <cell r="U51">
            <v>80</v>
          </cell>
          <cell r="V51">
            <v>39</v>
          </cell>
          <cell r="W51" t="str">
            <v>창업아이템의 도입 필요성에 대해 공감되나, 경쟁 제품 대비 차별화 요소를 바탕으로 시장 점유율을 확보할 수 있는 구체적인 사업화 방안의 보완이 필요함</v>
          </cell>
        </row>
        <row r="52">
          <cell r="B52">
            <v>20425702</v>
          </cell>
          <cell r="C52" t="str">
            <v>지역기반</v>
          </cell>
          <cell r="D52" t="str">
            <v>전기ㆍ전자</v>
          </cell>
          <cell r="E52" t="str">
            <v>FAN과 필터 막힘 경보 회로가 내장되어  숨쉬기 편하고 온도, 습기, 이산화탄소를 즉시 배출해 주는 14시간 작동 가능한 컴팩트한 산업용 전동식 호흡 보호구</v>
          </cell>
          <cell r="F52" t="str">
            <v>60,000,000</v>
          </cell>
          <cell r="G52" t="str">
            <v>0</v>
          </cell>
          <cell r="H52" t="str">
            <v>초기</v>
          </cell>
          <cell r="I52" t="str">
            <v>중장년</v>
          </cell>
          <cell r="J52">
            <v>0</v>
          </cell>
          <cell r="K52">
            <v>7</v>
          </cell>
          <cell r="L52">
            <v>8</v>
          </cell>
          <cell r="M52">
            <v>14</v>
          </cell>
          <cell r="N52">
            <v>17</v>
          </cell>
          <cell r="O52">
            <v>9</v>
          </cell>
          <cell r="P52">
            <v>9</v>
          </cell>
          <cell r="Q52">
            <v>13</v>
          </cell>
          <cell r="R52">
            <v>3</v>
          </cell>
          <cell r="S52">
            <v>80</v>
          </cell>
          <cell r="T52">
            <v>0</v>
          </cell>
          <cell r="U52">
            <v>80</v>
          </cell>
          <cell r="V52">
            <v>39</v>
          </cell>
          <cell r="W52" t="str">
            <v>현장 근로자, 질환자 및 운동 소비자들을 대상으로 한 창업 아이템의 사업성에 대하여 시장 및 고객의 니즈 분석을 통해 도입 필요성을 보다 설득력 있게 제시할 필요가 있음</v>
          </cell>
        </row>
        <row r="53">
          <cell r="B53">
            <v>20427513</v>
          </cell>
          <cell r="C53" t="str">
            <v>지역기반</v>
          </cell>
          <cell r="D53" t="str">
            <v>전기ㆍ전자</v>
          </cell>
          <cell r="E53" t="str">
            <v>고속 신호 PCB 가상검증 정확도 향상을 위한 AI 기반 전기적  물성 추출 솔루션</v>
          </cell>
          <cell r="F53" t="str">
            <v>430,000</v>
          </cell>
          <cell r="G53" t="str">
            <v>0</v>
          </cell>
          <cell r="H53" t="str">
            <v>초기</v>
          </cell>
          <cell r="I53" t="str">
            <v>중장년</v>
          </cell>
          <cell r="J53">
            <v>0</v>
          </cell>
          <cell r="K53">
            <v>7</v>
          </cell>
          <cell r="L53">
            <v>8</v>
          </cell>
          <cell r="M53">
            <v>17</v>
          </cell>
          <cell r="N53">
            <v>17</v>
          </cell>
          <cell r="O53">
            <v>7</v>
          </cell>
          <cell r="P53">
            <v>8</v>
          </cell>
          <cell r="Q53">
            <v>13</v>
          </cell>
          <cell r="R53">
            <v>3</v>
          </cell>
          <cell r="S53">
            <v>80</v>
          </cell>
          <cell r="T53">
            <v>0</v>
          </cell>
          <cell r="U53">
            <v>80</v>
          </cell>
          <cell r="V53">
            <v>39</v>
          </cell>
          <cell r="W53" t="str">
            <v>전문적인 분야에 해당하는 사업 아이템의 특성을 고려하여, 시장 규모에 대한 분석을 통해 예상되는 매출 규모를 산출하고, 이를 기초로 사업의 확장을 위한 전략을 수립하는 등 사업화 방안의 보완이 필요함.</v>
          </cell>
        </row>
        <row r="54">
          <cell r="B54">
            <v>20426818</v>
          </cell>
          <cell r="C54" t="str">
            <v>지역기반</v>
          </cell>
          <cell r="D54" t="str">
            <v>전기ㆍ전자</v>
          </cell>
          <cell r="E54" t="str">
            <v>RF 무선 기반 스마트 조명 및 실내환경 통합 제어 시스템</v>
          </cell>
          <cell r="F54" t="str">
            <v>411,589,268</v>
          </cell>
          <cell r="G54" t="str">
            <v>3</v>
          </cell>
          <cell r="H54" t="str">
            <v>초기</v>
          </cell>
          <cell r="I54" t="str">
            <v>중장년</v>
          </cell>
          <cell r="J54">
            <v>0</v>
          </cell>
          <cell r="K54">
            <v>7</v>
          </cell>
          <cell r="L54">
            <v>6</v>
          </cell>
          <cell r="M54">
            <v>17</v>
          </cell>
          <cell r="N54">
            <v>18</v>
          </cell>
          <cell r="O54">
            <v>7</v>
          </cell>
          <cell r="P54">
            <v>7</v>
          </cell>
          <cell r="Q54">
            <v>14</v>
          </cell>
          <cell r="R54">
            <v>4</v>
          </cell>
          <cell r="S54">
            <v>80</v>
          </cell>
          <cell r="T54">
            <v>0</v>
          </cell>
          <cell r="U54">
            <v>80</v>
          </cell>
          <cell r="V54">
            <v>39</v>
          </cell>
          <cell r="W54" t="str">
            <v>창업 아이템의 실내 환경 제어 시스템이 기존 시스템과 차별화 되는 요소로 통합 제어 기능을 제시하였으나, 이러한 기술적 차별성만으로 기존 제품을 대체하여 안정적으로 시장 점유율을 확대해나갈 수 있을지 성능과 사용 편의성 측면에서 신뢰할 수 있는 수치 등을 통한 근거의 보완이 필요함</v>
          </cell>
        </row>
        <row r="55">
          <cell r="B55">
            <v>20432478</v>
          </cell>
          <cell r="C55" t="str">
            <v>지역기반</v>
          </cell>
          <cell r="D55" t="str">
            <v>전기ㆍ전자</v>
          </cell>
          <cell r="E55" t="str">
            <v>AI비전기술이 적용된 자동충전기능의 노상주차장용 전기차 충전기</v>
          </cell>
          <cell r="F55" t="str">
            <v>0</v>
          </cell>
          <cell r="G55" t="str">
            <v>0</v>
          </cell>
          <cell r="H55" t="str">
            <v>초기</v>
          </cell>
          <cell r="I55" t="str">
            <v>중장년</v>
          </cell>
          <cell r="J55">
            <v>0</v>
          </cell>
          <cell r="K55">
            <v>7</v>
          </cell>
          <cell r="L55">
            <v>8</v>
          </cell>
          <cell r="M55">
            <v>16</v>
          </cell>
          <cell r="N55">
            <v>18</v>
          </cell>
          <cell r="O55">
            <v>7</v>
          </cell>
          <cell r="P55">
            <v>8</v>
          </cell>
          <cell r="Q55">
            <v>13</v>
          </cell>
          <cell r="R55">
            <v>3</v>
          </cell>
          <cell r="S55">
            <v>80</v>
          </cell>
          <cell r="T55">
            <v>0</v>
          </cell>
          <cell r="U55">
            <v>80</v>
          </cell>
          <cell r="V55">
            <v>39</v>
          </cell>
          <cell r="W55" t="str">
            <v>AI로 꼽기만 하면 자동충전되는 노상주차장용 전기차 충전기라는 창업 아이템에 적용된 아이디어가 다소 추상적으로 제시되어 있어 구체적인 구현 방안 및 기술적 차별성을 확인하기 어려움. 창업 아이템을 통해 예상되는 효과의 구체적인 설명이 필요함</v>
          </cell>
        </row>
        <row r="56">
          <cell r="B56">
            <v>20410580</v>
          </cell>
          <cell r="C56" t="str">
            <v>지역기반</v>
          </cell>
          <cell r="D56" t="str">
            <v>전기ㆍ전자</v>
          </cell>
          <cell r="E56" t="str">
            <v>AI 기반 노코드 프로토콜 정의 구형 장비IoT SaaS 플랫폼</v>
          </cell>
          <cell r="F56" t="str">
            <v>0</v>
          </cell>
          <cell r="G56" t="str">
            <v>0</v>
          </cell>
          <cell r="H56" t="str">
            <v>예비</v>
          </cell>
          <cell r="I56" t="str">
            <v>중장년</v>
          </cell>
          <cell r="J56">
            <v>0</v>
          </cell>
          <cell r="K56">
            <v>7</v>
          </cell>
          <cell r="L56">
            <v>7</v>
          </cell>
          <cell r="M56">
            <v>17</v>
          </cell>
          <cell r="N56">
            <v>17</v>
          </cell>
          <cell r="O56">
            <v>8</v>
          </cell>
          <cell r="P56">
            <v>7</v>
          </cell>
          <cell r="Q56">
            <v>13</v>
          </cell>
          <cell r="R56">
            <v>3</v>
          </cell>
          <cell r="S56">
            <v>79</v>
          </cell>
          <cell r="T56">
            <v>0</v>
          </cell>
          <cell r="U56">
            <v>79</v>
          </cell>
          <cell r="V56">
            <v>49</v>
          </cell>
          <cell r="W56" t="str">
            <v>창업아이템의 도입 필요성에 대해 공감되나, 경쟁 제품 대비 차별화 요소를 바탕으로 시장 점유율을 확보할 수 있는 구체적인 사업화 방안의 보완이 필요함</v>
          </cell>
        </row>
        <row r="57">
          <cell r="B57">
            <v>20413844</v>
          </cell>
          <cell r="C57" t="str">
            <v>지역기반</v>
          </cell>
          <cell r="D57" t="str">
            <v>전기ㆍ전자</v>
          </cell>
          <cell r="E57" t="str">
            <v>커널 레벨 동적 제어로 전력 스파이크를 억제하는 AI 서버 전력 최적화 솔루션</v>
          </cell>
          <cell r="F57" t="str">
            <v>0</v>
          </cell>
          <cell r="G57" t="str">
            <v>0</v>
          </cell>
          <cell r="H57" t="str">
            <v>예비</v>
          </cell>
          <cell r="I57" t="str">
            <v>청년</v>
          </cell>
          <cell r="J57">
            <v>0</v>
          </cell>
          <cell r="K57">
            <v>6</v>
          </cell>
          <cell r="L57">
            <v>8</v>
          </cell>
          <cell r="M57">
            <v>15</v>
          </cell>
          <cell r="N57">
            <v>13</v>
          </cell>
          <cell r="O57">
            <v>8</v>
          </cell>
          <cell r="P57">
            <v>7</v>
          </cell>
          <cell r="Q57">
            <v>12</v>
          </cell>
          <cell r="R57">
            <v>4</v>
          </cell>
          <cell r="S57">
            <v>73</v>
          </cell>
          <cell r="T57">
            <v>2</v>
          </cell>
          <cell r="U57">
            <v>75</v>
          </cell>
          <cell r="V57">
            <v>50</v>
          </cell>
          <cell r="W57" t="str">
            <v>창업아이템의 도입 필요성에 대해 공감되나, 경쟁 제품 대비 차별화 요소를 바탕으로 시장 점유율을 확보할 수 있는 구체적인 사업화 방안의 보완이 필요함</v>
          </cell>
        </row>
        <row r="58">
          <cell r="B58">
            <v>20419196</v>
          </cell>
          <cell r="C58" t="str">
            <v>지역기반</v>
          </cell>
          <cell r="D58" t="str">
            <v>전기ㆍ전자</v>
          </cell>
          <cell r="E58" t="str">
            <v>산업현장 드론의 추락 경보 장치와 블랙박스 기능 솔루션</v>
          </cell>
          <cell r="F58" t="str">
            <v>0</v>
          </cell>
          <cell r="G58" t="str">
            <v>0</v>
          </cell>
          <cell r="H58" t="str">
            <v>예비</v>
          </cell>
          <cell r="I58" t="str">
            <v>청년</v>
          </cell>
          <cell r="J58">
            <v>0</v>
          </cell>
          <cell r="K58">
            <v>7</v>
          </cell>
          <cell r="L58">
            <v>6</v>
          </cell>
          <cell r="M58">
            <v>14</v>
          </cell>
          <cell r="N58">
            <v>15</v>
          </cell>
          <cell r="O58">
            <v>7</v>
          </cell>
          <cell r="P58">
            <v>7</v>
          </cell>
          <cell r="Q58">
            <v>14</v>
          </cell>
          <cell r="R58">
            <v>3</v>
          </cell>
          <cell r="S58">
            <v>73</v>
          </cell>
          <cell r="T58">
            <v>2</v>
          </cell>
          <cell r="U58">
            <v>75</v>
          </cell>
          <cell r="V58">
            <v>50</v>
          </cell>
          <cell r="W58" t="str">
            <v>창업아이템의 시장성 및 사업성에 대하여 관련 시장에 대한 분석 및 소비자의 니즈를 바탕으로 보다 설득력에 있게 제시할 필요가 있음. 이를 바탕으로 사업화 전략의 보완이 필요함</v>
          </cell>
        </row>
        <row r="59">
          <cell r="B59">
            <v>20417064</v>
          </cell>
          <cell r="C59" t="str">
            <v>대학발</v>
          </cell>
          <cell r="D59" t="str">
            <v>전기ㆍ전자</v>
          </cell>
          <cell r="E59" t="str">
            <v>하드웨어 변경 없이 중저가 온도제어 장비를 정밀 제어 성능으로 업그레이드 하는 소프트웨어 솔루션</v>
          </cell>
          <cell r="F59" t="str">
            <v>0</v>
          </cell>
          <cell r="G59" t="str">
            <v>0</v>
          </cell>
          <cell r="H59" t="str">
            <v>예비</v>
          </cell>
          <cell r="I59" t="str">
            <v>중장년</v>
          </cell>
          <cell r="J59">
            <v>0</v>
          </cell>
          <cell r="K59">
            <v>7</v>
          </cell>
          <cell r="L59">
            <v>7</v>
          </cell>
          <cell r="M59">
            <v>15</v>
          </cell>
          <cell r="N59">
            <v>15</v>
          </cell>
          <cell r="O59">
            <v>7</v>
          </cell>
          <cell r="P59">
            <v>8</v>
          </cell>
          <cell r="Q59">
            <v>13</v>
          </cell>
          <cell r="R59">
            <v>3</v>
          </cell>
          <cell r="S59">
            <v>75</v>
          </cell>
          <cell r="T59">
            <v>0</v>
          </cell>
          <cell r="U59">
            <v>75</v>
          </cell>
          <cell r="V59">
            <v>50</v>
          </cell>
          <cell r="W59" t="str">
            <v>창업기업의 사업화 단계를 고려하였을 때 매출 실현까지의 구체적인 사업화 로드맵의 보완이 필요함</v>
          </cell>
          <cell r="X59" t="str">
            <v>일치</v>
          </cell>
          <cell r="Y59" t="str">
            <v>실험/연구개발에 사용되는 온도 제어 장비로 지역주력 산업에 해당함</v>
          </cell>
        </row>
        <row r="60">
          <cell r="B60">
            <v>20427279</v>
          </cell>
          <cell r="C60" t="str">
            <v>지역기반</v>
          </cell>
          <cell r="D60" t="str">
            <v>전기ㆍ전자</v>
          </cell>
          <cell r="E60" t="str">
            <v>듀얼모드 유인기술 적용 '탐지+퇴치' 실내 흰개미 모니터링 시스템</v>
          </cell>
          <cell r="F60" t="str">
            <v>128,000,000</v>
          </cell>
          <cell r="G60" t="str">
            <v>1</v>
          </cell>
          <cell r="H60" t="str">
            <v>초기</v>
          </cell>
          <cell r="I60" t="str">
            <v>중장년</v>
          </cell>
          <cell r="J60">
            <v>0</v>
          </cell>
          <cell r="K60">
            <v>8</v>
          </cell>
          <cell r="L60">
            <v>6</v>
          </cell>
          <cell r="M60">
            <v>14</v>
          </cell>
          <cell r="N60">
            <v>16</v>
          </cell>
          <cell r="O60">
            <v>8</v>
          </cell>
          <cell r="P60">
            <v>7</v>
          </cell>
          <cell r="Q60">
            <v>13</v>
          </cell>
          <cell r="R60">
            <v>3</v>
          </cell>
          <cell r="S60">
            <v>75</v>
          </cell>
          <cell r="T60">
            <v>0</v>
          </cell>
          <cell r="U60">
            <v>75</v>
          </cell>
          <cell r="V60">
            <v>50</v>
          </cell>
          <cell r="W60" t="str">
            <v>창업 아이템에 적용된 아이디어가 다소 추상적으로 제시되어 있어 구체적인 구현 방안 및 기술적 효과를 확인하기 어려움. 창업 아이템을 통해 예상되는 차별적 효과의 구체적인 설명이 필요함</v>
          </cell>
        </row>
        <row r="61">
          <cell r="B61">
            <v>20427556</v>
          </cell>
          <cell r="C61" t="str">
            <v>지역기반</v>
          </cell>
          <cell r="D61" t="str">
            <v>전기ㆍ전자</v>
          </cell>
          <cell r="E61" t="str">
            <v>능동구동 마이크로LED 기반 투명/불투명 전환이 가능한  다목적(교육,치료,정보전달) 인터렉티브 투명 디스플레이</v>
          </cell>
          <cell r="F61" t="str">
            <v>32,500,000</v>
          </cell>
          <cell r="G61" t="str">
            <v>1</v>
          </cell>
          <cell r="H61" t="str">
            <v>초기</v>
          </cell>
          <cell r="I61" t="str">
            <v>중장년</v>
          </cell>
          <cell r="J61">
            <v>0</v>
          </cell>
          <cell r="K61">
            <v>8</v>
          </cell>
          <cell r="L61">
            <v>6</v>
          </cell>
          <cell r="M61">
            <v>14</v>
          </cell>
          <cell r="N61">
            <v>16</v>
          </cell>
          <cell r="O61">
            <v>8</v>
          </cell>
          <cell r="P61">
            <v>7</v>
          </cell>
          <cell r="Q61">
            <v>13</v>
          </cell>
          <cell r="R61">
            <v>3</v>
          </cell>
          <cell r="S61">
            <v>75</v>
          </cell>
          <cell r="T61">
            <v>0</v>
          </cell>
          <cell r="U61">
            <v>75</v>
          </cell>
          <cell r="V61">
            <v>50</v>
          </cell>
          <cell r="W61" t="str">
            <v>창업아이템의 도입 필요성에 대해 공감되나, 경쟁 제품 대비 차별화 요소를 바탕으로 시장 점유율을 확보해 나갈 수 있는 구체적인 사업화 방안의 보완이 필요함</v>
          </cell>
        </row>
        <row r="62">
          <cell r="B62">
            <v>20431416</v>
          </cell>
          <cell r="C62" t="str">
            <v>지역기반</v>
          </cell>
          <cell r="D62" t="str">
            <v>전기ㆍ전자</v>
          </cell>
          <cell r="E62" t="str">
            <v>전술 모바일 환경에서의 AI 기반 음성명령 STI(Speech-To-Intent) 기능모델 개발</v>
          </cell>
          <cell r="F62" t="str">
            <v>0</v>
          </cell>
          <cell r="G62" t="str">
            <v>5</v>
          </cell>
          <cell r="H62" t="str">
            <v>초기</v>
          </cell>
          <cell r="I62" t="str">
            <v>청년</v>
          </cell>
          <cell r="J62">
            <v>0</v>
          </cell>
          <cell r="K62">
            <v>6</v>
          </cell>
          <cell r="L62">
            <v>8</v>
          </cell>
          <cell r="M62">
            <v>15</v>
          </cell>
          <cell r="N62">
            <v>13</v>
          </cell>
          <cell r="O62">
            <v>8</v>
          </cell>
          <cell r="P62">
            <v>7</v>
          </cell>
          <cell r="Q62">
            <v>12</v>
          </cell>
          <cell r="R62">
            <v>4</v>
          </cell>
          <cell r="S62">
            <v>73</v>
          </cell>
          <cell r="T62">
            <v>2</v>
          </cell>
          <cell r="U62">
            <v>75</v>
          </cell>
          <cell r="V62">
            <v>50</v>
          </cell>
          <cell r="W62" t="str">
            <v>국방 관련 창업 아이템의 특성을 고려할 때, 전술 음성명령 서비스를 판매할 수 있는 구체적인 수요처를 발굴하고, 예상되는 매출 실현 계획과 시장진입 전략을 보다 구체적으로 제시하여 사업 타당성을 설명할 필요가 있음</v>
          </cell>
        </row>
        <row r="63">
          <cell r="B63">
            <v>20422636</v>
          </cell>
          <cell r="C63" t="str">
            <v>지역기반</v>
          </cell>
          <cell r="D63" t="str">
            <v>전기ㆍ전자</v>
          </cell>
          <cell r="E63" t="str">
            <v>비닐자원순환모듈러수납재고관리솔루션</v>
          </cell>
          <cell r="F63" t="str">
            <v>97,000,000</v>
          </cell>
          <cell r="G63" t="str">
            <v>0</v>
          </cell>
          <cell r="H63" t="str">
            <v>도약</v>
          </cell>
          <cell r="I63" t="str">
            <v>청년</v>
          </cell>
          <cell r="J63">
            <v>0</v>
          </cell>
          <cell r="K63">
            <v>7</v>
          </cell>
          <cell r="L63">
            <v>8</v>
          </cell>
          <cell r="M63">
            <v>14</v>
          </cell>
          <cell r="N63">
            <v>15</v>
          </cell>
          <cell r="O63">
            <v>7</v>
          </cell>
          <cell r="P63">
            <v>7</v>
          </cell>
          <cell r="Q63">
            <v>12</v>
          </cell>
          <cell r="R63">
            <v>3</v>
          </cell>
          <cell r="S63">
            <v>73</v>
          </cell>
          <cell r="T63">
            <v>2</v>
          </cell>
          <cell r="U63">
            <v>75</v>
          </cell>
          <cell r="V63">
            <v>50</v>
          </cell>
          <cell r="W63" t="str">
            <v>창업아이템의 시장성 및 사업성에 대하여, 관련 시장 및 소비자의 니즈 분석을 바탕으로 보다 설득력에 있게 설명할 필요가 있음. 또한, 창업 아이템을 통한 재고 관리 효과에 대해 보다 신뢰할 수 있는 객관적인 수치 등을 통한 보완이 필요함.</v>
          </cell>
        </row>
        <row r="64">
          <cell r="B64">
            <v>20427817</v>
          </cell>
          <cell r="C64" t="str">
            <v>지역기반</v>
          </cell>
          <cell r="D64" t="str">
            <v>전기ㆍ전자</v>
          </cell>
          <cell r="E64" t="str">
            <v>사진·설명 기반 주문기술이 적용된 긴급 자재 조달 기능의  철물 주문 플랫폼 HARDY LINK</v>
          </cell>
          <cell r="F64" t="str">
            <v>0</v>
          </cell>
          <cell r="G64" t="str">
            <v>0</v>
          </cell>
          <cell r="H64" t="str">
            <v>도약</v>
          </cell>
          <cell r="I64" t="str">
            <v>중장년</v>
          </cell>
          <cell r="J64">
            <v>0</v>
          </cell>
          <cell r="K64">
            <v>7</v>
          </cell>
          <cell r="L64">
            <v>6</v>
          </cell>
          <cell r="M64">
            <v>16</v>
          </cell>
          <cell r="N64">
            <v>15</v>
          </cell>
          <cell r="O64">
            <v>8</v>
          </cell>
          <cell r="P64">
            <v>8</v>
          </cell>
          <cell r="Q64">
            <v>12</v>
          </cell>
          <cell r="R64">
            <v>3</v>
          </cell>
          <cell r="S64">
            <v>75</v>
          </cell>
          <cell r="T64">
            <v>0</v>
          </cell>
          <cell r="U64">
            <v>75</v>
          </cell>
          <cell r="V64">
            <v>50</v>
          </cell>
          <cell r="W64" t="str">
            <v>철물 B2B 사업 아이템이 시장성 및 사업성을 가질 수 있을지 관련 수요에 대한 보다 구체적인 분석이 필요하며, 플랫폼 사업 특성상 초기 사용자 확보를 위한 마케팅 전략의 보완이 필요함</v>
          </cell>
        </row>
        <row r="65">
          <cell r="B65">
            <v>20423751</v>
          </cell>
          <cell r="C65" t="str">
            <v>대학발</v>
          </cell>
          <cell r="D65" t="str">
            <v>전기ㆍ전자</v>
          </cell>
          <cell r="E65" t="str">
            <v>AI 기반 운동 분석 및 재활 보조 기능이 탑재된 디지털 웨이트 머신</v>
          </cell>
          <cell r="F65" t="str">
            <v>80,000,000</v>
          </cell>
          <cell r="G65" t="str">
            <v>10</v>
          </cell>
          <cell r="H65" t="str">
            <v>도약</v>
          </cell>
          <cell r="I65" t="str">
            <v>청년</v>
          </cell>
          <cell r="J65">
            <v>0</v>
          </cell>
          <cell r="K65">
            <v>8</v>
          </cell>
          <cell r="L65">
            <v>6</v>
          </cell>
          <cell r="M65">
            <v>14</v>
          </cell>
          <cell r="N65">
            <v>16</v>
          </cell>
          <cell r="O65">
            <v>8</v>
          </cell>
          <cell r="P65">
            <v>7</v>
          </cell>
          <cell r="Q65">
            <v>13</v>
          </cell>
          <cell r="R65">
            <v>3</v>
          </cell>
          <cell r="S65">
            <v>75</v>
          </cell>
          <cell r="T65">
            <v>0</v>
          </cell>
          <cell r="U65">
            <v>75</v>
          </cell>
          <cell r="V65">
            <v>50</v>
          </cell>
          <cell r="W65" t="str">
            <v>창업 아이템을 통한 운동 효과가 기존 경쟁제품들을 대체할 수 있을만큼 차별성을 가지는지에 대해 보다 객관적인 근거자료의 보완이 요구됨.</v>
          </cell>
          <cell r="X65" t="str">
            <v>일치</v>
          </cell>
          <cell r="Y65" t="str">
            <v>AI 디지털 웨이트 머신에 관한 것으로 지역주력 산업제품에 해당함</v>
          </cell>
        </row>
        <row r="66">
          <cell r="B66">
            <v>20423677</v>
          </cell>
          <cell r="C66" t="str">
            <v>지역기반</v>
          </cell>
          <cell r="D66" t="str">
            <v>전기ㆍ전자</v>
          </cell>
          <cell r="E66" t="str">
            <v>워낭 _ Edge AI 기반 축산 AX 및 한우 통합관리 플랫폼</v>
          </cell>
          <cell r="F66" t="str">
            <v>0</v>
          </cell>
          <cell r="G66" t="str">
            <v>0</v>
          </cell>
          <cell r="H66" t="str">
            <v>예비</v>
          </cell>
          <cell r="I66" t="str">
            <v>중장년</v>
          </cell>
          <cell r="J66">
            <v>0</v>
          </cell>
          <cell r="K66">
            <v>7</v>
          </cell>
          <cell r="L66">
            <v>7</v>
          </cell>
          <cell r="M66">
            <v>16</v>
          </cell>
          <cell r="N66">
            <v>15</v>
          </cell>
          <cell r="O66">
            <v>8</v>
          </cell>
          <cell r="P66">
            <v>7</v>
          </cell>
          <cell r="Q66">
            <v>12</v>
          </cell>
          <cell r="R66">
            <v>3</v>
          </cell>
          <cell r="S66">
            <v>75</v>
          </cell>
          <cell r="T66">
            <v>0</v>
          </cell>
          <cell r="U66">
            <v>75</v>
          </cell>
          <cell r="V66">
            <v>50</v>
          </cell>
          <cell r="W66"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67">
          <cell r="B67">
            <v>20431335</v>
          </cell>
          <cell r="C67" t="str">
            <v>지역기반</v>
          </cell>
          <cell r="D67" t="str">
            <v>전기ㆍ전자</v>
          </cell>
          <cell r="E67" t="str">
            <v>생체 신호 AI 분석 및 정전압 제어를 통한 렘수면(REM) 방어 지능형  ‘AI Sleeptech Mat’</v>
          </cell>
          <cell r="F67" t="str">
            <v>0</v>
          </cell>
          <cell r="G67" t="str">
            <v>0</v>
          </cell>
          <cell r="H67" t="str">
            <v>예비</v>
          </cell>
          <cell r="I67" t="str">
            <v>중장년</v>
          </cell>
          <cell r="J67">
            <v>0</v>
          </cell>
          <cell r="K67">
            <v>7</v>
          </cell>
          <cell r="L67">
            <v>7</v>
          </cell>
          <cell r="M67">
            <v>16</v>
          </cell>
          <cell r="N67">
            <v>15</v>
          </cell>
          <cell r="O67">
            <v>8</v>
          </cell>
          <cell r="P67">
            <v>7</v>
          </cell>
          <cell r="Q67">
            <v>12</v>
          </cell>
          <cell r="R67">
            <v>3</v>
          </cell>
          <cell r="S67">
            <v>75</v>
          </cell>
          <cell r="T67">
            <v>0</v>
          </cell>
          <cell r="U67">
            <v>75</v>
          </cell>
          <cell r="V67">
            <v>50</v>
          </cell>
          <cell r="W67" t="str">
            <v>창업아이템을 통해 예상되는 기술적 효과에 대해 다소 추상적으로 제시되어 있어, 현실적인 구현 가능성 및 효과성에 대해 보다 객관적인 자료를 통한 설명의 보완이 필요함</v>
          </cell>
        </row>
        <row r="68">
          <cell r="B68">
            <v>20414978</v>
          </cell>
          <cell r="C68" t="str">
            <v>지역기반</v>
          </cell>
          <cell r="D68" t="str">
            <v>전기ㆍ전자</v>
          </cell>
          <cell r="E68" t="str">
            <v>갈증 전, 수분 섭취 습관 형성 스마트 텀블러 서비스 고도화 및 사업화</v>
          </cell>
          <cell r="F68" t="str">
            <v>13,636,364</v>
          </cell>
          <cell r="G68" t="str">
            <v>0</v>
          </cell>
          <cell r="H68" t="str">
            <v>초기</v>
          </cell>
          <cell r="I68" t="str">
            <v>청년</v>
          </cell>
          <cell r="J68">
            <v>0</v>
          </cell>
          <cell r="K68">
            <v>7</v>
          </cell>
          <cell r="L68">
            <v>7</v>
          </cell>
          <cell r="M68">
            <v>16</v>
          </cell>
          <cell r="N68">
            <v>15</v>
          </cell>
          <cell r="O68">
            <v>8</v>
          </cell>
          <cell r="P68">
            <v>7</v>
          </cell>
          <cell r="Q68">
            <v>12</v>
          </cell>
          <cell r="R68">
            <v>3</v>
          </cell>
          <cell r="S68">
            <v>75</v>
          </cell>
          <cell r="T68">
            <v>0</v>
          </cell>
          <cell r="U68">
            <v>75</v>
          </cell>
          <cell r="V68">
            <v>50</v>
          </cell>
          <cell r="W68" t="str">
            <v>비교적 모방이 용이한 제품 특성 상, 유사 제품의 출현을 저지하여 시장에서 안정적으로 사업을 영위하기 위한 사업화 방안의 보완이 필요함.</v>
          </cell>
        </row>
        <row r="69">
          <cell r="B69">
            <v>20424801</v>
          </cell>
          <cell r="C69" t="str">
            <v>지역기반</v>
          </cell>
          <cell r="D69" t="str">
            <v>전기ㆍ전자</v>
          </cell>
          <cell r="E69" t="str">
            <v>허리통증 완화 제품개발 솔루션</v>
          </cell>
          <cell r="F69" t="str">
            <v>2,976,500</v>
          </cell>
          <cell r="G69" t="str">
            <v>2</v>
          </cell>
          <cell r="H69" t="str">
            <v>초기</v>
          </cell>
          <cell r="I69" t="str">
            <v>중장년</v>
          </cell>
          <cell r="J69">
            <v>0</v>
          </cell>
          <cell r="K69">
            <v>7</v>
          </cell>
          <cell r="L69">
            <v>7</v>
          </cell>
          <cell r="M69">
            <v>16</v>
          </cell>
          <cell r="N69">
            <v>15</v>
          </cell>
          <cell r="O69">
            <v>8</v>
          </cell>
          <cell r="P69">
            <v>7</v>
          </cell>
          <cell r="Q69">
            <v>12</v>
          </cell>
          <cell r="R69">
            <v>3</v>
          </cell>
          <cell r="S69">
            <v>75</v>
          </cell>
          <cell r="T69">
            <v>0</v>
          </cell>
          <cell r="U69">
            <v>75</v>
          </cell>
          <cell r="V69">
            <v>50</v>
          </cell>
          <cell r="W69" t="str">
            <v>경쟁 제품들과의 비교를 통해 창업 아이템이 가지는 장점에 대해 구체적인 설명의 보완이 필요하며, 향후 사업 확장을 통한 매출 확대에 대한 사업화 전략이 필요함</v>
          </cell>
        </row>
        <row r="70">
          <cell r="B70">
            <v>20427976</v>
          </cell>
          <cell r="C70" t="str">
            <v>대학발</v>
          </cell>
          <cell r="D70" t="str">
            <v>전기ㆍ전자</v>
          </cell>
          <cell r="E70" t="str">
            <v>실시간 제어 파라메타값을 추정하는 지능형 드론 ESC개발</v>
          </cell>
          <cell r="F70" t="str">
            <v>93,720,000</v>
          </cell>
          <cell r="G70" t="str">
            <v>4</v>
          </cell>
          <cell r="H70" t="str">
            <v>도약</v>
          </cell>
          <cell r="I70" t="str">
            <v>중장년</v>
          </cell>
          <cell r="J70">
            <v>0</v>
          </cell>
          <cell r="K70">
            <v>6</v>
          </cell>
          <cell r="L70">
            <v>7</v>
          </cell>
          <cell r="M70">
            <v>13</v>
          </cell>
          <cell r="N70">
            <v>16</v>
          </cell>
          <cell r="O70">
            <v>8</v>
          </cell>
          <cell r="P70">
            <v>8</v>
          </cell>
          <cell r="Q70">
            <v>14</v>
          </cell>
          <cell r="R70">
            <v>3</v>
          </cell>
          <cell r="S70">
            <v>75</v>
          </cell>
          <cell r="T70">
            <v>0</v>
          </cell>
          <cell r="U70">
            <v>75</v>
          </cell>
          <cell r="V70">
            <v>50</v>
          </cell>
          <cell r="W70" t="str">
            <v>드론 변속기 제품의 비즈니스 모델이 다소 추상적으로 제시되어 있는 바, 구체적인 매출처 확보 방안 및 매출 증대 계획의 보완이 필요함.</v>
          </cell>
          <cell r="X70" t="str">
            <v>일치</v>
          </cell>
          <cell r="Y70" t="str">
            <v>드론 모터 변속기에 관한 것으로 지역주력 산업제품에 해당함</v>
          </cell>
        </row>
        <row r="71">
          <cell r="B71">
            <v>20427653</v>
          </cell>
          <cell r="C71" t="str">
            <v>지역기반</v>
          </cell>
          <cell r="D71" t="str">
            <v>전기ㆍ전자</v>
          </cell>
          <cell r="E71" t="str">
            <v>HBM4 및 AI 반도체· 접합 수율 향상을 위한 나노 박막 광열 변환 기반 초고속 반도체 접합 솔루션</v>
          </cell>
          <cell r="F71" t="str">
            <v>0</v>
          </cell>
          <cell r="G71" t="str">
            <v>0</v>
          </cell>
          <cell r="H71" t="str">
            <v>예비</v>
          </cell>
          <cell r="I71" t="str">
            <v>중장년</v>
          </cell>
          <cell r="J71">
            <v>0</v>
          </cell>
          <cell r="K71">
            <v>8</v>
          </cell>
          <cell r="L71">
            <v>6</v>
          </cell>
          <cell r="M71">
            <v>14</v>
          </cell>
          <cell r="N71">
            <v>15</v>
          </cell>
          <cell r="O71">
            <v>7</v>
          </cell>
          <cell r="P71">
            <v>8</v>
          </cell>
          <cell r="Q71">
            <v>13</v>
          </cell>
          <cell r="R71">
            <v>4</v>
          </cell>
          <cell r="S71">
            <v>75</v>
          </cell>
          <cell r="T71">
            <v>0</v>
          </cell>
          <cell r="U71">
            <v>75</v>
          </cell>
          <cell r="V71">
            <v>50</v>
          </cell>
          <cell r="W71" t="str">
            <v>창업 아이템의 기술개발 계획의 보완이 필요하고, 창업 아이템을 통해 개선할 수 있는 문제점에 대해 신뢰할 수 있는 근거자료를 통해 설명할 필요가 있음</v>
          </cell>
        </row>
        <row r="72">
          <cell r="B72">
            <v>20426870</v>
          </cell>
          <cell r="C72" t="str">
            <v>대학발</v>
          </cell>
          <cell r="D72" t="str">
            <v>전기ㆍ전자</v>
          </cell>
          <cell r="E72" t="str">
            <v xml:space="preserve">구형 농가 전기 인프라의 디지털 전환을 위한 ‘산업용 하이브리드 스마트 리트로핏 제어 시스템(H-SRCS)’ 및 안전진단 솔루션 </v>
          </cell>
          <cell r="F72" t="str">
            <v>0</v>
          </cell>
          <cell r="G72" t="str">
            <v>0</v>
          </cell>
          <cell r="H72" t="str">
            <v>예비</v>
          </cell>
          <cell r="I72" t="str">
            <v>청년</v>
          </cell>
          <cell r="J72">
            <v>0</v>
          </cell>
          <cell r="K72">
            <v>8</v>
          </cell>
          <cell r="L72">
            <v>6</v>
          </cell>
          <cell r="M72">
            <v>14</v>
          </cell>
          <cell r="N72">
            <v>15</v>
          </cell>
          <cell r="O72">
            <v>8</v>
          </cell>
          <cell r="P72">
            <v>7</v>
          </cell>
          <cell r="Q72">
            <v>13</v>
          </cell>
          <cell r="R72">
            <v>4</v>
          </cell>
          <cell r="S72">
            <v>75</v>
          </cell>
          <cell r="T72">
            <v>0</v>
          </cell>
          <cell r="U72">
            <v>75</v>
          </cell>
          <cell r="V72">
            <v>50</v>
          </cell>
          <cell r="W72" t="str">
            <v>창업아이템의 도입 필요성에 대해 공감되나, 경쟁 제품 대비 차별화 요소를 바탕으로 시장 점유율을 확보해 나갈 수 있는 구체적인 사업화 방안의 보완이 필요함</v>
          </cell>
          <cell r="X72" t="str">
            <v>일치</v>
          </cell>
          <cell r="Y72" t="str">
            <v>농가 운영 플랫폼은 지역주력 산업 제품에 해당함</v>
          </cell>
        </row>
        <row r="73">
          <cell r="B73">
            <v>20404679</v>
          </cell>
          <cell r="C73" t="str">
            <v>지역기반</v>
          </cell>
          <cell r="D73" t="str">
            <v>전기ㆍ전자</v>
          </cell>
          <cell r="E73" t="str">
            <v xml:space="preserve">자속 우회(Flux Guide) 기반 자기장 제어 구조가 적용된  무선충전 스마트폰 케이스 1개 </v>
          </cell>
          <cell r="F73" t="str">
            <v>600,000,000</v>
          </cell>
          <cell r="G73" t="str">
            <v>2</v>
          </cell>
          <cell r="H73" t="str">
            <v>초기</v>
          </cell>
          <cell r="I73" t="str">
            <v>청년</v>
          </cell>
          <cell r="J73">
            <v>0</v>
          </cell>
          <cell r="K73">
            <v>7</v>
          </cell>
          <cell r="L73">
            <v>8</v>
          </cell>
          <cell r="M73">
            <v>14</v>
          </cell>
          <cell r="N73">
            <v>15</v>
          </cell>
          <cell r="O73">
            <v>8</v>
          </cell>
          <cell r="P73">
            <v>7</v>
          </cell>
          <cell r="Q73">
            <v>13</v>
          </cell>
          <cell r="R73">
            <v>3</v>
          </cell>
          <cell r="S73">
            <v>75</v>
          </cell>
          <cell r="T73">
            <v>0</v>
          </cell>
          <cell r="U73">
            <v>75</v>
          </cell>
          <cell r="V73">
            <v>50</v>
          </cell>
          <cell r="W73" t="str">
            <v>창업아이템을 통해 예상되는 기술적 효과에 대해 다소 추상적으로 제시되어 있어, 현실적인 구현 가능성 및 효과에 대해 보다 객관적인 자료를 통한 설명이 필요함</v>
          </cell>
        </row>
        <row r="74">
          <cell r="B74">
            <v>20430875</v>
          </cell>
          <cell r="C74" t="str">
            <v>지역기반</v>
          </cell>
          <cell r="D74" t="str">
            <v>전기ㆍ전자</v>
          </cell>
          <cell r="E74" t="str">
            <v>내 손안의 동호회 운영 매니저 - 미티 모바일 애플리케이션</v>
          </cell>
          <cell r="F74" t="str">
            <v>12,712,400</v>
          </cell>
          <cell r="G74" t="str">
            <v>1</v>
          </cell>
          <cell r="H74" t="str">
            <v>초기</v>
          </cell>
          <cell r="I74" t="str">
            <v>청년</v>
          </cell>
          <cell r="J74">
            <v>0</v>
          </cell>
          <cell r="K74">
            <v>7</v>
          </cell>
          <cell r="L74">
            <v>8</v>
          </cell>
          <cell r="M74">
            <v>14</v>
          </cell>
          <cell r="N74">
            <v>15</v>
          </cell>
          <cell r="O74">
            <v>8</v>
          </cell>
          <cell r="P74">
            <v>7</v>
          </cell>
          <cell r="Q74">
            <v>13</v>
          </cell>
          <cell r="R74">
            <v>3</v>
          </cell>
          <cell r="S74">
            <v>75</v>
          </cell>
          <cell r="T74">
            <v>0</v>
          </cell>
          <cell r="U74">
            <v>75</v>
          </cell>
          <cell r="V74">
            <v>50</v>
          </cell>
          <cell r="W74" t="str">
            <v>플랫폼 사업의 특성상 초기 사업자를 확보하고 사업을 확장해나갈 수 있는 구체적인 마케팅 전략의 보완이 필요함.</v>
          </cell>
        </row>
        <row r="75">
          <cell r="B75">
            <v>20419765</v>
          </cell>
          <cell r="C75" t="str">
            <v>지역기반</v>
          </cell>
          <cell r="D75" t="str">
            <v>전기ㆍ전자</v>
          </cell>
          <cell r="E75" t="str">
            <v>AI-to-Silicon: LLM 에이전트 기반 반도체 설계 진입 장벽 제거를 위한 지능형 가이드 시스템 및 지식 추상화 방법론 개발</v>
          </cell>
          <cell r="F75" t="str">
            <v>0</v>
          </cell>
          <cell r="G75" t="str">
            <v>0</v>
          </cell>
          <cell r="H75" t="str">
            <v>예비</v>
          </cell>
          <cell r="I75" t="str">
            <v>중장년</v>
          </cell>
          <cell r="J75">
            <v>0</v>
          </cell>
          <cell r="K75">
            <v>7</v>
          </cell>
          <cell r="L75">
            <v>6</v>
          </cell>
          <cell r="M75">
            <v>16</v>
          </cell>
          <cell r="N75">
            <v>15</v>
          </cell>
          <cell r="O75">
            <v>7</v>
          </cell>
          <cell r="P75">
            <v>8</v>
          </cell>
          <cell r="Q75">
            <v>12</v>
          </cell>
          <cell r="R75">
            <v>3</v>
          </cell>
          <cell r="S75">
            <v>74</v>
          </cell>
          <cell r="T75">
            <v>0</v>
          </cell>
          <cell r="U75">
            <v>74</v>
          </cell>
          <cell r="V75">
            <v>68</v>
          </cell>
          <cell r="W75" t="str">
            <v>창업아이템을 통해 예상되는 기술적 효과에 대해 다소 추상적으로 제시되어 있어, 현실적인 구현 가능성 및 효과성에 대해 보다 근거있는 자료를 통한 설명의 보완이 필요함</v>
          </cell>
        </row>
        <row r="76">
          <cell r="B76">
            <v>20427364</v>
          </cell>
          <cell r="C76" t="str">
            <v>지역기반</v>
          </cell>
          <cell r="D76" t="str">
            <v>전기ㆍ전자</v>
          </cell>
          <cell r="E76" t="str">
            <v>AutoCMO : 실행형 멀티 에이전트 솔루션</v>
          </cell>
          <cell r="F76" t="str">
            <v>0</v>
          </cell>
          <cell r="G76" t="str">
            <v>0</v>
          </cell>
          <cell r="H76" t="str">
            <v>예비</v>
          </cell>
          <cell r="I76" t="str">
            <v>청년</v>
          </cell>
          <cell r="J76">
            <v>0</v>
          </cell>
          <cell r="K76">
            <v>7</v>
          </cell>
          <cell r="L76">
            <v>6</v>
          </cell>
          <cell r="M76">
            <v>16</v>
          </cell>
          <cell r="N76">
            <v>15</v>
          </cell>
          <cell r="O76">
            <v>7</v>
          </cell>
          <cell r="P76">
            <v>8</v>
          </cell>
          <cell r="Q76">
            <v>12</v>
          </cell>
          <cell r="R76">
            <v>3</v>
          </cell>
          <cell r="S76">
            <v>74</v>
          </cell>
          <cell r="T76">
            <v>0</v>
          </cell>
          <cell r="U76">
            <v>74</v>
          </cell>
          <cell r="V76">
            <v>68</v>
          </cell>
          <cell r="W76"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77">
          <cell r="B77">
            <v>20416183</v>
          </cell>
          <cell r="C77" t="str">
            <v>지역기반</v>
          </cell>
          <cell r="D77" t="str">
            <v>전기ㆍ전자</v>
          </cell>
          <cell r="E77" t="str">
            <v>인공지능 기반 모듈형 과학교구 체함학습 시스템</v>
          </cell>
          <cell r="F77" t="str">
            <v>4,000,000</v>
          </cell>
          <cell r="G77" t="str">
            <v>1</v>
          </cell>
          <cell r="H77" t="str">
            <v>초기</v>
          </cell>
          <cell r="I77" t="str">
            <v>중장년</v>
          </cell>
          <cell r="J77">
            <v>0</v>
          </cell>
          <cell r="K77">
            <v>6</v>
          </cell>
          <cell r="L77">
            <v>7</v>
          </cell>
          <cell r="M77">
            <v>13</v>
          </cell>
          <cell r="N77">
            <v>16</v>
          </cell>
          <cell r="O77">
            <v>7</v>
          </cell>
          <cell r="P77">
            <v>8</v>
          </cell>
          <cell r="Q77">
            <v>14</v>
          </cell>
          <cell r="R77">
            <v>3</v>
          </cell>
          <cell r="S77">
            <v>74</v>
          </cell>
          <cell r="T77">
            <v>0</v>
          </cell>
          <cell r="U77">
            <v>74</v>
          </cell>
          <cell r="V77">
            <v>68</v>
          </cell>
          <cell r="W77" t="str">
            <v>경쟁 제품 대비 차별화 요소를 바탕으로 시장 점유율을 확보해 나갈 수 있는 구체적인 사업화 방안의 보완이 필요함</v>
          </cell>
        </row>
        <row r="78">
          <cell r="B78">
            <v>20417611</v>
          </cell>
          <cell r="C78" t="str">
            <v>지역기반</v>
          </cell>
          <cell r="D78" t="str">
            <v>전기ㆍ전자</v>
          </cell>
          <cell r="E78" t="str">
            <v>터치와 물리버튼을 융합하여 같은 공간으로 4배 더 신호를 제어하는 직관형 자동차 실내 스위치</v>
          </cell>
          <cell r="F78" t="str">
            <v>32,000,000</v>
          </cell>
          <cell r="G78" t="str">
            <v>0</v>
          </cell>
          <cell r="H78" t="str">
            <v>초기</v>
          </cell>
          <cell r="I78" t="str">
            <v>중장년</v>
          </cell>
          <cell r="J78">
            <v>0</v>
          </cell>
          <cell r="K78">
            <v>7</v>
          </cell>
          <cell r="L78">
            <v>6</v>
          </cell>
          <cell r="M78">
            <v>15</v>
          </cell>
          <cell r="N78">
            <v>15</v>
          </cell>
          <cell r="O78">
            <v>7</v>
          </cell>
          <cell r="P78">
            <v>7</v>
          </cell>
          <cell r="Q78">
            <v>14</v>
          </cell>
          <cell r="R78">
            <v>3</v>
          </cell>
          <cell r="S78">
            <v>74</v>
          </cell>
          <cell r="T78">
            <v>0</v>
          </cell>
          <cell r="U78">
            <v>74</v>
          </cell>
          <cell r="V78">
            <v>68</v>
          </cell>
          <cell r="W78" t="str">
            <v>창업아이템의 도입 필요성에 대해 공감되나, 경쟁 제품 대비 차별화 요소를 바탕으로 시장 점유율을 확보해 나갈 수 있는 구체적인 사업화 방안의 보완이 필요함</v>
          </cell>
        </row>
        <row r="79">
          <cell r="B79">
            <v>20420098</v>
          </cell>
          <cell r="C79" t="str">
            <v>지역기반</v>
          </cell>
          <cell r="D79" t="str">
            <v>전기ㆍ전자</v>
          </cell>
          <cell r="E79" t="str">
            <v>도수 렌즈 호환 및 파라메트릭 사이즈 맞춤이 가능한 능동형 AI 에이전트 스마트 아이웨어</v>
          </cell>
          <cell r="F79" t="str">
            <v>0</v>
          </cell>
          <cell r="G79" t="str">
            <v>3</v>
          </cell>
          <cell r="H79" t="str">
            <v>초기</v>
          </cell>
          <cell r="I79" t="str">
            <v>청년</v>
          </cell>
          <cell r="J79">
            <v>0</v>
          </cell>
          <cell r="K79">
            <v>5</v>
          </cell>
          <cell r="L79">
            <v>7</v>
          </cell>
          <cell r="M79">
            <v>13</v>
          </cell>
          <cell r="N79">
            <v>16</v>
          </cell>
          <cell r="O79">
            <v>6</v>
          </cell>
          <cell r="P79">
            <v>8</v>
          </cell>
          <cell r="Q79">
            <v>14</v>
          </cell>
          <cell r="R79">
            <v>3</v>
          </cell>
          <cell r="S79">
            <v>72</v>
          </cell>
          <cell r="T79">
            <v>2</v>
          </cell>
          <cell r="U79">
            <v>74</v>
          </cell>
          <cell r="V79">
            <v>68</v>
          </cell>
          <cell r="W79" t="str">
            <v>창업 아이템이 기존 유사제품을 대체할 수 있을만큼 기술적, 사용적 측면의 장점을 가지는지에 대해 신뢰할 수 있는 시장 및 고객 분석이 필요함</v>
          </cell>
        </row>
        <row r="80">
          <cell r="B80">
            <v>20420492</v>
          </cell>
          <cell r="C80" t="str">
            <v>지역기반</v>
          </cell>
          <cell r="D80" t="str">
            <v>전기ㆍ전자</v>
          </cell>
          <cell r="E80" t="str">
            <v>지능형 온·습도 제어 및 전력 관리 알고리즘 기반 스포츠 모빌리티 무선 건조기</v>
          </cell>
          <cell r="F80" t="str">
            <v>303,039,769</v>
          </cell>
          <cell r="G80" t="str">
            <v>1</v>
          </cell>
          <cell r="H80" t="str">
            <v>초기</v>
          </cell>
          <cell r="I80" t="str">
            <v>중장년</v>
          </cell>
          <cell r="J80">
            <v>0</v>
          </cell>
          <cell r="K80">
            <v>7</v>
          </cell>
          <cell r="L80">
            <v>6</v>
          </cell>
          <cell r="M80">
            <v>16</v>
          </cell>
          <cell r="N80">
            <v>15</v>
          </cell>
          <cell r="O80">
            <v>7</v>
          </cell>
          <cell r="P80">
            <v>8</v>
          </cell>
          <cell r="Q80">
            <v>12</v>
          </cell>
          <cell r="R80">
            <v>3</v>
          </cell>
          <cell r="S80">
            <v>74</v>
          </cell>
          <cell r="T80">
            <v>0</v>
          </cell>
          <cell r="U80">
            <v>74</v>
          </cell>
          <cell r="V80">
            <v>68</v>
          </cell>
          <cell r="W80" t="str">
            <v>시장 규모와 소비자의 니즈에 대한 구체적인 분석을 기초로, 시장 점유율을 확보해 나갈 수 있는 구체적인 사업화 방안의 보완이 필요함</v>
          </cell>
        </row>
        <row r="81">
          <cell r="B81">
            <v>20429801</v>
          </cell>
          <cell r="C81" t="str">
            <v>지역기반</v>
          </cell>
          <cell r="D81" t="str">
            <v>전기ㆍ전자</v>
          </cell>
          <cell r="E81" t="str">
            <v>가정용 AI 맞춤형 영양제 디스펜서 &amp; 구독 플랫폼, ‘Wellness Station’</v>
          </cell>
          <cell r="F81" t="str">
            <v>50,000,000</v>
          </cell>
          <cell r="G81" t="str">
            <v>0</v>
          </cell>
          <cell r="H81" t="str">
            <v>초기</v>
          </cell>
          <cell r="I81" t="str">
            <v>중장년</v>
          </cell>
          <cell r="J81">
            <v>0</v>
          </cell>
          <cell r="K81">
            <v>7</v>
          </cell>
          <cell r="L81">
            <v>6</v>
          </cell>
          <cell r="M81">
            <v>16</v>
          </cell>
          <cell r="N81">
            <v>15</v>
          </cell>
          <cell r="O81">
            <v>7</v>
          </cell>
          <cell r="P81">
            <v>8</v>
          </cell>
          <cell r="Q81">
            <v>12</v>
          </cell>
          <cell r="R81">
            <v>3</v>
          </cell>
          <cell r="S81">
            <v>74</v>
          </cell>
          <cell r="T81">
            <v>0</v>
          </cell>
          <cell r="U81">
            <v>74</v>
          </cell>
          <cell r="V81">
            <v>68</v>
          </cell>
          <cell r="W81" t="str">
            <v>영양제 디스펜서 및 구독 플랫폼에 적용된 창업 아이템만의 기술적 차별성이 다소 추상적으로 제시되어 있어, 경쟁제품 대비 우위를 확인할 수 있는 객관적인 근거의 보완이 필요함</v>
          </cell>
        </row>
        <row r="82">
          <cell r="B82">
            <v>20432044</v>
          </cell>
          <cell r="C82" t="str">
            <v>지역기반</v>
          </cell>
          <cell r="D82" t="str">
            <v>전기ㆍ전자</v>
          </cell>
          <cell r="E82" t="str">
            <v>‘더디(DUHDI)’ - 올인원(All in one) 행사 운영 DX 솔루션</v>
          </cell>
          <cell r="F82" t="str">
            <v>4,790,909</v>
          </cell>
          <cell r="G82" t="str">
            <v>0</v>
          </cell>
          <cell r="H82" t="str">
            <v>초기</v>
          </cell>
          <cell r="I82" t="str">
            <v>청년</v>
          </cell>
          <cell r="J82">
            <v>0</v>
          </cell>
          <cell r="K82">
            <v>7</v>
          </cell>
          <cell r="L82">
            <v>6</v>
          </cell>
          <cell r="M82">
            <v>14</v>
          </cell>
          <cell r="N82">
            <v>16</v>
          </cell>
          <cell r="O82">
            <v>7</v>
          </cell>
          <cell r="P82">
            <v>7</v>
          </cell>
          <cell r="Q82">
            <v>12</v>
          </cell>
          <cell r="R82">
            <v>3</v>
          </cell>
          <cell r="S82">
            <v>72</v>
          </cell>
          <cell r="T82">
            <v>2</v>
          </cell>
          <cell r="U82">
            <v>74</v>
          </cell>
          <cell r="V82">
            <v>68</v>
          </cell>
          <cell r="W82" t="str">
            <v>경쟁사 대비 특장점으로 제시한 실시간 연동, 컬러패널, AI 기능들을 종합적으로 고려하였을 때, 경쟁사 대비 차별화 요소를 보다 경쟁력 있게 제시할 필요가 있으며, 이를 기초로 시장 점유율을 지속적으로 확대해나가기 위한 사업화 전략의 보완이 필요함.</v>
          </cell>
        </row>
        <row r="83">
          <cell r="B83">
            <v>20407692</v>
          </cell>
          <cell r="C83" t="str">
            <v>대학발</v>
          </cell>
          <cell r="D83" t="str">
            <v>전기ㆍ전자</v>
          </cell>
          <cell r="E83" t="str">
            <v>CMOS 위상제어 반도체 기반 초저전력 지능형 표면(RIS) 통신 인프라 기술 개발</v>
          </cell>
          <cell r="F83" t="str">
            <v>18,500,000</v>
          </cell>
          <cell r="G83" t="str">
            <v>4</v>
          </cell>
          <cell r="H83" t="str">
            <v>초기</v>
          </cell>
          <cell r="I83" t="str">
            <v>청년</v>
          </cell>
          <cell r="J83">
            <v>0</v>
          </cell>
          <cell r="K83">
            <v>5</v>
          </cell>
          <cell r="L83">
            <v>7</v>
          </cell>
          <cell r="M83">
            <v>15</v>
          </cell>
          <cell r="N83">
            <v>16</v>
          </cell>
          <cell r="O83">
            <v>6</v>
          </cell>
          <cell r="P83">
            <v>8</v>
          </cell>
          <cell r="Q83">
            <v>14</v>
          </cell>
          <cell r="R83">
            <v>3</v>
          </cell>
          <cell r="S83">
            <v>74</v>
          </cell>
          <cell r="T83">
            <v>0</v>
          </cell>
          <cell r="U83">
            <v>74</v>
          </cell>
          <cell r="V83">
            <v>68</v>
          </cell>
          <cell r="W83" t="str">
            <v>협약기간 내 주요 통신사업자(KT, SKT, LGU+)와의 협업 및 레퍼런스 확보를 사업화 전략으로 제시하였으나, 통신장비에 사용된다는 제품의 특수성을 고려하였을 때 실제 매출까지 이어지기 위한 보다 현실적인 사업화 전략이 필요하다고 사료됨</v>
          </cell>
          <cell r="X83" t="str">
            <v>일치</v>
          </cell>
          <cell r="Y83" t="str">
            <v>지능형 표면 기술은 지역주력 산업제품에 해당함</v>
          </cell>
        </row>
        <row r="84">
          <cell r="B84">
            <v>20425468</v>
          </cell>
          <cell r="C84" t="str">
            <v>대학발</v>
          </cell>
          <cell r="D84" t="str">
            <v>전기ㆍ전자</v>
          </cell>
          <cell r="E84" t="str">
            <v>멀티모달 LLM 기반 캐릭터 인터랙션 및 콘텐츠 출력형 Physical AI 디바이스(MARO)</v>
          </cell>
          <cell r="F84" t="str">
            <v>0</v>
          </cell>
          <cell r="G84" t="str">
            <v>5</v>
          </cell>
          <cell r="H84" t="str">
            <v>초기</v>
          </cell>
          <cell r="I84" t="str">
            <v>청년</v>
          </cell>
          <cell r="J84">
            <v>0</v>
          </cell>
          <cell r="K84">
            <v>7</v>
          </cell>
          <cell r="L84">
            <v>6</v>
          </cell>
          <cell r="M84">
            <v>16</v>
          </cell>
          <cell r="N84">
            <v>15</v>
          </cell>
          <cell r="O84">
            <v>7</v>
          </cell>
          <cell r="P84">
            <v>8</v>
          </cell>
          <cell r="Q84">
            <v>12</v>
          </cell>
          <cell r="R84">
            <v>3</v>
          </cell>
          <cell r="S84">
            <v>74</v>
          </cell>
          <cell r="T84">
            <v>0</v>
          </cell>
          <cell r="U84">
            <v>74</v>
          </cell>
          <cell r="V84">
            <v>68</v>
          </cell>
          <cell r="W84"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cell r="X84" t="str">
            <v>일치</v>
          </cell>
          <cell r="Y84" t="str">
            <v>사용자의 감정을 이해하는 지능형 로봇으로 지역주력 산업제품에 해당함</v>
          </cell>
        </row>
        <row r="85">
          <cell r="B85">
            <v>20438617</v>
          </cell>
          <cell r="C85" t="str">
            <v>대학발</v>
          </cell>
          <cell r="D85" t="str">
            <v>전기ㆍ전자</v>
          </cell>
          <cell r="E85" t="str">
            <v>학교 체육수업의 디지털 전환을 위한 스마트 줄넘기와 게이미피케이션을 적용한 실시간 운동 모니터링 플랫폼</v>
          </cell>
          <cell r="F85" t="str">
            <v>306,000,000</v>
          </cell>
          <cell r="G85" t="str">
            <v>4</v>
          </cell>
          <cell r="H85" t="str">
            <v>초기</v>
          </cell>
          <cell r="I85" t="str">
            <v>청년</v>
          </cell>
          <cell r="J85">
            <v>0</v>
          </cell>
          <cell r="K85">
            <v>7</v>
          </cell>
          <cell r="L85">
            <v>6</v>
          </cell>
          <cell r="M85">
            <v>16</v>
          </cell>
          <cell r="N85">
            <v>15</v>
          </cell>
          <cell r="O85">
            <v>7</v>
          </cell>
          <cell r="P85">
            <v>7</v>
          </cell>
          <cell r="Q85">
            <v>13</v>
          </cell>
          <cell r="R85">
            <v>3</v>
          </cell>
          <cell r="S85">
            <v>74</v>
          </cell>
          <cell r="T85">
            <v>0</v>
          </cell>
          <cell r="U85">
            <v>74</v>
          </cell>
          <cell r="V85">
            <v>68</v>
          </cell>
          <cell r="W85" t="str">
            <v>기존 경쟁제품 대비 게이미피케이션 요소를 적용한 것을 주요 차별점으로 제시하였으나, 기존 경쟁제품을 대체하여 시장 점유율을 지속적으로 확보할 수 있을지에 대해 시장 및 고객의 니즈 분석 결과를 기초로 보다 설득력 있게 설명할 필요가 있음</v>
          </cell>
          <cell r="X85" t="str">
            <v>일치</v>
          </cell>
          <cell r="Y85" t="str">
            <v>스마트 줄넘기에 관한 것으로 지역주력 산업제품에 해당함</v>
          </cell>
        </row>
        <row r="86">
          <cell r="B86">
            <v>20413159</v>
          </cell>
          <cell r="C86" t="str">
            <v>지역기반</v>
          </cell>
          <cell r="D86" t="str">
            <v>전기ㆍ전자</v>
          </cell>
          <cell r="E86" t="str">
            <v>AI기반 학교 음용수 지능형 유무선 원격 공급제어 단말기 및 모바일웹앱 개발과 통합 음용수관제시스템 개발</v>
          </cell>
          <cell r="F86" t="str">
            <v>3,804,000</v>
          </cell>
          <cell r="G86" t="str">
            <v>1</v>
          </cell>
          <cell r="H86" t="str">
            <v>도약</v>
          </cell>
          <cell r="I86" t="str">
            <v>중장년</v>
          </cell>
          <cell r="J86">
            <v>0</v>
          </cell>
          <cell r="K86">
            <v>7</v>
          </cell>
          <cell r="L86">
            <v>6</v>
          </cell>
          <cell r="M86">
            <v>16</v>
          </cell>
          <cell r="N86">
            <v>16</v>
          </cell>
          <cell r="O86">
            <v>7</v>
          </cell>
          <cell r="P86">
            <v>7</v>
          </cell>
          <cell r="Q86">
            <v>12</v>
          </cell>
          <cell r="R86">
            <v>3</v>
          </cell>
          <cell r="S86">
            <v>74</v>
          </cell>
          <cell r="T86">
            <v>0</v>
          </cell>
          <cell r="U86">
            <v>74</v>
          </cell>
          <cell r="V86">
            <v>68</v>
          </cell>
          <cell r="W86" t="str">
            <v>창업아이템을 통해 예상되는 기술적 효과에 대해 다소 추상적으로 제시되어 있어, 현실적인 구현 가능성 및 효과성에 대해 보다 객관적인 자료를 통한 설명의 보완이 필요함</v>
          </cell>
        </row>
        <row r="87">
          <cell r="B87">
            <v>20422658</v>
          </cell>
          <cell r="C87" t="str">
            <v>지역기반</v>
          </cell>
          <cell r="D87" t="str">
            <v>전기ㆍ전자</v>
          </cell>
          <cell r="E87" t="str">
            <v>기후 대응형 육상 김 양식 전용 LED 조명 및 제어 플랫폼</v>
          </cell>
          <cell r="F87" t="str">
            <v>19</v>
          </cell>
          <cell r="G87" t="str">
            <v>4</v>
          </cell>
          <cell r="H87" t="str">
            <v>도약</v>
          </cell>
          <cell r="I87" t="str">
            <v>중장년</v>
          </cell>
          <cell r="J87">
            <v>0</v>
          </cell>
          <cell r="K87">
            <v>7</v>
          </cell>
          <cell r="L87">
            <v>6</v>
          </cell>
          <cell r="M87">
            <v>16</v>
          </cell>
          <cell r="N87">
            <v>15</v>
          </cell>
          <cell r="O87">
            <v>7</v>
          </cell>
          <cell r="P87">
            <v>8</v>
          </cell>
          <cell r="Q87">
            <v>12</v>
          </cell>
          <cell r="R87">
            <v>3</v>
          </cell>
          <cell r="S87">
            <v>74</v>
          </cell>
          <cell r="T87">
            <v>0</v>
          </cell>
          <cell r="U87">
            <v>74</v>
          </cell>
          <cell r="V87">
            <v>68</v>
          </cell>
          <cell r="W87" t="str">
            <v>창업아이템을 통해 예상되는 기술적 효과에 대해 다소 추상적으로 제시되어 있어, 현실적인 구현 가능성 및 효과성에 대해 보다 객관적인 자료를 통한 설명의 보완이 필요함</v>
          </cell>
        </row>
        <row r="88">
          <cell r="B88">
            <v>20429825</v>
          </cell>
          <cell r="C88" t="str">
            <v>지역기반</v>
          </cell>
          <cell r="D88" t="str">
            <v>전기ㆍ전자</v>
          </cell>
          <cell r="E88" t="str">
            <v>AIIOT적용 반려동물 건강상태와 활동수준 관리 원적외선 패드 개발</v>
          </cell>
          <cell r="F88" t="str">
            <v>30,000,000</v>
          </cell>
          <cell r="G88" t="str">
            <v>2</v>
          </cell>
          <cell r="H88" t="str">
            <v>도약</v>
          </cell>
          <cell r="I88" t="str">
            <v>청년</v>
          </cell>
          <cell r="J88">
            <v>0</v>
          </cell>
          <cell r="K88">
            <v>7</v>
          </cell>
          <cell r="L88">
            <v>6</v>
          </cell>
          <cell r="M88">
            <v>16</v>
          </cell>
          <cell r="N88">
            <v>15</v>
          </cell>
          <cell r="O88">
            <v>7</v>
          </cell>
          <cell r="P88">
            <v>8</v>
          </cell>
          <cell r="Q88">
            <v>12</v>
          </cell>
          <cell r="R88">
            <v>3</v>
          </cell>
          <cell r="S88">
            <v>74</v>
          </cell>
          <cell r="T88">
            <v>0</v>
          </cell>
          <cell r="U88">
            <v>74</v>
          </cell>
          <cell r="V88">
            <v>68</v>
          </cell>
          <cell r="W88" t="str">
            <v>창업아이템의 도입 필요성에 대해 공감되나, 경쟁 제품 대비 차별화 요소를 바탕으로 시장 점유율을 확보해 나갈 수 있는 구체적인 사업화 방안의 보완이 요구됨</v>
          </cell>
        </row>
        <row r="89">
          <cell r="B89">
            <v>20431396</v>
          </cell>
          <cell r="C89" t="str">
            <v>지역기반</v>
          </cell>
          <cell r="D89" t="str">
            <v>전기ㆍ전자</v>
          </cell>
          <cell r="E89" t="str">
            <v>결상복구·정전압·고조파필터 3중 보호 기술이 적용된 중소 제조공장 전기사고 예방 통합 안전관리 렌탈 서비스</v>
          </cell>
          <cell r="F89" t="str">
            <v>74,000,000</v>
          </cell>
          <cell r="G89" t="str">
            <v>1</v>
          </cell>
          <cell r="H89" t="str">
            <v>도약</v>
          </cell>
          <cell r="I89" t="str">
            <v>중장년</v>
          </cell>
          <cell r="J89">
            <v>0</v>
          </cell>
          <cell r="K89">
            <v>7</v>
          </cell>
          <cell r="L89">
            <v>7</v>
          </cell>
          <cell r="M89">
            <v>13</v>
          </cell>
          <cell r="N89">
            <v>16</v>
          </cell>
          <cell r="O89">
            <v>6</v>
          </cell>
          <cell r="P89">
            <v>8</v>
          </cell>
          <cell r="Q89">
            <v>14</v>
          </cell>
          <cell r="R89">
            <v>3</v>
          </cell>
          <cell r="S89">
            <v>74</v>
          </cell>
          <cell r="T89">
            <v>0</v>
          </cell>
          <cell r="U89">
            <v>74</v>
          </cell>
          <cell r="V89">
            <v>68</v>
          </cell>
          <cell r="W89" t="str">
            <v>창업아이템의 도입 필요성에 대해 공감되나, 경쟁 제품 대비 차별화 요소를 바탕으로 시장 점유율을 확보해 나갈 수 있는 구체적인 사업화 방안의 보완이 필요함</v>
          </cell>
        </row>
        <row r="90">
          <cell r="B90">
            <v>20410195</v>
          </cell>
          <cell r="C90" t="str">
            <v>지역기반</v>
          </cell>
          <cell r="D90" t="str">
            <v>전기ㆍ전자</v>
          </cell>
          <cell r="E90" t="str">
            <v>기존 신호등.가로등 인프라 활용형 저비용 . 고효율 AI기반 지하차도 침수재난  방지 시스템</v>
          </cell>
          <cell r="F90" t="str">
            <v>0</v>
          </cell>
          <cell r="G90" t="str">
            <v>0</v>
          </cell>
          <cell r="H90" t="str">
            <v>예비</v>
          </cell>
          <cell r="I90" t="str">
            <v>청년</v>
          </cell>
          <cell r="J90">
            <v>0</v>
          </cell>
          <cell r="K90">
            <v>5</v>
          </cell>
          <cell r="L90">
            <v>7</v>
          </cell>
          <cell r="M90">
            <v>13</v>
          </cell>
          <cell r="N90">
            <v>16</v>
          </cell>
          <cell r="O90">
            <v>8</v>
          </cell>
          <cell r="P90">
            <v>8</v>
          </cell>
          <cell r="Q90">
            <v>14</v>
          </cell>
          <cell r="R90">
            <v>3</v>
          </cell>
          <cell r="S90">
            <v>74</v>
          </cell>
          <cell r="T90">
            <v>0</v>
          </cell>
          <cell r="U90">
            <v>74</v>
          </cell>
          <cell r="V90">
            <v>68</v>
          </cell>
          <cell r="W90" t="str">
            <v>창업아이템 이용시 예상되는 지하차도 침수재난 방지의 효과성에 대해 보다 설득력 있는 근거자료를 통한 설명이 필요함</v>
          </cell>
        </row>
        <row r="91">
          <cell r="B91">
            <v>20422916</v>
          </cell>
          <cell r="C91" t="str">
            <v>지역기반</v>
          </cell>
          <cell r="D91" t="str">
            <v>전기ㆍ전자</v>
          </cell>
          <cell r="E91" t="str">
            <v>AI 기반 수박 재배 자동화 및 수확 판단 스마트팜 시스템 개발</v>
          </cell>
          <cell r="F91" t="str">
            <v>0</v>
          </cell>
          <cell r="G91" t="str">
            <v>0</v>
          </cell>
          <cell r="H91" t="str">
            <v>예비</v>
          </cell>
          <cell r="I91" t="str">
            <v>청년</v>
          </cell>
          <cell r="J91">
            <v>0</v>
          </cell>
          <cell r="K91">
            <v>6</v>
          </cell>
          <cell r="L91">
            <v>7</v>
          </cell>
          <cell r="M91">
            <v>14</v>
          </cell>
          <cell r="N91">
            <v>16</v>
          </cell>
          <cell r="O91">
            <v>6</v>
          </cell>
          <cell r="P91">
            <v>8</v>
          </cell>
          <cell r="Q91">
            <v>14</v>
          </cell>
          <cell r="R91">
            <v>3</v>
          </cell>
          <cell r="S91">
            <v>74</v>
          </cell>
          <cell r="T91">
            <v>0</v>
          </cell>
          <cell r="U91">
            <v>74</v>
          </cell>
          <cell r="V91">
            <v>68</v>
          </cell>
          <cell r="W91"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92">
          <cell r="B92">
            <v>20423774</v>
          </cell>
          <cell r="C92" t="str">
            <v>대학발</v>
          </cell>
          <cell r="D92" t="str">
            <v>전기ㆍ전자</v>
          </cell>
          <cell r="E92" t="str">
            <v>Muse-Fit</v>
          </cell>
          <cell r="F92" t="str">
            <v>0</v>
          </cell>
          <cell r="G92" t="str">
            <v>0</v>
          </cell>
          <cell r="H92" t="str">
            <v>예비</v>
          </cell>
          <cell r="I92" t="str">
            <v>청년</v>
          </cell>
          <cell r="J92">
            <v>0</v>
          </cell>
          <cell r="K92">
            <v>7</v>
          </cell>
          <cell r="L92">
            <v>8</v>
          </cell>
          <cell r="M92">
            <v>14</v>
          </cell>
          <cell r="N92">
            <v>15</v>
          </cell>
          <cell r="O92">
            <v>8</v>
          </cell>
          <cell r="P92">
            <v>7</v>
          </cell>
          <cell r="Q92">
            <v>12</v>
          </cell>
          <cell r="R92">
            <v>3</v>
          </cell>
          <cell r="S92">
            <v>74</v>
          </cell>
          <cell r="T92">
            <v>0</v>
          </cell>
          <cell r="U92">
            <v>74</v>
          </cell>
          <cell r="V92">
            <v>68</v>
          </cell>
          <cell r="W92" t="str">
            <v>창업아이템의 도입 필요성에 대해 공감되나, 경쟁 제품 대비 차별화 요소를 바탕으로 시장 점유율을 확보해 나갈 수 있는 구체적인 사업화 방안의 보완이 필요함</v>
          </cell>
          <cell r="X92" t="str">
            <v>일치</v>
          </cell>
          <cell r="Y92" t="str">
            <v>메이크업 추천 플랫폼은 지역주력 산업 제품에 해당함</v>
          </cell>
        </row>
        <row r="93">
          <cell r="B93">
            <v>20410586</v>
          </cell>
          <cell r="C93" t="str">
            <v>지역기반</v>
          </cell>
          <cell r="D93" t="str">
            <v>전기ㆍ전자</v>
          </cell>
          <cell r="E93" t="str">
            <v>공간 음향 및 생체 데이터 연동 기술이 적용된 조명-오디오 융합 웰니스 시스템</v>
          </cell>
          <cell r="F93" t="str">
            <v>20,000,000</v>
          </cell>
          <cell r="G93" t="str">
            <v>1</v>
          </cell>
          <cell r="H93" t="str">
            <v>초기</v>
          </cell>
          <cell r="I93" t="str">
            <v>중장년</v>
          </cell>
          <cell r="J93">
            <v>0</v>
          </cell>
          <cell r="K93">
            <v>8</v>
          </cell>
          <cell r="L93">
            <v>8</v>
          </cell>
          <cell r="M93">
            <v>14</v>
          </cell>
          <cell r="N93">
            <v>15</v>
          </cell>
          <cell r="O93">
            <v>7</v>
          </cell>
          <cell r="P93">
            <v>7</v>
          </cell>
          <cell r="Q93">
            <v>12</v>
          </cell>
          <cell r="R93">
            <v>3</v>
          </cell>
          <cell r="S93">
            <v>74</v>
          </cell>
          <cell r="T93">
            <v>0</v>
          </cell>
          <cell r="U93">
            <v>74</v>
          </cell>
          <cell r="V93">
            <v>68</v>
          </cell>
          <cell r="W93" t="str">
            <v>창업아이템을 통해 예상되는 기술적 효과에 대해 다소 추상적으로 제시되어 있어, 현실적인 구현 가능성 및 효과에 대해 보다 객관적인 자료를 통한 설명이 필요함</v>
          </cell>
        </row>
        <row r="94">
          <cell r="B94">
            <v>20427736</v>
          </cell>
          <cell r="C94" t="str">
            <v>지역기반</v>
          </cell>
          <cell r="D94" t="str">
            <v>전기ㆍ전자</v>
          </cell>
          <cell r="E94" t="str">
            <v>AI 기반K-브랜드 피크 솔루션(브랜드 스케일업SaaS 플랫폼)</v>
          </cell>
          <cell r="F94" t="str">
            <v>0</v>
          </cell>
          <cell r="G94" t="str">
            <v>0</v>
          </cell>
          <cell r="H94" t="str">
            <v>초기</v>
          </cell>
          <cell r="I94" t="str">
            <v>중장년</v>
          </cell>
          <cell r="J94">
            <v>0</v>
          </cell>
          <cell r="K94">
            <v>8</v>
          </cell>
          <cell r="L94">
            <v>8</v>
          </cell>
          <cell r="M94">
            <v>14</v>
          </cell>
          <cell r="N94">
            <v>15</v>
          </cell>
          <cell r="O94">
            <v>7</v>
          </cell>
          <cell r="P94">
            <v>7</v>
          </cell>
          <cell r="Q94">
            <v>12</v>
          </cell>
          <cell r="R94">
            <v>3</v>
          </cell>
          <cell r="S94">
            <v>74</v>
          </cell>
          <cell r="T94">
            <v>0</v>
          </cell>
          <cell r="U94">
            <v>74</v>
          </cell>
          <cell r="V94">
            <v>68</v>
          </cell>
          <cell r="W94" t="str">
            <v>홈쇼핑 MD의 전문성을 AI로 시스템화 하였을 때 기대되는 효과에 대하여 보다 근거있는 수치 등을 통하여 창업 아이템의 도입 필요성을 설명할 필요가 있음</v>
          </cell>
        </row>
        <row r="95">
          <cell r="B95">
            <v>20429603</v>
          </cell>
          <cell r="C95" t="str">
            <v>지역기반</v>
          </cell>
          <cell r="D95" t="str">
            <v>전기ㆍ전자</v>
          </cell>
          <cell r="E95" t="str">
            <v>IoT 화재감지 및 자동 전원차단 기능의 차세대 모빌리티 배터리용 스마트 방화·방폭 케이스의 개발</v>
          </cell>
          <cell r="F95" t="str">
            <v>39,000,000</v>
          </cell>
          <cell r="G95" t="str">
            <v>2</v>
          </cell>
          <cell r="H95" t="str">
            <v>초기</v>
          </cell>
          <cell r="I95" t="str">
            <v>중장년</v>
          </cell>
          <cell r="J95">
            <v>0</v>
          </cell>
          <cell r="K95">
            <v>7</v>
          </cell>
          <cell r="L95">
            <v>8</v>
          </cell>
          <cell r="M95">
            <v>14</v>
          </cell>
          <cell r="N95">
            <v>15</v>
          </cell>
          <cell r="O95">
            <v>7</v>
          </cell>
          <cell r="P95">
            <v>8</v>
          </cell>
          <cell r="Q95">
            <v>12</v>
          </cell>
          <cell r="R95">
            <v>3</v>
          </cell>
          <cell r="S95">
            <v>74</v>
          </cell>
          <cell r="T95">
            <v>0</v>
          </cell>
          <cell r="U95">
            <v>74</v>
          </cell>
          <cell r="V95">
            <v>68</v>
          </cell>
          <cell r="W95" t="str">
            <v>창업 아이템이 기존 유사제품을 대체할 수 있을만큼 기술적, 사용적 측면의 장점을 가지는지 여부에 대해 신뢰할 수 있는 시장 및 고객 분석을 통해 설명할 필요가 있음</v>
          </cell>
        </row>
        <row r="96">
          <cell r="B96">
            <v>20401528</v>
          </cell>
          <cell r="C96" t="str">
            <v>지역기반</v>
          </cell>
          <cell r="D96" t="str">
            <v>전기ㆍ전자</v>
          </cell>
          <cell r="E96" t="str">
            <v>자율 비행 및 AI 꽃 인식 기술이 적용된 초소형 드론 기반 인공수분 서비스</v>
          </cell>
          <cell r="F96" t="str">
            <v>0</v>
          </cell>
          <cell r="G96" t="str">
            <v>0</v>
          </cell>
          <cell r="H96" t="str">
            <v>예비</v>
          </cell>
          <cell r="I96" t="str">
            <v>청년</v>
          </cell>
          <cell r="J96">
            <v>0</v>
          </cell>
          <cell r="K96">
            <v>6</v>
          </cell>
          <cell r="L96">
            <v>8</v>
          </cell>
          <cell r="M96">
            <v>15</v>
          </cell>
          <cell r="N96">
            <v>13</v>
          </cell>
          <cell r="O96">
            <v>8</v>
          </cell>
          <cell r="P96">
            <v>7</v>
          </cell>
          <cell r="Q96">
            <v>12</v>
          </cell>
          <cell r="R96">
            <v>4</v>
          </cell>
          <cell r="S96">
            <v>73</v>
          </cell>
          <cell r="T96">
            <v>0</v>
          </cell>
          <cell r="U96">
            <v>73</v>
          </cell>
          <cell r="V96">
            <v>89</v>
          </cell>
          <cell r="W96" t="str">
            <v>드론을 활용한 인공수분 플랫폼 서비스가 다소 추상적인 아이디어로 제시되어 있어, 실제 제품화 되었을 때 기대되는 문제개선 효과에 대하여 보다 객관적인 설명이 필요함.</v>
          </cell>
        </row>
        <row r="97">
          <cell r="B97">
            <v>20405235</v>
          </cell>
          <cell r="C97" t="str">
            <v>지역기반</v>
          </cell>
          <cell r="D97" t="str">
            <v>전기ㆍ전자</v>
          </cell>
          <cell r="E97" t="str">
            <v>군, 민수용 드론 및 적용 고신뢰 eVTOL 비행제어컴퓨터모듈</v>
          </cell>
          <cell r="F97" t="str">
            <v>0</v>
          </cell>
          <cell r="G97" t="str">
            <v>0</v>
          </cell>
          <cell r="H97" t="str">
            <v>예비</v>
          </cell>
          <cell r="I97" t="str">
            <v>청년</v>
          </cell>
          <cell r="J97">
            <v>0</v>
          </cell>
          <cell r="K97">
            <v>7</v>
          </cell>
          <cell r="L97">
            <v>6</v>
          </cell>
          <cell r="M97">
            <v>14</v>
          </cell>
          <cell r="N97">
            <v>15</v>
          </cell>
          <cell r="O97">
            <v>7</v>
          </cell>
          <cell r="P97">
            <v>7</v>
          </cell>
          <cell r="Q97">
            <v>12</v>
          </cell>
          <cell r="R97">
            <v>3</v>
          </cell>
          <cell r="S97">
            <v>71</v>
          </cell>
          <cell r="T97">
            <v>2</v>
          </cell>
          <cell r="U97">
            <v>73</v>
          </cell>
          <cell r="V97">
            <v>89</v>
          </cell>
          <cell r="W97" t="str">
            <v>창업동기는 인정되나, 이를 실현하기 위한 구체적인 개발 방안 및 사업화 계획의 보완이 필요함</v>
          </cell>
        </row>
        <row r="98">
          <cell r="B98">
            <v>20410302</v>
          </cell>
          <cell r="C98" t="str">
            <v>지역기반</v>
          </cell>
          <cell r="D98" t="str">
            <v>전기ㆍ전자</v>
          </cell>
          <cell r="E98" t="str">
            <v>&amp;quot;양자 광학 센싱(Quantum Sensing) 기반 1μm 초해상도 비파괴 진단 및 하이브리드 AI (Edge-Cloud) 예지보전 플랫폼 'K-AEON' 구축&amp;quot;</v>
          </cell>
          <cell r="F98" t="str">
            <v>0</v>
          </cell>
          <cell r="G98" t="str">
            <v>0</v>
          </cell>
          <cell r="H98" t="str">
            <v>예비</v>
          </cell>
          <cell r="I98" t="str">
            <v>중장년</v>
          </cell>
          <cell r="J98">
            <v>0</v>
          </cell>
          <cell r="K98">
            <v>6</v>
          </cell>
          <cell r="L98">
            <v>8</v>
          </cell>
          <cell r="M98">
            <v>15</v>
          </cell>
          <cell r="N98">
            <v>13</v>
          </cell>
          <cell r="O98">
            <v>8</v>
          </cell>
          <cell r="P98">
            <v>7</v>
          </cell>
          <cell r="Q98">
            <v>12</v>
          </cell>
          <cell r="R98">
            <v>4</v>
          </cell>
          <cell r="S98">
            <v>73</v>
          </cell>
          <cell r="T98">
            <v>0</v>
          </cell>
          <cell r="U98">
            <v>73</v>
          </cell>
          <cell r="V98">
            <v>89</v>
          </cell>
          <cell r="W98" t="str">
            <v>창업아이템을 통해 예상되는 기술적 효과에 대해 다소 추상적으로 제시되어 있어, 현실적인 구현 가능성 및 효과성에 대해 보다 근거있는 자료를 통한 설명의 보완이 필요함</v>
          </cell>
        </row>
        <row r="99">
          <cell r="B99">
            <v>20412239</v>
          </cell>
          <cell r="C99" t="str">
            <v>지역기반</v>
          </cell>
          <cell r="D99" t="str">
            <v>전기ㆍ전자</v>
          </cell>
          <cell r="E99" t="str">
            <v xml:space="preserve">지역거점 기술 연계를 통한 영상분석 및 위생, 내구 특화 지능형 구강세정기 '덴 가이드' 개발 </v>
          </cell>
          <cell r="F99" t="str">
            <v>0</v>
          </cell>
          <cell r="G99" t="str">
            <v>0</v>
          </cell>
          <cell r="H99" t="str">
            <v>예비</v>
          </cell>
          <cell r="I99" t="str">
            <v>청년</v>
          </cell>
          <cell r="J99">
            <v>0</v>
          </cell>
          <cell r="K99">
            <v>7</v>
          </cell>
          <cell r="L99">
            <v>6</v>
          </cell>
          <cell r="M99">
            <v>14</v>
          </cell>
          <cell r="N99">
            <v>15</v>
          </cell>
          <cell r="O99">
            <v>7</v>
          </cell>
          <cell r="P99">
            <v>7</v>
          </cell>
          <cell r="Q99">
            <v>12</v>
          </cell>
          <cell r="R99">
            <v>3</v>
          </cell>
          <cell r="S99">
            <v>71</v>
          </cell>
          <cell r="T99">
            <v>2</v>
          </cell>
          <cell r="U99">
            <v>73</v>
          </cell>
          <cell r="V99">
            <v>89</v>
          </cell>
          <cell r="W99" t="str">
            <v>기존 제품 대비 차별화 되는 기술적 특징이 사업성이 있을지에 대하여, 소비자의 관점에서 도입 필요성 및 효과성에 대해 보다 구체적인 설명이 필요함</v>
          </cell>
        </row>
        <row r="100">
          <cell r="B100">
            <v>20417964</v>
          </cell>
          <cell r="C100" t="str">
            <v>지역기반</v>
          </cell>
          <cell r="D100" t="str">
            <v>전기ㆍ전자</v>
          </cell>
          <cell r="E100" t="str">
            <v>SQS(Smart Queue System) - 차단봉 벨트에 DC 전력망을 내장한 모듈형 스마트 IoT 대기열 관리 시스템</v>
          </cell>
          <cell r="F100" t="str">
            <v>0</v>
          </cell>
          <cell r="G100" t="str">
            <v>0</v>
          </cell>
          <cell r="H100" t="str">
            <v>예비</v>
          </cell>
          <cell r="I100" t="str">
            <v>청년</v>
          </cell>
          <cell r="J100">
            <v>0</v>
          </cell>
          <cell r="K100">
            <v>6</v>
          </cell>
          <cell r="L100">
            <v>8</v>
          </cell>
          <cell r="M100">
            <v>15</v>
          </cell>
          <cell r="N100">
            <v>13</v>
          </cell>
          <cell r="O100">
            <v>8</v>
          </cell>
          <cell r="P100">
            <v>7</v>
          </cell>
          <cell r="Q100">
            <v>12</v>
          </cell>
          <cell r="R100">
            <v>4</v>
          </cell>
          <cell r="S100">
            <v>73</v>
          </cell>
          <cell r="T100">
            <v>0</v>
          </cell>
          <cell r="U100">
            <v>73</v>
          </cell>
          <cell r="V100">
            <v>89</v>
          </cell>
          <cell r="W100" t="str">
            <v>창업아이템을 통해 예상되는 기술적 효과에 대해 다소 추상적으로 제시되어 있어, 현실적인 구현 가능성 및 효과성에 대해 보다 근거있는 자료를 통한 설명의 보완이 필요함</v>
          </cell>
        </row>
        <row r="101">
          <cell r="B101">
            <v>20419556</v>
          </cell>
          <cell r="C101" t="str">
            <v>지역기반</v>
          </cell>
          <cell r="D101" t="str">
            <v>전기ㆍ전자</v>
          </cell>
          <cell r="E101" t="str">
            <v>전기안전관리 디지털 점검·리스크 진단 플랫폼</v>
          </cell>
          <cell r="F101" t="str">
            <v>0</v>
          </cell>
          <cell r="G101" t="str">
            <v>0</v>
          </cell>
          <cell r="H101" t="str">
            <v>예비</v>
          </cell>
          <cell r="I101" t="str">
            <v>청년</v>
          </cell>
          <cell r="J101">
            <v>0</v>
          </cell>
          <cell r="K101">
            <v>6</v>
          </cell>
          <cell r="L101">
            <v>8</v>
          </cell>
          <cell r="M101">
            <v>15</v>
          </cell>
          <cell r="N101">
            <v>13</v>
          </cell>
          <cell r="O101">
            <v>8</v>
          </cell>
          <cell r="P101">
            <v>7</v>
          </cell>
          <cell r="Q101">
            <v>12</v>
          </cell>
          <cell r="R101">
            <v>4</v>
          </cell>
          <cell r="S101">
            <v>73</v>
          </cell>
          <cell r="T101">
            <v>0</v>
          </cell>
          <cell r="U101">
            <v>73</v>
          </cell>
          <cell r="V101">
            <v>89</v>
          </cell>
          <cell r="W101"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102">
          <cell r="B102">
            <v>20422931</v>
          </cell>
          <cell r="C102" t="str">
            <v>지역기반</v>
          </cell>
          <cell r="D102" t="str">
            <v>전기ㆍ전자</v>
          </cell>
          <cell r="E102" t="str">
            <v>딥러닝 기반의 사물인식 기능을 갖춘 AI-Powered 360° Surround View System 개발</v>
          </cell>
          <cell r="F102" t="str">
            <v>0</v>
          </cell>
          <cell r="G102" t="str">
            <v>0</v>
          </cell>
          <cell r="H102" t="str">
            <v>예비</v>
          </cell>
          <cell r="I102" t="str">
            <v>중장년</v>
          </cell>
          <cell r="J102">
            <v>0</v>
          </cell>
          <cell r="K102">
            <v>6</v>
          </cell>
          <cell r="L102">
            <v>8</v>
          </cell>
          <cell r="M102">
            <v>15</v>
          </cell>
          <cell r="N102">
            <v>13</v>
          </cell>
          <cell r="O102">
            <v>8</v>
          </cell>
          <cell r="P102">
            <v>7</v>
          </cell>
          <cell r="Q102">
            <v>12</v>
          </cell>
          <cell r="R102">
            <v>4</v>
          </cell>
          <cell r="S102">
            <v>73</v>
          </cell>
          <cell r="T102">
            <v>0</v>
          </cell>
          <cell r="U102">
            <v>73</v>
          </cell>
          <cell r="V102">
            <v>89</v>
          </cell>
          <cell r="W102"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103">
          <cell r="B103">
            <v>20423335</v>
          </cell>
          <cell r="C103" t="str">
            <v>지역기반</v>
          </cell>
          <cell r="D103" t="str">
            <v>전기ㆍ전자</v>
          </cell>
          <cell r="E103" t="str">
            <v>생체신호(HR/HRV) 데이터와 연동된 국소 온도제어를 통해 사용자의 수행상태(각성·집중·회복)를 유지·보조하는 헤드셋형 웨어러블 디바이스</v>
          </cell>
          <cell r="F103" t="str">
            <v>0</v>
          </cell>
          <cell r="G103" t="str">
            <v>0</v>
          </cell>
          <cell r="H103" t="str">
            <v>예비</v>
          </cell>
          <cell r="I103" t="str">
            <v>청년</v>
          </cell>
          <cell r="J103">
            <v>0</v>
          </cell>
          <cell r="K103">
            <v>6</v>
          </cell>
          <cell r="L103">
            <v>8</v>
          </cell>
          <cell r="M103">
            <v>15</v>
          </cell>
          <cell r="N103">
            <v>13</v>
          </cell>
          <cell r="O103">
            <v>8</v>
          </cell>
          <cell r="P103">
            <v>7</v>
          </cell>
          <cell r="Q103">
            <v>12</v>
          </cell>
          <cell r="R103">
            <v>4</v>
          </cell>
          <cell r="S103">
            <v>73</v>
          </cell>
          <cell r="T103">
            <v>0</v>
          </cell>
          <cell r="U103">
            <v>73</v>
          </cell>
          <cell r="V103">
            <v>89</v>
          </cell>
          <cell r="W103" t="str">
            <v>창업아이템을 통해 예상되는 기술적 효과에 대해 다소 추상적으로 제시되어 있어, 현실적인 구현 가능성 및 효과성에 대해 보다 객관적인 자료를 통한 설명의 보완이 필요함</v>
          </cell>
        </row>
        <row r="104">
          <cell r="B104">
            <v>20424079</v>
          </cell>
          <cell r="C104" t="str">
            <v>지역기반</v>
          </cell>
          <cell r="D104" t="str">
            <v>전기ㆍ전자</v>
          </cell>
          <cell r="E104" t="str">
            <v>MCU 개발 통합 기술이 적용된 전환장벽 지원 기능의 국산 MCU 개발  통합 패키지</v>
          </cell>
          <cell r="F104" t="str">
            <v>0</v>
          </cell>
          <cell r="G104" t="str">
            <v>0</v>
          </cell>
          <cell r="H104" t="str">
            <v>예비</v>
          </cell>
          <cell r="I104" t="str">
            <v>중장년</v>
          </cell>
          <cell r="J104">
            <v>0</v>
          </cell>
          <cell r="K104">
            <v>6</v>
          </cell>
          <cell r="L104">
            <v>8</v>
          </cell>
          <cell r="M104">
            <v>15</v>
          </cell>
          <cell r="N104">
            <v>13</v>
          </cell>
          <cell r="O104">
            <v>8</v>
          </cell>
          <cell r="P104">
            <v>7</v>
          </cell>
          <cell r="Q104">
            <v>12</v>
          </cell>
          <cell r="R104">
            <v>4</v>
          </cell>
          <cell r="S104">
            <v>73</v>
          </cell>
          <cell r="T104">
            <v>0</v>
          </cell>
          <cell r="U104">
            <v>73</v>
          </cell>
          <cell r="V104">
            <v>89</v>
          </cell>
          <cell r="W104" t="str">
            <v>창업아이템의 도입 필요성에 대해 공감되나, 경쟁 제품 대비 차별화 요소를 바탕으로 시장 점유율을 확보해 나갈 수 있는 구체적인 사업화 방안의 보완이 필요함</v>
          </cell>
        </row>
        <row r="105">
          <cell r="B105">
            <v>20426586</v>
          </cell>
          <cell r="C105" t="str">
            <v>지역기반</v>
          </cell>
          <cell r="D105" t="str">
            <v>전기ㆍ전자</v>
          </cell>
          <cell r="E105" t="str">
            <v>비식별•비착용 인체감지 및 5종가스감지 융합 센서 기반 밀폐공간 근로자 중대재해 예방을 위한 실시간 Edge AI 디바이스 및 관제 플랫폼</v>
          </cell>
          <cell r="F105" t="str">
            <v>0</v>
          </cell>
          <cell r="G105" t="str">
            <v>0</v>
          </cell>
          <cell r="H105" t="str">
            <v>예비</v>
          </cell>
          <cell r="I105" t="str">
            <v>중장년</v>
          </cell>
          <cell r="J105">
            <v>0</v>
          </cell>
          <cell r="K105">
            <v>6</v>
          </cell>
          <cell r="L105">
            <v>8</v>
          </cell>
          <cell r="M105">
            <v>15</v>
          </cell>
          <cell r="N105">
            <v>13</v>
          </cell>
          <cell r="O105">
            <v>8</v>
          </cell>
          <cell r="P105">
            <v>7</v>
          </cell>
          <cell r="Q105">
            <v>12</v>
          </cell>
          <cell r="R105">
            <v>4</v>
          </cell>
          <cell r="S105">
            <v>73</v>
          </cell>
          <cell r="T105">
            <v>0</v>
          </cell>
          <cell r="U105">
            <v>73</v>
          </cell>
          <cell r="V105">
            <v>89</v>
          </cell>
          <cell r="W105" t="str">
            <v>창업아이템의 도입 필요성에 대해 공감되나, 경쟁 제품 대비 차별화 요소를 바탕으로 시장 점유율을 확보해 나갈 수 있는 구체적인 사업화 방안의 보완이 필요함</v>
          </cell>
        </row>
        <row r="106">
          <cell r="B106">
            <v>20427341</v>
          </cell>
          <cell r="C106" t="str">
            <v>지역기반</v>
          </cell>
          <cell r="D106" t="str">
            <v>전기ㆍ전자</v>
          </cell>
          <cell r="E106" t="str">
            <v>실외 골프연습장 전용 레이다 기반 볼스피드 계측 인프라</v>
          </cell>
          <cell r="F106" t="str">
            <v>0</v>
          </cell>
          <cell r="G106" t="str">
            <v>0</v>
          </cell>
          <cell r="H106" t="str">
            <v>예비</v>
          </cell>
          <cell r="I106" t="str">
            <v>중장년</v>
          </cell>
          <cell r="J106">
            <v>0</v>
          </cell>
          <cell r="K106">
            <v>6</v>
          </cell>
          <cell r="L106">
            <v>8</v>
          </cell>
          <cell r="M106">
            <v>15</v>
          </cell>
          <cell r="N106">
            <v>13</v>
          </cell>
          <cell r="O106">
            <v>8</v>
          </cell>
          <cell r="P106">
            <v>7</v>
          </cell>
          <cell r="Q106">
            <v>12</v>
          </cell>
          <cell r="R106">
            <v>4</v>
          </cell>
          <cell r="S106">
            <v>73</v>
          </cell>
          <cell r="T106">
            <v>0</v>
          </cell>
          <cell r="U106">
            <v>73</v>
          </cell>
          <cell r="V106">
            <v>89</v>
          </cell>
          <cell r="W106" t="str">
            <v>창업아이템의 경쟁 제품 대비 차별화 요소를 바탕으로 시장 점유율을 확보해 나갈 수 있는 구체적인 사업화 방안의 보완이 필요함</v>
          </cell>
        </row>
        <row r="107">
          <cell r="B107">
            <v>20428626</v>
          </cell>
          <cell r="C107" t="str">
            <v>지역기반</v>
          </cell>
          <cell r="D107" t="str">
            <v>전기ㆍ전자</v>
          </cell>
          <cell r="E107" t="str">
            <v>Hybrid AI ISP 칩 개발</v>
          </cell>
          <cell r="F107" t="str">
            <v>0</v>
          </cell>
          <cell r="G107" t="str">
            <v>0</v>
          </cell>
          <cell r="H107" t="str">
            <v>예비</v>
          </cell>
          <cell r="I107" t="str">
            <v>중장년</v>
          </cell>
          <cell r="J107">
            <v>0</v>
          </cell>
          <cell r="K107">
            <v>6</v>
          </cell>
          <cell r="L107">
            <v>8</v>
          </cell>
          <cell r="M107">
            <v>15</v>
          </cell>
          <cell r="N107">
            <v>13</v>
          </cell>
          <cell r="O107">
            <v>8</v>
          </cell>
          <cell r="P107">
            <v>7</v>
          </cell>
          <cell r="Q107">
            <v>12</v>
          </cell>
          <cell r="R107">
            <v>4</v>
          </cell>
          <cell r="S107">
            <v>73</v>
          </cell>
          <cell r="T107">
            <v>0</v>
          </cell>
          <cell r="U107">
            <v>73</v>
          </cell>
          <cell r="V107">
            <v>89</v>
          </cell>
          <cell r="W107" t="str">
            <v>창업아이템의 도입 필요성에 대해 공감되나, 경쟁 제품 대비 차별화 요소를 바탕으로 시장 점유율을 확보해 나갈 수 있는 구체적인 사업화 방안의 보완이 필요함</v>
          </cell>
        </row>
        <row r="108">
          <cell r="B108">
            <v>20429500</v>
          </cell>
          <cell r="C108" t="str">
            <v>지역기반</v>
          </cell>
          <cell r="D108" t="str">
            <v>전기ㆍ전자</v>
          </cell>
          <cell r="E108" t="str">
            <v>XR 기반 AI 스마트 시설물 안전점검 플랫폼</v>
          </cell>
          <cell r="F108" t="str">
            <v>0</v>
          </cell>
          <cell r="G108" t="str">
            <v>0</v>
          </cell>
          <cell r="H108" t="str">
            <v>예비</v>
          </cell>
          <cell r="I108" t="str">
            <v>청년</v>
          </cell>
          <cell r="J108">
            <v>0</v>
          </cell>
          <cell r="K108">
            <v>6</v>
          </cell>
          <cell r="L108">
            <v>8</v>
          </cell>
          <cell r="M108">
            <v>15</v>
          </cell>
          <cell r="N108">
            <v>13</v>
          </cell>
          <cell r="O108">
            <v>8</v>
          </cell>
          <cell r="P108">
            <v>7</v>
          </cell>
          <cell r="Q108">
            <v>12</v>
          </cell>
          <cell r="R108">
            <v>4</v>
          </cell>
          <cell r="S108">
            <v>73</v>
          </cell>
          <cell r="T108">
            <v>0</v>
          </cell>
          <cell r="U108">
            <v>73</v>
          </cell>
          <cell r="V108">
            <v>89</v>
          </cell>
          <cell r="W108" t="str">
            <v>기존 유사제품 대비 창업 아이템만이 가지는 기술적 특징에 대해 보다 구체적인 설명이 필요함. 이를 바탕으로 시장에 안정적으로 진입하기 위한 사업화 전략을 제시할 필요가 있음</v>
          </cell>
        </row>
        <row r="109">
          <cell r="B109">
            <v>20431397</v>
          </cell>
          <cell r="C109" t="str">
            <v>지역기반</v>
          </cell>
          <cell r="D109" t="str">
            <v>전기ㆍ전자</v>
          </cell>
          <cell r="E109" t="str">
            <v>전기차(EV) 및 전력 부품 R&amp;D 효율화를 위한 실시간 FFT 스펙트럼 분석 기반 고정밀 저주파 자기장 분석기 국산화</v>
          </cell>
          <cell r="F109" t="str">
            <v>0</v>
          </cell>
          <cell r="G109" t="str">
            <v>0</v>
          </cell>
          <cell r="H109" t="str">
            <v>예비</v>
          </cell>
          <cell r="I109" t="str">
            <v>중장년</v>
          </cell>
          <cell r="J109">
            <v>0</v>
          </cell>
          <cell r="K109">
            <v>6</v>
          </cell>
          <cell r="L109">
            <v>8</v>
          </cell>
          <cell r="M109">
            <v>15</v>
          </cell>
          <cell r="N109">
            <v>13</v>
          </cell>
          <cell r="O109">
            <v>8</v>
          </cell>
          <cell r="P109">
            <v>7</v>
          </cell>
          <cell r="Q109">
            <v>12</v>
          </cell>
          <cell r="R109">
            <v>4</v>
          </cell>
          <cell r="S109">
            <v>73</v>
          </cell>
          <cell r="T109">
            <v>0</v>
          </cell>
          <cell r="U109">
            <v>73</v>
          </cell>
          <cell r="V109">
            <v>89</v>
          </cell>
          <cell r="W109" t="str">
            <v>창업동기는 인정되나, 이를 실현하기 위한 구체적인 개발 방안 및 사업화 계획의 보완이 필요함</v>
          </cell>
        </row>
        <row r="110">
          <cell r="B110">
            <v>20438866</v>
          </cell>
          <cell r="C110" t="str">
            <v>지역기반</v>
          </cell>
          <cell r="D110" t="str">
            <v>전기ㆍ전자</v>
          </cell>
          <cell r="E110" t="str">
            <v xml:space="preserve">WTC - Wafer Tension Control </v>
          </cell>
          <cell r="F110" t="str">
            <v>0</v>
          </cell>
          <cell r="G110" t="str">
            <v>0</v>
          </cell>
          <cell r="H110" t="str">
            <v>예비</v>
          </cell>
          <cell r="I110" t="str">
            <v>중장년</v>
          </cell>
          <cell r="J110">
            <v>0</v>
          </cell>
          <cell r="K110">
            <v>6</v>
          </cell>
          <cell r="L110">
            <v>8</v>
          </cell>
          <cell r="M110">
            <v>15</v>
          </cell>
          <cell r="N110">
            <v>13</v>
          </cell>
          <cell r="O110">
            <v>8</v>
          </cell>
          <cell r="P110">
            <v>7</v>
          </cell>
          <cell r="Q110">
            <v>12</v>
          </cell>
          <cell r="R110">
            <v>4</v>
          </cell>
          <cell r="S110">
            <v>73</v>
          </cell>
          <cell r="T110">
            <v>0</v>
          </cell>
          <cell r="U110">
            <v>73</v>
          </cell>
          <cell r="V110">
            <v>89</v>
          </cell>
          <cell r="W110" t="str">
            <v>창업아이템의 도입 필요성에 대해 공감되나, 경쟁 제품 대비 차별화 요소를 바탕으로 시장 점유율을 확보해 나갈 수 있는 구체적인 사업화 방안의 보완이 필요함</v>
          </cell>
        </row>
        <row r="111">
          <cell r="B111">
            <v>20413937</v>
          </cell>
          <cell r="C111" t="str">
            <v>대학발</v>
          </cell>
          <cell r="D111" t="str">
            <v>전기ㆍ전자</v>
          </cell>
          <cell r="E111" t="str">
            <v>아날로그 주류 발주 시장을 디지털로 전환하는 AI 기반 소상공인 발주 자동화 플랫폼</v>
          </cell>
          <cell r="F111" t="str">
            <v>0</v>
          </cell>
          <cell r="G111" t="str">
            <v>0</v>
          </cell>
          <cell r="H111" t="str">
            <v>예비</v>
          </cell>
          <cell r="I111" t="str">
            <v>청년</v>
          </cell>
          <cell r="J111">
            <v>0</v>
          </cell>
          <cell r="K111">
            <v>6</v>
          </cell>
          <cell r="L111">
            <v>8</v>
          </cell>
          <cell r="M111">
            <v>15</v>
          </cell>
          <cell r="N111">
            <v>13</v>
          </cell>
          <cell r="O111">
            <v>8</v>
          </cell>
          <cell r="P111">
            <v>7</v>
          </cell>
          <cell r="Q111">
            <v>12</v>
          </cell>
          <cell r="R111">
            <v>4</v>
          </cell>
          <cell r="S111">
            <v>73</v>
          </cell>
          <cell r="T111">
            <v>0</v>
          </cell>
          <cell r="U111">
            <v>73</v>
          </cell>
          <cell r="V111">
            <v>89</v>
          </cell>
          <cell r="W111"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cell r="X111" t="str">
            <v>일치</v>
          </cell>
          <cell r="Y111" t="str">
            <v>AI 기반 주류 발주 디지털 플랫폼은 지역주력 산업에 해당하지 않음</v>
          </cell>
        </row>
        <row r="112">
          <cell r="B112">
            <v>20422683</v>
          </cell>
          <cell r="C112" t="str">
            <v>대학발</v>
          </cell>
          <cell r="D112" t="str">
            <v>전기ㆍ전자</v>
          </cell>
          <cell r="E112" t="str">
            <v xml:space="preserve">더마센스 </v>
          </cell>
          <cell r="F112" t="str">
            <v>0</v>
          </cell>
          <cell r="G112" t="str">
            <v>0</v>
          </cell>
          <cell r="H112" t="str">
            <v>예비</v>
          </cell>
          <cell r="I112" t="str">
            <v>청년</v>
          </cell>
          <cell r="J112">
            <v>0</v>
          </cell>
          <cell r="K112">
            <v>6</v>
          </cell>
          <cell r="L112">
            <v>7</v>
          </cell>
          <cell r="M112">
            <v>13</v>
          </cell>
          <cell r="N112">
            <v>16</v>
          </cell>
          <cell r="O112">
            <v>6</v>
          </cell>
          <cell r="P112">
            <v>8</v>
          </cell>
          <cell r="Q112">
            <v>14</v>
          </cell>
          <cell r="R112">
            <v>3</v>
          </cell>
          <cell r="S112">
            <v>73</v>
          </cell>
          <cell r="T112">
            <v>0</v>
          </cell>
          <cell r="U112">
            <v>73</v>
          </cell>
          <cell r="V112">
            <v>89</v>
          </cell>
          <cell r="W112" t="str">
            <v>창업아이템의 도입 필요성에 대해 공감되나, 경쟁 제품 대비 차별화 요소를 바탕으로 시장 점유율을 확보해 나갈 수 있는 구체적인 사업화 방안의 보완이 필요함</v>
          </cell>
          <cell r="X112" t="str">
            <v>불일치</v>
          </cell>
          <cell r="Y112" t="str">
            <v>뷰티 디바이스는 지역주력 산업 제품에 해당하지 않음</v>
          </cell>
        </row>
        <row r="113">
          <cell r="B113">
            <v>20431091</v>
          </cell>
          <cell r="C113" t="str">
            <v>대학발</v>
          </cell>
          <cell r="D113" t="str">
            <v>전기ㆍ전자</v>
          </cell>
          <cell r="E113" t="str">
            <v>반도체 교육 불균형을 해결할 시스템 반도체 교구·공정 설계 소프트웨어 연계형  통합 교육 서비스</v>
          </cell>
          <cell r="F113" t="str">
            <v>0</v>
          </cell>
          <cell r="G113" t="str">
            <v>0</v>
          </cell>
          <cell r="H113" t="str">
            <v>예비</v>
          </cell>
          <cell r="I113" t="str">
            <v>청년</v>
          </cell>
          <cell r="J113">
            <v>0</v>
          </cell>
          <cell r="K113">
            <v>6</v>
          </cell>
          <cell r="L113">
            <v>8</v>
          </cell>
          <cell r="M113">
            <v>15</v>
          </cell>
          <cell r="N113">
            <v>13</v>
          </cell>
          <cell r="O113">
            <v>8</v>
          </cell>
          <cell r="P113">
            <v>7</v>
          </cell>
          <cell r="Q113">
            <v>12</v>
          </cell>
          <cell r="R113">
            <v>4</v>
          </cell>
          <cell r="S113">
            <v>73</v>
          </cell>
          <cell r="T113">
            <v>0</v>
          </cell>
          <cell r="U113">
            <v>73</v>
          </cell>
          <cell r="V113">
            <v>89</v>
          </cell>
          <cell r="W113" t="str">
            <v>기존에 이루어지고 있는 반도체 전문 교육 대비 창업 아이템을 통한 반도체의 교육의 도입 필요성에 대해 보다 설득력있는 설명이 필요함.</v>
          </cell>
          <cell r="X113" t="str">
            <v>일치</v>
          </cell>
          <cell r="Y113" t="str">
            <v>반도체 관련 교육 서비스로 지역주력 산업제품에 해당함</v>
          </cell>
        </row>
        <row r="114">
          <cell r="B114">
            <v>20401574</v>
          </cell>
          <cell r="C114" t="str">
            <v>지역기반</v>
          </cell>
          <cell r="D114" t="str">
            <v>전기ㆍ전자</v>
          </cell>
          <cell r="E114" t="str">
            <v>옷장 연결 가구형 빌트인 의류 케어기기 개발</v>
          </cell>
          <cell r="F114" t="str">
            <v>0</v>
          </cell>
          <cell r="G114" t="str">
            <v>3</v>
          </cell>
          <cell r="H114" t="str">
            <v>초기</v>
          </cell>
          <cell r="I114" t="str">
            <v>중장년</v>
          </cell>
          <cell r="J114">
            <v>0</v>
          </cell>
          <cell r="K114">
            <v>6</v>
          </cell>
          <cell r="L114">
            <v>8</v>
          </cell>
          <cell r="M114">
            <v>15</v>
          </cell>
          <cell r="N114">
            <v>13</v>
          </cell>
          <cell r="O114">
            <v>8</v>
          </cell>
          <cell r="P114">
            <v>7</v>
          </cell>
          <cell r="Q114">
            <v>12</v>
          </cell>
          <cell r="R114">
            <v>4</v>
          </cell>
          <cell r="S114">
            <v>73</v>
          </cell>
          <cell r="T114">
            <v>0</v>
          </cell>
          <cell r="U114">
            <v>73</v>
          </cell>
          <cell r="V114">
            <v>89</v>
          </cell>
          <cell r="W114" t="str">
            <v>기존 의류 관리기 시장에서 창업 아이템의 시장 점유율을 안정적으로 확보해나가기 위한 사업화 전략이 보다 구체적으로 제시될 필요가 있음</v>
          </cell>
        </row>
        <row r="115">
          <cell r="B115">
            <v>20404394</v>
          </cell>
          <cell r="C115" t="str">
            <v>지역기반</v>
          </cell>
          <cell r="D115" t="str">
            <v>전기ㆍ전자</v>
          </cell>
          <cell r="E115" t="str">
            <v>스마트 수경재배 기반 잎채류 생산 데이터 활용 운영 모델</v>
          </cell>
          <cell r="F115" t="str">
            <v>0</v>
          </cell>
          <cell r="G115" t="str">
            <v>0</v>
          </cell>
          <cell r="H115" t="str">
            <v>초기</v>
          </cell>
          <cell r="I115" t="str">
            <v>청년</v>
          </cell>
          <cell r="J115">
            <v>0</v>
          </cell>
          <cell r="K115">
            <v>6</v>
          </cell>
          <cell r="L115">
            <v>8</v>
          </cell>
          <cell r="M115">
            <v>15</v>
          </cell>
          <cell r="N115">
            <v>13</v>
          </cell>
          <cell r="O115">
            <v>8</v>
          </cell>
          <cell r="P115">
            <v>7</v>
          </cell>
          <cell r="Q115">
            <v>12</v>
          </cell>
          <cell r="R115">
            <v>4</v>
          </cell>
          <cell r="S115">
            <v>73</v>
          </cell>
          <cell r="T115">
            <v>0</v>
          </cell>
          <cell r="U115">
            <v>73</v>
          </cell>
          <cell r="V115">
            <v>89</v>
          </cell>
          <cell r="W115" t="str">
            <v>창업동기는 인정되나, 이를 실현하기 위한 구체적인 개발 방안 및 사업화 계획의 보완이 필요함</v>
          </cell>
        </row>
        <row r="116">
          <cell r="B116">
            <v>20412767</v>
          </cell>
          <cell r="C116" t="str">
            <v>지역기반</v>
          </cell>
          <cell r="D116" t="str">
            <v>전기ㆍ전자</v>
          </cell>
          <cell r="E116" t="str">
            <v>터칭메모리 - 클라우드 기반 실시간 협업형 점자 문서 편집 플랫폼</v>
          </cell>
          <cell r="F116" t="str">
            <v>250,000,000</v>
          </cell>
          <cell r="G116" t="str">
            <v>7</v>
          </cell>
          <cell r="H116" t="str">
            <v>초기</v>
          </cell>
          <cell r="I116" t="str">
            <v>청년</v>
          </cell>
          <cell r="J116">
            <v>0</v>
          </cell>
          <cell r="K116">
            <v>6</v>
          </cell>
          <cell r="L116">
            <v>8</v>
          </cell>
          <cell r="M116">
            <v>15</v>
          </cell>
          <cell r="N116">
            <v>13</v>
          </cell>
          <cell r="O116">
            <v>8</v>
          </cell>
          <cell r="P116">
            <v>7</v>
          </cell>
          <cell r="Q116">
            <v>12</v>
          </cell>
          <cell r="R116">
            <v>4</v>
          </cell>
          <cell r="S116">
            <v>73</v>
          </cell>
          <cell r="T116">
            <v>0</v>
          </cell>
          <cell r="U116">
            <v>73</v>
          </cell>
          <cell r="V116">
            <v>89</v>
          </cell>
          <cell r="W116" t="str">
            <v>창업아이템의 도입 필요성에 대해 공감되나, 경쟁 제품 대비 차별화 요소를 바탕으로 시장 점유율을 확보해 나갈 수 있는 구체적인 사업화 방안의 보완이 필요함</v>
          </cell>
        </row>
        <row r="117">
          <cell r="B117">
            <v>20415195</v>
          </cell>
          <cell r="C117" t="str">
            <v>지역기반</v>
          </cell>
          <cell r="D117" t="str">
            <v>전기ㆍ전자</v>
          </cell>
          <cell r="E117" t="str">
            <v>온디바이스 AI·비전 기반 자가진단 결과 음성 피드백 상용화 개발</v>
          </cell>
          <cell r="F117" t="str">
            <v>4,200,000</v>
          </cell>
          <cell r="G117" t="str">
            <v>2</v>
          </cell>
          <cell r="H117" t="str">
            <v>초기</v>
          </cell>
          <cell r="I117" t="str">
            <v>청년</v>
          </cell>
          <cell r="J117">
            <v>0</v>
          </cell>
          <cell r="K117">
            <v>6</v>
          </cell>
          <cell r="L117">
            <v>8</v>
          </cell>
          <cell r="M117">
            <v>15</v>
          </cell>
          <cell r="N117">
            <v>13</v>
          </cell>
          <cell r="O117">
            <v>8</v>
          </cell>
          <cell r="P117">
            <v>7</v>
          </cell>
          <cell r="Q117">
            <v>12</v>
          </cell>
          <cell r="R117">
            <v>4</v>
          </cell>
          <cell r="S117">
            <v>73</v>
          </cell>
          <cell r="T117">
            <v>0</v>
          </cell>
          <cell r="U117">
            <v>73</v>
          </cell>
          <cell r="V117">
            <v>89</v>
          </cell>
          <cell r="W117" t="str">
            <v>시각장애인 및 저시력자를 대상으로한 창업 아이템 특성상 제한된 시장에서 매출을 실현하고 안정적으로 사업을 성장시키기 위한 사업화 전략이 보다 설득력있게 설명될 필요가 있음</v>
          </cell>
        </row>
        <row r="118">
          <cell r="B118">
            <v>20416016</v>
          </cell>
          <cell r="C118" t="str">
            <v>지역기반</v>
          </cell>
          <cell r="D118" t="str">
            <v>전기ㆍ전자</v>
          </cell>
          <cell r="E118" t="str">
            <v>밀리미터파 기술과 AI 기능이 적용된 보급형 저전력 레이다 센서</v>
          </cell>
          <cell r="F118" t="str">
            <v>0</v>
          </cell>
          <cell r="G118" t="str">
            <v>1</v>
          </cell>
          <cell r="H118" t="str">
            <v>초기</v>
          </cell>
          <cell r="I118" t="str">
            <v>중장년</v>
          </cell>
          <cell r="J118">
            <v>0</v>
          </cell>
          <cell r="K118">
            <v>7</v>
          </cell>
          <cell r="L118">
            <v>8</v>
          </cell>
          <cell r="M118">
            <v>14</v>
          </cell>
          <cell r="N118">
            <v>15</v>
          </cell>
          <cell r="O118">
            <v>7</v>
          </cell>
          <cell r="P118">
            <v>7</v>
          </cell>
          <cell r="Q118">
            <v>12</v>
          </cell>
          <cell r="R118">
            <v>3</v>
          </cell>
          <cell r="S118">
            <v>73</v>
          </cell>
          <cell r="T118">
            <v>0</v>
          </cell>
          <cell r="U118">
            <v>73</v>
          </cell>
          <cell r="V118">
            <v>89</v>
          </cell>
          <cell r="W118" t="str">
            <v>창업아이템을 통해 예상되는 기술적 효과에 대해 다소 추상적으로 제시되어 있어, 현실적인 구현 가능성 및 효과에 대해 보다 객관적인 자료를 통한 설명이 필요함</v>
          </cell>
        </row>
        <row r="119">
          <cell r="B119">
            <v>20417302</v>
          </cell>
          <cell r="C119" t="str">
            <v>지역기반</v>
          </cell>
          <cell r="D119" t="str">
            <v>전기ㆍ전자</v>
          </cell>
          <cell r="E119" t="str">
            <v>전문가-AI 협업(Co-Design) 기반의 지능형 하드웨어 설계·제작 자동화 솔루션, ODaaS</v>
          </cell>
          <cell r="F119" t="str">
            <v>100,285,532</v>
          </cell>
          <cell r="G119" t="str">
            <v>2</v>
          </cell>
          <cell r="H119" t="str">
            <v>초기</v>
          </cell>
          <cell r="I119" t="str">
            <v>중장년</v>
          </cell>
          <cell r="J119">
            <v>0</v>
          </cell>
          <cell r="K119">
            <v>6</v>
          </cell>
          <cell r="L119">
            <v>8</v>
          </cell>
          <cell r="M119">
            <v>15</v>
          </cell>
          <cell r="N119">
            <v>13</v>
          </cell>
          <cell r="O119">
            <v>8</v>
          </cell>
          <cell r="P119">
            <v>7</v>
          </cell>
          <cell r="Q119">
            <v>12</v>
          </cell>
          <cell r="R119">
            <v>4</v>
          </cell>
          <cell r="S119">
            <v>73</v>
          </cell>
          <cell r="T119">
            <v>0</v>
          </cell>
          <cell r="U119">
            <v>73</v>
          </cell>
          <cell r="V119">
            <v>89</v>
          </cell>
          <cell r="W119" t="str">
            <v>창업아이템을 통해 예상되는 기술적 효과에 대해 다소 추상적으로 제시되어 있어, 현실적인 구현 가능성 및 효과성에 대해 보다 객관적인 자료를 통한 설명의 보완이 필요함</v>
          </cell>
        </row>
        <row r="120">
          <cell r="B120">
            <v>20419368</v>
          </cell>
          <cell r="C120" t="str">
            <v>지역기반</v>
          </cell>
          <cell r="D120" t="str">
            <v>전기ㆍ전자</v>
          </cell>
          <cell r="E120" t="str">
            <v>AI기반 실시간 온도/청정 분석을 통한 최적의 출력제어</v>
          </cell>
          <cell r="F120" t="str">
            <v>0</v>
          </cell>
          <cell r="G120" t="str">
            <v>0</v>
          </cell>
          <cell r="H120" t="str">
            <v>초기</v>
          </cell>
          <cell r="I120" t="str">
            <v>중장년</v>
          </cell>
          <cell r="J120">
            <v>0</v>
          </cell>
          <cell r="K120">
            <v>6</v>
          </cell>
          <cell r="L120">
            <v>8</v>
          </cell>
          <cell r="M120">
            <v>15</v>
          </cell>
          <cell r="N120">
            <v>13</v>
          </cell>
          <cell r="O120">
            <v>8</v>
          </cell>
          <cell r="P120">
            <v>7</v>
          </cell>
          <cell r="Q120">
            <v>12</v>
          </cell>
          <cell r="R120">
            <v>4</v>
          </cell>
          <cell r="S120">
            <v>73</v>
          </cell>
          <cell r="T120">
            <v>0</v>
          </cell>
          <cell r="U120">
            <v>73</v>
          </cell>
          <cell r="V120">
            <v>89</v>
          </cell>
          <cell r="W120" t="str">
            <v>창업 아이템에 적용된 아이디어가 다소 추상적으로 제시되어 있어 구체적인 구현 방안 및 기술적 특장점을 확인하기 어려움. 이론적, 추상적으로 제시된 아이디어의 사업화 방안의 보완이 필요함</v>
          </cell>
        </row>
        <row r="121">
          <cell r="B121">
            <v>20419549</v>
          </cell>
          <cell r="C121" t="str">
            <v>지역기반</v>
          </cell>
          <cell r="D121" t="str">
            <v>전기ㆍ전자</v>
          </cell>
          <cell r="E121" t="str">
            <v>AI 두피 스캔 기술이 적용된 정량 도포 기능의 탈모 외용제 사용 개선 디바이스</v>
          </cell>
          <cell r="F121" t="str">
            <v>0</v>
          </cell>
          <cell r="G121" t="str">
            <v>0</v>
          </cell>
          <cell r="H121" t="str">
            <v>초기</v>
          </cell>
          <cell r="I121" t="str">
            <v>중장년</v>
          </cell>
          <cell r="J121">
            <v>0</v>
          </cell>
          <cell r="K121">
            <v>6</v>
          </cell>
          <cell r="L121">
            <v>8</v>
          </cell>
          <cell r="M121">
            <v>15</v>
          </cell>
          <cell r="N121">
            <v>13</v>
          </cell>
          <cell r="O121">
            <v>8</v>
          </cell>
          <cell r="P121">
            <v>7</v>
          </cell>
          <cell r="Q121">
            <v>12</v>
          </cell>
          <cell r="R121">
            <v>4</v>
          </cell>
          <cell r="S121">
            <v>73</v>
          </cell>
          <cell r="T121">
            <v>0</v>
          </cell>
          <cell r="U121">
            <v>73</v>
          </cell>
          <cell r="V121">
            <v>89</v>
          </cell>
          <cell r="W121" t="str">
            <v>창업 아이템에 적용된 아이디어가 다소 추상적으로 제시되어 있어 구체적인 구현 방안 및 기술적 특장점을 확인하기 어려움. 창업 아이템을 통해 예상되는 차별적 효과의 구체적인 설명이 필요함</v>
          </cell>
        </row>
        <row r="122">
          <cell r="B122">
            <v>20420720</v>
          </cell>
          <cell r="C122" t="str">
            <v>지역기반</v>
          </cell>
          <cell r="D122" t="str">
            <v>전기ㆍ전자</v>
          </cell>
          <cell r="E122" t="str">
            <v>복원내구성 기술이 적용된 국부과열 방지 기능 및 밀착력이 향상된 무선 온열안대</v>
          </cell>
          <cell r="F122" t="str">
            <v>700,000,000</v>
          </cell>
          <cell r="G122" t="str">
            <v>1</v>
          </cell>
          <cell r="H122" t="str">
            <v>초기</v>
          </cell>
          <cell r="I122" t="str">
            <v>청년</v>
          </cell>
          <cell r="J122">
            <v>0</v>
          </cell>
          <cell r="K122">
            <v>6</v>
          </cell>
          <cell r="L122">
            <v>8</v>
          </cell>
          <cell r="M122">
            <v>15</v>
          </cell>
          <cell r="N122">
            <v>13</v>
          </cell>
          <cell r="O122">
            <v>8</v>
          </cell>
          <cell r="P122">
            <v>7</v>
          </cell>
          <cell r="Q122">
            <v>12</v>
          </cell>
          <cell r="R122">
            <v>4</v>
          </cell>
          <cell r="S122">
            <v>73</v>
          </cell>
          <cell r="T122">
            <v>0</v>
          </cell>
          <cell r="U122">
            <v>73</v>
          </cell>
          <cell r="V122">
            <v>89</v>
          </cell>
          <cell r="W122" t="str">
            <v>창업 아이템에 적용된 아이디어가 다소 추상적으로 제시되어 있어 구체적인 구현 방안 및 기술적 특장점을 확인하기 어려움. 창업 아이템을 통해 예상되는 차별적 효과의 구체적인 설명이 필요함</v>
          </cell>
        </row>
        <row r="123">
          <cell r="B123">
            <v>20421344</v>
          </cell>
          <cell r="C123" t="str">
            <v>지역기반</v>
          </cell>
          <cell r="D123" t="str">
            <v>전기ㆍ전자</v>
          </cell>
          <cell r="E123" t="str">
            <v>AIO PROJECT</v>
          </cell>
          <cell r="F123" t="str">
            <v>0</v>
          </cell>
          <cell r="G123" t="str">
            <v>0</v>
          </cell>
          <cell r="H123" t="str">
            <v>초기</v>
          </cell>
          <cell r="I123" t="str">
            <v>청년</v>
          </cell>
          <cell r="J123">
            <v>0</v>
          </cell>
          <cell r="K123">
            <v>7</v>
          </cell>
          <cell r="L123">
            <v>6</v>
          </cell>
          <cell r="M123">
            <v>14</v>
          </cell>
          <cell r="N123">
            <v>15</v>
          </cell>
          <cell r="O123">
            <v>7</v>
          </cell>
          <cell r="P123">
            <v>7</v>
          </cell>
          <cell r="Q123">
            <v>12</v>
          </cell>
          <cell r="R123">
            <v>3</v>
          </cell>
          <cell r="S123">
            <v>71</v>
          </cell>
          <cell r="T123">
            <v>2</v>
          </cell>
          <cell r="U123">
            <v>73</v>
          </cell>
          <cell r="V123">
            <v>89</v>
          </cell>
          <cell r="W123" t="str">
            <v>프레젠테이션 자동 생성 및 발표 SaaS 아이템에 대하여 시장에서의 도입 필요성과 고객에 니즈에 대해 구체적인 분석을 통해 보다 신뢰성 있게 설명할 필요가 있음</v>
          </cell>
        </row>
        <row r="124">
          <cell r="B124">
            <v>20423299</v>
          </cell>
          <cell r="C124" t="str">
            <v>지역기반</v>
          </cell>
          <cell r="D124" t="str">
            <v>전기ㆍ전자</v>
          </cell>
          <cell r="E124" t="str">
            <v>AIoT 기반 대기전력 차단 및 설비별 절감 효과 정량화 EMS</v>
          </cell>
          <cell r="F124" t="str">
            <v>47,020,411</v>
          </cell>
          <cell r="G124" t="str">
            <v>2</v>
          </cell>
          <cell r="H124" t="str">
            <v>초기</v>
          </cell>
          <cell r="I124" t="str">
            <v>중장년</v>
          </cell>
          <cell r="J124">
            <v>0</v>
          </cell>
          <cell r="K124">
            <v>6</v>
          </cell>
          <cell r="L124">
            <v>8</v>
          </cell>
          <cell r="M124">
            <v>15</v>
          </cell>
          <cell r="N124">
            <v>13</v>
          </cell>
          <cell r="O124">
            <v>8</v>
          </cell>
          <cell r="P124">
            <v>7</v>
          </cell>
          <cell r="Q124">
            <v>12</v>
          </cell>
          <cell r="R124">
            <v>4</v>
          </cell>
          <cell r="S124">
            <v>73</v>
          </cell>
          <cell r="T124">
            <v>0</v>
          </cell>
          <cell r="U124">
            <v>73</v>
          </cell>
          <cell r="V124">
            <v>89</v>
          </cell>
          <cell r="W124" t="str">
            <v>유사제품과의 차이점으로 제시한 절감된 전력량 수치의 정량화만으로 기존 제품들의 높은 시장 점유율을 대체할 수 있을지 창업 아이템만이 가지는 차별점에 대한 보완이 필요함</v>
          </cell>
        </row>
        <row r="125">
          <cell r="B125">
            <v>20424673</v>
          </cell>
          <cell r="C125" t="str">
            <v>지역기반</v>
          </cell>
          <cell r="D125" t="str">
            <v>전기ㆍ전자</v>
          </cell>
          <cell r="E125" t="str">
            <v>Magsafe 기술을 이용한 모바일 액서서리 제품 기획 및 사업화 확장</v>
          </cell>
          <cell r="F125" t="str">
            <v>0</v>
          </cell>
          <cell r="G125" t="str">
            <v>3</v>
          </cell>
          <cell r="H125" t="str">
            <v>초기</v>
          </cell>
          <cell r="I125" t="str">
            <v>중장년</v>
          </cell>
          <cell r="J125">
            <v>0</v>
          </cell>
          <cell r="K125">
            <v>6</v>
          </cell>
          <cell r="L125">
            <v>8</v>
          </cell>
          <cell r="M125">
            <v>15</v>
          </cell>
          <cell r="N125">
            <v>13</v>
          </cell>
          <cell r="O125">
            <v>8</v>
          </cell>
          <cell r="P125">
            <v>7</v>
          </cell>
          <cell r="Q125">
            <v>12</v>
          </cell>
          <cell r="R125">
            <v>4</v>
          </cell>
          <cell r="S125">
            <v>73</v>
          </cell>
          <cell r="T125">
            <v>0</v>
          </cell>
          <cell r="U125">
            <v>73</v>
          </cell>
          <cell r="V125">
            <v>89</v>
          </cell>
          <cell r="W125" t="str">
            <v>기존에 높은 점유율을 차지하는 유사 제품들을 대체할 수 있는 창업 아이템만의 차별점을 구체적으로 설명할 필요가 있음</v>
          </cell>
        </row>
        <row r="126">
          <cell r="B126">
            <v>20425637</v>
          </cell>
          <cell r="C126" t="str">
            <v>지역기반</v>
          </cell>
          <cell r="D126" t="str">
            <v>전기ㆍ전자</v>
          </cell>
          <cell r="E126" t="str">
            <v>반도체·디스플레이 초미세 진공 리크(Leak) 시각화 및 예지보전을 위한 온디바이스 AI 음향 카메라 솔루션</v>
          </cell>
          <cell r="F126" t="str">
            <v>0</v>
          </cell>
          <cell r="G126" t="str">
            <v>0</v>
          </cell>
          <cell r="H126" t="str">
            <v>초기</v>
          </cell>
          <cell r="I126" t="str">
            <v>청년</v>
          </cell>
          <cell r="J126">
            <v>0</v>
          </cell>
          <cell r="K126">
            <v>6</v>
          </cell>
          <cell r="L126">
            <v>8</v>
          </cell>
          <cell r="M126">
            <v>15</v>
          </cell>
          <cell r="N126">
            <v>13</v>
          </cell>
          <cell r="O126">
            <v>8</v>
          </cell>
          <cell r="P126">
            <v>7</v>
          </cell>
          <cell r="Q126">
            <v>12</v>
          </cell>
          <cell r="R126">
            <v>4</v>
          </cell>
          <cell r="S126">
            <v>73</v>
          </cell>
          <cell r="T126">
            <v>0</v>
          </cell>
          <cell r="U126">
            <v>73</v>
          </cell>
          <cell r="V126">
            <v>89</v>
          </cell>
          <cell r="W126" t="str">
            <v>창업아이템의 도입 필요성에 대해 공감되나, 경쟁 제품 대비 차별화 요소를 바탕으로 시장 점유율을 확보해 나갈 수 있는 구체적인 사업화 방안의 보완이 필요함</v>
          </cell>
        </row>
        <row r="127">
          <cell r="B127">
            <v>20429063</v>
          </cell>
          <cell r="C127" t="str">
            <v>지역기반</v>
          </cell>
          <cell r="D127" t="str">
            <v>전기ㆍ전자</v>
          </cell>
          <cell r="E127" t="str">
            <v>자율온도제어 기술로 손끝까지 따뜻한 발열장갑</v>
          </cell>
          <cell r="F127" t="str">
            <v>40,000,000</v>
          </cell>
          <cell r="G127" t="str">
            <v>0</v>
          </cell>
          <cell r="H127" t="str">
            <v>초기</v>
          </cell>
          <cell r="I127" t="str">
            <v>중장년</v>
          </cell>
          <cell r="J127">
            <v>0</v>
          </cell>
          <cell r="K127">
            <v>6</v>
          </cell>
          <cell r="L127">
            <v>8</v>
          </cell>
          <cell r="M127">
            <v>15</v>
          </cell>
          <cell r="N127">
            <v>13</v>
          </cell>
          <cell r="O127">
            <v>8</v>
          </cell>
          <cell r="P127">
            <v>7</v>
          </cell>
          <cell r="Q127">
            <v>12</v>
          </cell>
          <cell r="R127">
            <v>4</v>
          </cell>
          <cell r="S127">
            <v>73</v>
          </cell>
          <cell r="T127">
            <v>0</v>
          </cell>
          <cell r="U127">
            <v>73</v>
          </cell>
          <cell r="V127">
            <v>89</v>
          </cell>
          <cell r="W127" t="str">
            <v>발열장갑이라는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v>
          </cell>
        </row>
        <row r="128">
          <cell r="B128">
            <v>20429908</v>
          </cell>
          <cell r="C128" t="str">
            <v>지역기반</v>
          </cell>
          <cell r="D128" t="str">
            <v>전기ㆍ전자</v>
          </cell>
          <cell r="E128" t="str">
            <v>도어락 비밀번호 알림 기술이 적용된 독거노인 안전관리 시스템</v>
          </cell>
          <cell r="F128" t="str">
            <v>1,021,699,000</v>
          </cell>
          <cell r="G128" t="str">
            <v>4</v>
          </cell>
          <cell r="H128" t="str">
            <v>초기</v>
          </cell>
          <cell r="I128" t="str">
            <v>중장년</v>
          </cell>
          <cell r="J128">
            <v>0</v>
          </cell>
          <cell r="K128">
            <v>6</v>
          </cell>
          <cell r="L128">
            <v>8</v>
          </cell>
          <cell r="M128">
            <v>15</v>
          </cell>
          <cell r="N128">
            <v>13</v>
          </cell>
          <cell r="O128">
            <v>8</v>
          </cell>
          <cell r="P128">
            <v>7</v>
          </cell>
          <cell r="Q128">
            <v>12</v>
          </cell>
          <cell r="R128">
            <v>4</v>
          </cell>
          <cell r="S128">
            <v>73</v>
          </cell>
          <cell r="T128">
            <v>0</v>
          </cell>
          <cell r="U128">
            <v>73</v>
          </cell>
          <cell r="V128">
            <v>89</v>
          </cell>
          <cell r="W128" t="str">
            <v>창업아이템에 적용된 독거노인 안전관리 시스템의 시장성 및 사업성에 대하여 관련 시장에 대한 분석 및 소비자의 니즈를 바탕으로 보다 설득력에 있게 설명할 필요가 있음. 이를 바탕으로 시장 점유율을 확보해나갈 수 있는 사업화 전략의 보완이 필요함</v>
          </cell>
        </row>
        <row r="129">
          <cell r="B129">
            <v>20432268</v>
          </cell>
          <cell r="C129" t="str">
            <v>지역기반</v>
          </cell>
          <cell r="D129" t="str">
            <v>전기ㆍ전자</v>
          </cell>
          <cell r="E129" t="str">
            <v>사진으로 하루를 기록하고, 실제 방문을 기반으로 장소를 탐색하는 AI 라이프로그 서비스</v>
          </cell>
          <cell r="F129" t="str">
            <v>0</v>
          </cell>
          <cell r="G129" t="str">
            <v>0</v>
          </cell>
          <cell r="H129" t="str">
            <v>초기</v>
          </cell>
          <cell r="I129" t="str">
            <v>청년</v>
          </cell>
          <cell r="J129">
            <v>0</v>
          </cell>
          <cell r="K129">
            <v>7</v>
          </cell>
          <cell r="L129">
            <v>6</v>
          </cell>
          <cell r="M129">
            <v>14</v>
          </cell>
          <cell r="N129">
            <v>15</v>
          </cell>
          <cell r="O129">
            <v>7</v>
          </cell>
          <cell r="P129">
            <v>8</v>
          </cell>
          <cell r="Q129">
            <v>12</v>
          </cell>
          <cell r="R129">
            <v>4</v>
          </cell>
          <cell r="S129">
            <v>73</v>
          </cell>
          <cell r="T129">
            <v>0</v>
          </cell>
          <cell r="U129">
            <v>73</v>
          </cell>
          <cell r="V129">
            <v>89</v>
          </cell>
          <cell r="W129" t="str">
            <v>창업아이템의 도입 필요성에 대해 공감되나, 경쟁 제품 대비 차별화 요소를 바탕으로 시장 점유율을 확보해 나갈 수 있는 구체적인 사업화 방안의 보완이 필요함</v>
          </cell>
        </row>
        <row r="130">
          <cell r="B130">
            <v>20424012</v>
          </cell>
          <cell r="C130" t="str">
            <v>대학발</v>
          </cell>
          <cell r="D130" t="str">
            <v>전기ㆍ전자</v>
          </cell>
          <cell r="E130" t="str">
            <v>고령친화 성인용 근적외선 LED Y존 쾌적 뷰티케어 디바이스</v>
          </cell>
          <cell r="F130" t="str">
            <v>114,500,000</v>
          </cell>
          <cell r="G130" t="str">
            <v>2</v>
          </cell>
          <cell r="H130" t="str">
            <v>초기</v>
          </cell>
          <cell r="I130" t="str">
            <v>중장년</v>
          </cell>
          <cell r="J130">
            <v>0</v>
          </cell>
          <cell r="K130">
            <v>7</v>
          </cell>
          <cell r="L130">
            <v>6</v>
          </cell>
          <cell r="M130">
            <v>14</v>
          </cell>
          <cell r="N130">
            <v>17</v>
          </cell>
          <cell r="O130">
            <v>7</v>
          </cell>
          <cell r="P130">
            <v>7</v>
          </cell>
          <cell r="Q130">
            <v>12</v>
          </cell>
          <cell r="R130">
            <v>3</v>
          </cell>
          <cell r="S130">
            <v>73</v>
          </cell>
          <cell r="T130">
            <v>0</v>
          </cell>
          <cell r="U130">
            <v>73</v>
          </cell>
          <cell r="V130">
            <v>89</v>
          </cell>
          <cell r="W130" t="str">
            <v>창업 아이템을 통한 사타구니 질환 개선 효과에 대해 보다 신뢰할 수 있는 객관적인 수치를 통해 제시하여, 창업 아이템의 도입 필요성 및 기술적 효과성에 대해 보완할 필요가 있음</v>
          </cell>
          <cell r="X130" t="str">
            <v>불일치</v>
          </cell>
          <cell r="Y130" t="str">
            <v>헬스케어 제품에 관한 것으로 지역주력 산업제품에 해당하지 않음</v>
          </cell>
        </row>
        <row r="131">
          <cell r="B131">
            <v>20424628</v>
          </cell>
          <cell r="C131" t="str">
            <v>지역기반</v>
          </cell>
          <cell r="D131" t="str">
            <v>전기ㆍ전자</v>
          </cell>
          <cell r="E131" t="str">
            <v>Drone 을 위한 CMOS 기반의 영상정보 송수신 RF Transceiver 개발</v>
          </cell>
          <cell r="F131" t="str">
            <v>85,000,000</v>
          </cell>
          <cell r="G131" t="str">
            <v>1</v>
          </cell>
          <cell r="H131" t="str">
            <v>도약</v>
          </cell>
          <cell r="I131" t="str">
            <v>청년</v>
          </cell>
          <cell r="J131">
            <v>0</v>
          </cell>
          <cell r="K131">
            <v>6</v>
          </cell>
          <cell r="L131">
            <v>8</v>
          </cell>
          <cell r="M131">
            <v>15</v>
          </cell>
          <cell r="N131">
            <v>13</v>
          </cell>
          <cell r="O131">
            <v>8</v>
          </cell>
          <cell r="P131">
            <v>7</v>
          </cell>
          <cell r="Q131">
            <v>12</v>
          </cell>
          <cell r="R131">
            <v>4</v>
          </cell>
          <cell r="S131">
            <v>73</v>
          </cell>
          <cell r="T131">
            <v>0</v>
          </cell>
          <cell r="U131">
            <v>73</v>
          </cell>
          <cell r="V131">
            <v>89</v>
          </cell>
          <cell r="W131" t="str">
            <v>영상 통신용 반도체라는 창업 아이템의 특성상 제한된 수요처를 어떻게 발굴하고 매출을 실현할지에 대하여 보다 구체적인 사업화 계획의 보완이 요구됨</v>
          </cell>
        </row>
        <row r="132">
          <cell r="B132">
            <v>20428136</v>
          </cell>
          <cell r="C132" t="str">
            <v>지역기반</v>
          </cell>
          <cell r="D132" t="str">
            <v>전기ㆍ전자</v>
          </cell>
          <cell r="E132" t="str">
            <v>집중력 저하 1030세대의 자기주도 몰입 훈련을 위한, 특허 로직 기반 듀얼 타이머 &amp; 교구 통합 솔루션</v>
          </cell>
          <cell r="F132" t="str">
            <v>76,223,815</v>
          </cell>
          <cell r="G132" t="str">
            <v>2</v>
          </cell>
          <cell r="H132" t="str">
            <v>도약</v>
          </cell>
          <cell r="I132" t="str">
            <v>청년</v>
          </cell>
          <cell r="J132">
            <v>0</v>
          </cell>
          <cell r="K132">
            <v>6</v>
          </cell>
          <cell r="L132">
            <v>7</v>
          </cell>
          <cell r="M132">
            <v>13</v>
          </cell>
          <cell r="N132">
            <v>16</v>
          </cell>
          <cell r="O132">
            <v>6</v>
          </cell>
          <cell r="P132">
            <v>8</v>
          </cell>
          <cell r="Q132">
            <v>14</v>
          </cell>
          <cell r="R132">
            <v>3</v>
          </cell>
          <cell r="S132">
            <v>73</v>
          </cell>
          <cell r="T132">
            <v>0</v>
          </cell>
          <cell r="U132">
            <v>73</v>
          </cell>
          <cell r="V132">
            <v>89</v>
          </cell>
          <cell r="W132" t="str">
            <v>비교적 모방이 용이한 제품 특성 상, 유사 제품의 출현을 저지하여 시장에서 안정적으로 사업을 영위하기 위한 사업화 방안의 보완이 필요함.</v>
          </cell>
        </row>
        <row r="133">
          <cell r="B133">
            <v>20418912</v>
          </cell>
          <cell r="C133" t="str">
            <v>대학발</v>
          </cell>
          <cell r="D133" t="str">
            <v>전기ㆍ전자</v>
          </cell>
          <cell r="E133" t="str">
            <v>반도체 모델 릴리즈 검증 운영 효율화를 위한 QA·회귀·리포트 자동화 플랫폼(SIMLAB 2.0) 상용화</v>
          </cell>
          <cell r="F133" t="str">
            <v>5,000,000</v>
          </cell>
          <cell r="G133" t="str">
            <v>4</v>
          </cell>
          <cell r="H133" t="str">
            <v>도약</v>
          </cell>
          <cell r="I133" t="str">
            <v>중장년</v>
          </cell>
          <cell r="J133">
            <v>0</v>
          </cell>
          <cell r="K133">
            <v>7</v>
          </cell>
          <cell r="L133">
            <v>6</v>
          </cell>
          <cell r="M133">
            <v>15</v>
          </cell>
          <cell r="N133">
            <v>15</v>
          </cell>
          <cell r="O133">
            <v>7</v>
          </cell>
          <cell r="P133">
            <v>8</v>
          </cell>
          <cell r="Q133">
            <v>12</v>
          </cell>
          <cell r="R133">
            <v>3</v>
          </cell>
          <cell r="S133">
            <v>73</v>
          </cell>
          <cell r="T133">
            <v>0</v>
          </cell>
          <cell r="U133">
            <v>73</v>
          </cell>
          <cell r="V133">
            <v>89</v>
          </cell>
          <cell r="W133" t="str">
            <v>창업 아이템을 통해 지속적이고 안정적인 매출 실현이 가능할지 보다 객관적인 수요처 및 시장 분석이 필요함. 이를 기초로 초기시장 진입에 대한 구체적인 사업화 전략의 보완이 요구됨.</v>
          </cell>
          <cell r="X133" t="str">
            <v>일치</v>
          </cell>
          <cell r="Y133" t="str">
            <v>시스템 반도체 설계 플랫폼에 관한 것으로 지역주력 산업제품에 해당함</v>
          </cell>
        </row>
        <row r="134">
          <cell r="B134">
            <v>20404739</v>
          </cell>
          <cell r="C134" t="str">
            <v>지역기반</v>
          </cell>
          <cell r="D134" t="str">
            <v>전기ㆍ전자</v>
          </cell>
          <cell r="E134" t="str">
            <v>매일 반복되는 헤어스타일링 문제를 해결하는 홈 열펌(파마)시스템</v>
          </cell>
          <cell r="F134" t="str">
            <v>0</v>
          </cell>
          <cell r="G134" t="str">
            <v>0</v>
          </cell>
          <cell r="H134" t="str">
            <v>예비</v>
          </cell>
          <cell r="I134" t="str">
            <v>청년</v>
          </cell>
          <cell r="J134">
            <v>0</v>
          </cell>
          <cell r="K134">
            <v>6</v>
          </cell>
          <cell r="L134">
            <v>7</v>
          </cell>
          <cell r="M134">
            <v>13</v>
          </cell>
          <cell r="N134">
            <v>16</v>
          </cell>
          <cell r="O134">
            <v>6</v>
          </cell>
          <cell r="P134">
            <v>8</v>
          </cell>
          <cell r="Q134">
            <v>14</v>
          </cell>
          <cell r="R134">
            <v>3</v>
          </cell>
          <cell r="S134">
            <v>73</v>
          </cell>
          <cell r="T134">
            <v>0</v>
          </cell>
          <cell r="U134">
            <v>73</v>
          </cell>
          <cell r="V134">
            <v>89</v>
          </cell>
          <cell r="W134" t="str">
            <v>비교적 모방이 용이한 열펌 디바이스 제품 특성 상, 유사 제품의 출현을 저지하여 시장에서 안정적으로 사업을 영위하기 위한 사업화 방안의 보완이 필요함.</v>
          </cell>
        </row>
        <row r="135">
          <cell r="B135">
            <v>20420024</v>
          </cell>
          <cell r="C135" t="str">
            <v>지역기반</v>
          </cell>
          <cell r="D135" t="str">
            <v>전기ㆍ전자</v>
          </cell>
          <cell r="E135" t="str">
            <v>운동 전후 5초 측정으로 근력 운동 효과를 수치로 보여주는 웨어러블 디바이스 MuscleQ</v>
          </cell>
          <cell r="F135" t="str">
            <v>0</v>
          </cell>
          <cell r="G135" t="str">
            <v>0</v>
          </cell>
          <cell r="H135" t="str">
            <v>예비</v>
          </cell>
          <cell r="I135" t="str">
            <v>청년</v>
          </cell>
          <cell r="J135">
            <v>0</v>
          </cell>
          <cell r="K135">
            <v>6</v>
          </cell>
          <cell r="L135">
            <v>7</v>
          </cell>
          <cell r="M135">
            <v>13</v>
          </cell>
          <cell r="N135">
            <v>16</v>
          </cell>
          <cell r="O135">
            <v>6</v>
          </cell>
          <cell r="P135">
            <v>8</v>
          </cell>
          <cell r="Q135">
            <v>14</v>
          </cell>
          <cell r="R135">
            <v>3</v>
          </cell>
          <cell r="S135">
            <v>73</v>
          </cell>
          <cell r="T135">
            <v>0</v>
          </cell>
          <cell r="U135">
            <v>73</v>
          </cell>
          <cell r="V135">
            <v>89</v>
          </cell>
          <cell r="W135"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136">
          <cell r="B136">
            <v>20421201</v>
          </cell>
          <cell r="C136" t="str">
            <v>지역기반</v>
          </cell>
          <cell r="D136" t="str">
            <v>전기ㆍ전자</v>
          </cell>
          <cell r="E136" t="str">
            <v>AI 기반 취향·성향 분석을 통한 맞춤형 문화 경험 추천 플랫폼 개발</v>
          </cell>
          <cell r="F136" t="str">
            <v>30,000,000</v>
          </cell>
          <cell r="G136" t="str">
            <v>0</v>
          </cell>
          <cell r="H136" t="str">
            <v>초기</v>
          </cell>
          <cell r="I136" t="str">
            <v>청년</v>
          </cell>
          <cell r="J136">
            <v>0</v>
          </cell>
          <cell r="K136">
            <v>5</v>
          </cell>
          <cell r="L136">
            <v>7</v>
          </cell>
          <cell r="M136">
            <v>13</v>
          </cell>
          <cell r="N136">
            <v>16</v>
          </cell>
          <cell r="O136">
            <v>6</v>
          </cell>
          <cell r="P136">
            <v>8</v>
          </cell>
          <cell r="Q136">
            <v>14</v>
          </cell>
          <cell r="R136">
            <v>4</v>
          </cell>
          <cell r="S136">
            <v>73</v>
          </cell>
          <cell r="T136">
            <v>0</v>
          </cell>
          <cell r="U136">
            <v>73</v>
          </cell>
          <cell r="V136">
            <v>89</v>
          </cell>
          <cell r="W136" t="str">
            <v>창업 아이템에 적용된 아이디어가 다소 추상적으로 제시되어 있어 구체적인 구현 방안 및 기술적 특장점을 확인하기 어려움. 창업 아이템을 통해 예상되는 차별적 효과의 구체적인 설명이 필요함</v>
          </cell>
        </row>
        <row r="137">
          <cell r="B137">
            <v>20432430</v>
          </cell>
          <cell r="C137" t="str">
            <v>지역기반</v>
          </cell>
          <cell r="D137" t="str">
            <v>전기ㆍ전자</v>
          </cell>
          <cell r="E137" t="str">
            <v>다중 IMU 기반 프로야구 투수 실시간 투구 분석 및 자세교정 솔루션</v>
          </cell>
          <cell r="F137" t="str">
            <v>0</v>
          </cell>
          <cell r="G137" t="str">
            <v>0</v>
          </cell>
          <cell r="H137" t="str">
            <v>예비</v>
          </cell>
          <cell r="I137" t="str">
            <v>청년</v>
          </cell>
          <cell r="J137">
            <v>0</v>
          </cell>
          <cell r="K137">
            <v>7</v>
          </cell>
          <cell r="L137">
            <v>8</v>
          </cell>
          <cell r="M137">
            <v>14</v>
          </cell>
          <cell r="N137">
            <v>15</v>
          </cell>
          <cell r="O137">
            <v>7</v>
          </cell>
          <cell r="P137">
            <v>7</v>
          </cell>
          <cell r="Q137">
            <v>12</v>
          </cell>
          <cell r="R137">
            <v>3</v>
          </cell>
          <cell r="S137">
            <v>73</v>
          </cell>
          <cell r="T137">
            <v>0</v>
          </cell>
          <cell r="U137">
            <v>73</v>
          </cell>
          <cell r="V137">
            <v>89</v>
          </cell>
          <cell r="W137" t="str">
            <v>창업아이템을 통해 예상되는 기술적 효과에 대해 다소 추상적으로 제시되어 있어, 현실적인 구현 가능성 및 효과성에 대해 보다 근거있는 자료를 통한 설명의 보완이 필요함</v>
          </cell>
        </row>
        <row r="138">
          <cell r="B138">
            <v>20438916</v>
          </cell>
          <cell r="C138" t="str">
            <v>지역기반</v>
          </cell>
          <cell r="D138" t="str">
            <v>전기ㆍ전자</v>
          </cell>
          <cell r="E138" t="str">
            <v>이차전지 충방전 테스트 장비 개발 및 공급 (전기차 EV배터리, ESS)</v>
          </cell>
          <cell r="F138" t="str">
            <v>0</v>
          </cell>
          <cell r="G138" t="str">
            <v>0</v>
          </cell>
          <cell r="H138" t="str">
            <v>예비</v>
          </cell>
          <cell r="I138" t="str">
            <v>청년</v>
          </cell>
          <cell r="J138">
            <v>0</v>
          </cell>
          <cell r="K138">
            <v>8</v>
          </cell>
          <cell r="L138">
            <v>6</v>
          </cell>
          <cell r="M138">
            <v>14</v>
          </cell>
          <cell r="N138">
            <v>15</v>
          </cell>
          <cell r="O138">
            <v>7</v>
          </cell>
          <cell r="P138">
            <v>7</v>
          </cell>
          <cell r="Q138">
            <v>12</v>
          </cell>
          <cell r="R138">
            <v>4</v>
          </cell>
          <cell r="S138">
            <v>73</v>
          </cell>
          <cell r="T138">
            <v>0</v>
          </cell>
          <cell r="U138">
            <v>73</v>
          </cell>
          <cell r="V138">
            <v>89</v>
          </cell>
          <cell r="W138" t="str">
            <v>창업아이템을 통해 예상되는 기술적 효과에 대해 다소 추상적으로 제시되어 있어, 현실적인 구현 가능성 및 효과성에 대해 보다 객관적인 자료를 통한 설명의 보완이 필요함</v>
          </cell>
        </row>
        <row r="139">
          <cell r="B139">
            <v>20414525</v>
          </cell>
          <cell r="C139" t="str">
            <v>지역기반</v>
          </cell>
          <cell r="D139" t="str">
            <v>전기ㆍ전자</v>
          </cell>
          <cell r="E139" t="str">
            <v>실사용 피부환경 반영 자외선 차단상태 정량예측 디바이스·모바일 앱 통합 솔루션</v>
          </cell>
          <cell r="F139" t="str">
            <v>0</v>
          </cell>
          <cell r="G139" t="str">
            <v>0</v>
          </cell>
          <cell r="H139" t="str">
            <v>초기</v>
          </cell>
          <cell r="I139" t="str">
            <v>중장년</v>
          </cell>
          <cell r="J139">
            <v>0</v>
          </cell>
          <cell r="K139">
            <v>8</v>
          </cell>
          <cell r="L139">
            <v>6</v>
          </cell>
          <cell r="M139">
            <v>14</v>
          </cell>
          <cell r="N139">
            <v>15</v>
          </cell>
          <cell r="O139">
            <v>8</v>
          </cell>
          <cell r="P139">
            <v>7</v>
          </cell>
          <cell r="Q139">
            <v>12</v>
          </cell>
          <cell r="R139">
            <v>3</v>
          </cell>
          <cell r="S139">
            <v>73</v>
          </cell>
          <cell r="T139">
            <v>0</v>
          </cell>
          <cell r="U139">
            <v>73</v>
          </cell>
          <cell r="V139">
            <v>89</v>
          </cell>
          <cell r="W139" t="str">
            <v>창업아이템을 통해 예상되는 기술적 효과에 대해 다소 추상적으로 제시되어 있어, 현실적인 구현 가능성 및 효과에 대해 보다 객관적인 자료를 통한 설명이 필요함</v>
          </cell>
        </row>
        <row r="140">
          <cell r="B140">
            <v>20414930</v>
          </cell>
          <cell r="C140" t="str">
            <v>지역기반</v>
          </cell>
          <cell r="D140" t="str">
            <v>전기ㆍ전자</v>
          </cell>
          <cell r="E140" t="str">
            <v>스타일비전 (Stylevision)</v>
          </cell>
          <cell r="F140" t="str">
            <v>69,000,000</v>
          </cell>
          <cell r="G140" t="str">
            <v>3</v>
          </cell>
          <cell r="H140" t="str">
            <v>초기</v>
          </cell>
          <cell r="I140" t="str">
            <v>중장년</v>
          </cell>
          <cell r="J140">
            <v>0</v>
          </cell>
          <cell r="K140">
            <v>7</v>
          </cell>
          <cell r="L140">
            <v>6</v>
          </cell>
          <cell r="M140">
            <v>14</v>
          </cell>
          <cell r="N140">
            <v>15</v>
          </cell>
          <cell r="O140">
            <v>7</v>
          </cell>
          <cell r="P140">
            <v>8</v>
          </cell>
          <cell r="Q140">
            <v>12</v>
          </cell>
          <cell r="R140">
            <v>4</v>
          </cell>
          <cell r="S140">
            <v>73</v>
          </cell>
          <cell r="T140">
            <v>0</v>
          </cell>
          <cell r="U140">
            <v>73</v>
          </cell>
          <cell r="V140">
            <v>89</v>
          </cell>
          <cell r="W140" t="str">
            <v>창업 아이템이 기존 유사제품을 대체할 수 있을만큼 기술적, 사용적 측면의 장점을 가지는지에 대해 신뢰할 수 있는 시장 및 고객 분석이 필요함</v>
          </cell>
        </row>
        <row r="141">
          <cell r="B141">
            <v>20423432</v>
          </cell>
          <cell r="C141" t="str">
            <v>지역기반</v>
          </cell>
          <cell r="D141" t="str">
            <v>전기ㆍ전자</v>
          </cell>
          <cell r="E141" t="str">
            <v>‘Obzee(오브제) - Spatial AI Node’  : 호텔·리조트 객실용 공간 경험 운영 디바이스</v>
          </cell>
          <cell r="F141" t="str">
            <v>242,000,000</v>
          </cell>
          <cell r="G141" t="str">
            <v>1</v>
          </cell>
          <cell r="H141" t="str">
            <v>초기</v>
          </cell>
          <cell r="I141" t="str">
            <v>중장년</v>
          </cell>
          <cell r="J141">
            <v>0</v>
          </cell>
          <cell r="K141">
            <v>7</v>
          </cell>
          <cell r="L141">
            <v>8</v>
          </cell>
          <cell r="M141">
            <v>14</v>
          </cell>
          <cell r="N141">
            <v>15</v>
          </cell>
          <cell r="O141">
            <v>7</v>
          </cell>
          <cell r="P141">
            <v>7</v>
          </cell>
          <cell r="Q141">
            <v>12</v>
          </cell>
          <cell r="R141">
            <v>3</v>
          </cell>
          <cell r="S141">
            <v>73</v>
          </cell>
          <cell r="T141">
            <v>0</v>
          </cell>
          <cell r="U141">
            <v>73</v>
          </cell>
          <cell r="V141">
            <v>89</v>
          </cell>
          <cell r="W141" t="str">
            <v>공간 경험 운영 디바이스의 창업 아이디어가 다소 추상적으로 제시되어 있어 이에 대한 실사용자가 느낄 수 있는 효과에 대해 설득력이 부족함. 수치 등을 통한 구체적인 근거를 통해 창업 아이템이 제공할 수 있는 가치에 대해 설명이 필요함</v>
          </cell>
        </row>
        <row r="142">
          <cell r="B142">
            <v>20424172</v>
          </cell>
          <cell r="C142" t="str">
            <v>지역기반</v>
          </cell>
          <cell r="D142" t="str">
            <v>전기ㆍ전자</v>
          </cell>
          <cell r="E142" t="str">
            <v>수동휠체어를 전동화하는 바퀴 교체형 측방형 휠체어 동력보조장치</v>
          </cell>
          <cell r="F142" t="str">
            <v>0</v>
          </cell>
          <cell r="G142" t="str">
            <v>0</v>
          </cell>
          <cell r="H142" t="str">
            <v>예비</v>
          </cell>
          <cell r="I142" t="str">
            <v>청년</v>
          </cell>
          <cell r="J142">
            <v>0</v>
          </cell>
          <cell r="K142">
            <v>7</v>
          </cell>
          <cell r="L142">
            <v>7</v>
          </cell>
          <cell r="M142">
            <v>14</v>
          </cell>
          <cell r="N142">
            <v>15</v>
          </cell>
          <cell r="O142">
            <v>7</v>
          </cell>
          <cell r="P142">
            <v>7</v>
          </cell>
          <cell r="Q142">
            <v>12</v>
          </cell>
          <cell r="R142">
            <v>3</v>
          </cell>
          <cell r="S142">
            <v>72</v>
          </cell>
          <cell r="T142">
            <v>0</v>
          </cell>
          <cell r="U142">
            <v>72</v>
          </cell>
          <cell r="V142">
            <v>135</v>
          </cell>
          <cell r="W142" t="str">
            <v>창업아이템의 도입 필요성에 대해 공감되나, 경쟁 제품 대비 차별화 요소를 바탕으로 시장 점유율을 확보해 나갈 수 있는 구체적인 사업화 방안의 보완이 필요함</v>
          </cell>
        </row>
        <row r="143">
          <cell r="B143">
            <v>20425270</v>
          </cell>
          <cell r="C143" t="str">
            <v>지역기반</v>
          </cell>
          <cell r="D143" t="str">
            <v>전기ㆍ전자</v>
          </cell>
          <cell r="E143" t="str">
            <v>초저전력 헤드리스 폼팩터 및 무중단 AI 구동 기능의 휴대용 디바이스</v>
          </cell>
          <cell r="F143" t="str">
            <v>0</v>
          </cell>
          <cell r="G143" t="str">
            <v>0</v>
          </cell>
          <cell r="H143" t="str">
            <v>예비</v>
          </cell>
          <cell r="I143" t="str">
            <v>청년</v>
          </cell>
          <cell r="J143">
            <v>0</v>
          </cell>
          <cell r="K143">
            <v>5</v>
          </cell>
          <cell r="L143">
            <v>7</v>
          </cell>
          <cell r="M143">
            <v>13</v>
          </cell>
          <cell r="N143">
            <v>16</v>
          </cell>
          <cell r="O143">
            <v>6</v>
          </cell>
          <cell r="P143">
            <v>8</v>
          </cell>
          <cell r="Q143">
            <v>14</v>
          </cell>
          <cell r="R143">
            <v>3</v>
          </cell>
          <cell r="S143">
            <v>72</v>
          </cell>
          <cell r="T143">
            <v>0</v>
          </cell>
          <cell r="U143">
            <v>72</v>
          </cell>
          <cell r="V143">
            <v>135</v>
          </cell>
          <cell r="W143"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144">
          <cell r="B144">
            <v>20426952</v>
          </cell>
          <cell r="C144" t="str">
            <v>지역기반</v>
          </cell>
          <cell r="D144" t="str">
            <v>전기ㆍ전자</v>
          </cell>
          <cell r="E144" t="str">
            <v>The Channel</v>
          </cell>
          <cell r="F144" t="str">
            <v>0</v>
          </cell>
          <cell r="G144" t="str">
            <v>0</v>
          </cell>
          <cell r="H144" t="str">
            <v>예비</v>
          </cell>
          <cell r="I144" t="str">
            <v>청년</v>
          </cell>
          <cell r="J144">
            <v>0</v>
          </cell>
          <cell r="K144">
            <v>7</v>
          </cell>
          <cell r="L144">
            <v>7</v>
          </cell>
          <cell r="M144">
            <v>14</v>
          </cell>
          <cell r="N144">
            <v>15</v>
          </cell>
          <cell r="O144">
            <v>7</v>
          </cell>
          <cell r="P144">
            <v>7</v>
          </cell>
          <cell r="Q144">
            <v>12</v>
          </cell>
          <cell r="R144">
            <v>3</v>
          </cell>
          <cell r="S144">
            <v>72</v>
          </cell>
          <cell r="T144">
            <v>0</v>
          </cell>
          <cell r="U144">
            <v>72</v>
          </cell>
          <cell r="V144">
            <v>135</v>
          </cell>
          <cell r="W144" t="str">
            <v>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v>
          </cell>
        </row>
        <row r="145">
          <cell r="B145">
            <v>20430254</v>
          </cell>
          <cell r="C145" t="str">
            <v>지역기반</v>
          </cell>
          <cell r="D145" t="str">
            <v>전기ㆍ전자</v>
          </cell>
          <cell r="E145" t="str">
            <v>RAG·프로파일 메모리 기반 캐릭터 역할극 창작 플랫폼 'FABLES' 개발</v>
          </cell>
          <cell r="F145" t="str">
            <v>0</v>
          </cell>
          <cell r="G145" t="str">
            <v>0</v>
          </cell>
          <cell r="H145" t="str">
            <v>예비</v>
          </cell>
          <cell r="I145" t="str">
            <v>청년</v>
          </cell>
          <cell r="J145">
            <v>0</v>
          </cell>
          <cell r="K145">
            <v>5</v>
          </cell>
          <cell r="L145">
            <v>7</v>
          </cell>
          <cell r="M145">
            <v>13</v>
          </cell>
          <cell r="N145">
            <v>16</v>
          </cell>
          <cell r="O145">
            <v>6</v>
          </cell>
          <cell r="P145">
            <v>8</v>
          </cell>
          <cell r="Q145">
            <v>14</v>
          </cell>
          <cell r="R145">
            <v>3</v>
          </cell>
          <cell r="S145">
            <v>72</v>
          </cell>
          <cell r="T145">
            <v>0</v>
          </cell>
          <cell r="U145">
            <v>72</v>
          </cell>
          <cell r="V145">
            <v>135</v>
          </cell>
          <cell r="W145" t="str">
            <v>창업아이템의 도입 필요성에 대해 공감되나, 경쟁 제품 대비 차별화 요소를 바탕으로 시장 점유율을 확보해 나갈 수 있는 구체적인 사업화 방안의 보완이 필요함</v>
          </cell>
        </row>
        <row r="146">
          <cell r="B146">
            <v>20432300</v>
          </cell>
          <cell r="C146" t="str">
            <v>지역기반</v>
          </cell>
          <cell r="D146" t="str">
            <v>전기ㆍ전자</v>
          </cell>
          <cell r="E146" t="str">
            <v>Lidar 자율주행 기술이 적용된 공기정화·청소 기능 통합 이동형 공기청정기</v>
          </cell>
          <cell r="F146" t="str">
            <v>0</v>
          </cell>
          <cell r="G146" t="str">
            <v>0</v>
          </cell>
          <cell r="H146" t="str">
            <v>예비</v>
          </cell>
          <cell r="I146" t="str">
            <v>중장년</v>
          </cell>
          <cell r="J146">
            <v>0</v>
          </cell>
          <cell r="K146">
            <v>5</v>
          </cell>
          <cell r="L146">
            <v>7</v>
          </cell>
          <cell r="M146">
            <v>13</v>
          </cell>
          <cell r="N146">
            <v>16</v>
          </cell>
          <cell r="O146">
            <v>6</v>
          </cell>
          <cell r="P146">
            <v>8</v>
          </cell>
          <cell r="Q146">
            <v>14</v>
          </cell>
          <cell r="R146">
            <v>3</v>
          </cell>
          <cell r="S146">
            <v>72</v>
          </cell>
          <cell r="T146">
            <v>0</v>
          </cell>
          <cell r="U146">
            <v>72</v>
          </cell>
          <cell r="V146">
            <v>135</v>
          </cell>
          <cell r="W146" t="str">
            <v>창업아이템의 도입 필요성에 대해 공감되나, 경쟁 제품 대비 차별화 요소를 바탕으로 시장 점유율을 확보해 나갈 수 있는 구체적인 사업화 방안의 보완이 필요함</v>
          </cell>
        </row>
        <row r="147">
          <cell r="B147">
            <v>20431931</v>
          </cell>
          <cell r="C147" t="str">
            <v>대학발</v>
          </cell>
          <cell r="D147" t="str">
            <v>전기ㆍ전자</v>
          </cell>
          <cell r="E147" t="str">
            <v>고령자 및 퇴원환자를 위한 웨어러블 응급 호출 및 통합 안전 관리 시스템 개발</v>
          </cell>
          <cell r="F147" t="str">
            <v>0</v>
          </cell>
          <cell r="G147" t="str">
            <v>0</v>
          </cell>
          <cell r="H147" t="str">
            <v>예비</v>
          </cell>
          <cell r="I147" t="str">
            <v>중장년</v>
          </cell>
          <cell r="J147">
            <v>0</v>
          </cell>
          <cell r="K147">
            <v>5</v>
          </cell>
          <cell r="L147">
            <v>7</v>
          </cell>
          <cell r="M147">
            <v>13</v>
          </cell>
          <cell r="N147">
            <v>16</v>
          </cell>
          <cell r="O147">
            <v>6</v>
          </cell>
          <cell r="P147">
            <v>8</v>
          </cell>
          <cell r="Q147">
            <v>14</v>
          </cell>
          <cell r="R147">
            <v>3</v>
          </cell>
          <cell r="S147">
            <v>72</v>
          </cell>
          <cell r="T147">
            <v>0</v>
          </cell>
          <cell r="U147">
            <v>72</v>
          </cell>
          <cell r="V147">
            <v>135</v>
          </cell>
          <cell r="W147" t="str">
            <v>창업 아이템이 기존 유사제품을 대체할 수 있을만큼 기술적, 사용적 측면의 장점을 가지는지에 대해 신뢰할 수 있는 시장 및 고객 분석이 필요함</v>
          </cell>
          <cell r="X147" t="str">
            <v>불일치</v>
          </cell>
          <cell r="Y147" t="str">
            <v>퇴원 후 가정에서의 홈케어 제품은 지역주력 산업제품에 해당하지 않음</v>
          </cell>
        </row>
        <row r="148">
          <cell r="B148">
            <v>20404889</v>
          </cell>
          <cell r="C148" t="str">
            <v>지역기반</v>
          </cell>
          <cell r="D148" t="str">
            <v>전기ㆍ전자</v>
          </cell>
          <cell r="E148" t="str">
            <v>초저전력 e-Paper 기반 무조작 UX와 가족 실시간 콘텐츠 전송,  예술 큐레이션을 통합한 노인 맞춤형 디지털 액자 서비스</v>
          </cell>
          <cell r="F148" t="str">
            <v>0</v>
          </cell>
          <cell r="G148" t="str">
            <v>0</v>
          </cell>
          <cell r="H148" t="str">
            <v>초기</v>
          </cell>
          <cell r="I148" t="str">
            <v>청년</v>
          </cell>
          <cell r="J148">
            <v>0</v>
          </cell>
          <cell r="K148">
            <v>5</v>
          </cell>
          <cell r="L148">
            <v>7</v>
          </cell>
          <cell r="M148">
            <v>13</v>
          </cell>
          <cell r="N148">
            <v>16</v>
          </cell>
          <cell r="O148">
            <v>6</v>
          </cell>
          <cell r="P148">
            <v>8</v>
          </cell>
          <cell r="Q148">
            <v>14</v>
          </cell>
          <cell r="R148">
            <v>3</v>
          </cell>
          <cell r="S148">
            <v>72</v>
          </cell>
          <cell r="T148">
            <v>0</v>
          </cell>
          <cell r="U148">
            <v>72</v>
          </cell>
          <cell r="V148">
            <v>135</v>
          </cell>
          <cell r="W148" t="str">
            <v>창업 아이템이 기존 유사제품을 대체할 수 있을만큼 기술적, 사용적 측면의 장점을 가지는지에 대해 신뢰할 수 있는 시장 및 고객 분석이 필요함</v>
          </cell>
        </row>
        <row r="149">
          <cell r="B149">
            <v>20414828</v>
          </cell>
          <cell r="C149" t="str">
            <v>지역기반</v>
          </cell>
          <cell r="D149" t="str">
            <v>전기ㆍ전자</v>
          </cell>
          <cell r="E149" t="str">
            <v>연동형 조리 타이머</v>
          </cell>
          <cell r="F149" t="str">
            <v>0</v>
          </cell>
          <cell r="G149" t="str">
            <v>1</v>
          </cell>
          <cell r="H149" t="str">
            <v>초기</v>
          </cell>
          <cell r="I149" t="str">
            <v>중장년</v>
          </cell>
          <cell r="J149">
            <v>0</v>
          </cell>
          <cell r="K149">
            <v>5</v>
          </cell>
          <cell r="L149">
            <v>7</v>
          </cell>
          <cell r="M149">
            <v>13</v>
          </cell>
          <cell r="N149">
            <v>16</v>
          </cell>
          <cell r="O149">
            <v>6</v>
          </cell>
          <cell r="P149">
            <v>8</v>
          </cell>
          <cell r="Q149">
            <v>14</v>
          </cell>
          <cell r="R149">
            <v>3</v>
          </cell>
          <cell r="S149">
            <v>72</v>
          </cell>
          <cell r="T149">
            <v>0</v>
          </cell>
          <cell r="U149">
            <v>72</v>
          </cell>
          <cell r="V149">
            <v>135</v>
          </cell>
          <cell r="W149" t="str">
            <v>창업 아이템이 기존 유사제품을 대체할 수 있을만큼 기술적, 사용적 측면의 장점을 가지는지 여부에 대해 신뢰할 수 있는 데이터의 보완이 필요함</v>
          </cell>
        </row>
        <row r="150">
          <cell r="B150">
            <v>20420632</v>
          </cell>
          <cell r="C150" t="str">
            <v>지역기반</v>
          </cell>
          <cell r="D150" t="str">
            <v>전기ㆍ전자</v>
          </cell>
          <cell r="E150" t="str">
            <v>고속·호버링 겸용 이중 추진체 소방 UAV 시스템</v>
          </cell>
          <cell r="F150" t="str">
            <v>992,057,909</v>
          </cell>
          <cell r="G150" t="str">
            <v>3</v>
          </cell>
          <cell r="H150" t="str">
            <v>초기</v>
          </cell>
          <cell r="I150" t="str">
            <v>중장년</v>
          </cell>
          <cell r="J150">
            <v>0</v>
          </cell>
          <cell r="K150">
            <v>7</v>
          </cell>
          <cell r="L150">
            <v>6</v>
          </cell>
          <cell r="M150">
            <v>14</v>
          </cell>
          <cell r="N150">
            <v>15</v>
          </cell>
          <cell r="O150">
            <v>7</v>
          </cell>
          <cell r="P150">
            <v>7</v>
          </cell>
          <cell r="Q150">
            <v>13</v>
          </cell>
          <cell r="R150">
            <v>3</v>
          </cell>
          <cell r="S150">
            <v>72</v>
          </cell>
          <cell r="T150">
            <v>0</v>
          </cell>
          <cell r="U150">
            <v>72</v>
          </cell>
          <cell r="V150">
            <v>135</v>
          </cell>
          <cell r="W150" t="str">
            <v>소형 소방용 비행체, 드론에 대한 유사 제품이 다수 존재하는 바, 창업 아이템만의 기능적 차별성에 대해 보다 구체적으로 설명할 필요가 있음</v>
          </cell>
        </row>
        <row r="151">
          <cell r="B151">
            <v>20428208</v>
          </cell>
          <cell r="C151" t="str">
            <v>지역기반</v>
          </cell>
          <cell r="D151" t="str">
            <v>전기ㆍ전자</v>
          </cell>
          <cell r="E151" t="str">
            <v>고장을 미리 알려주는 피지컬 AI 기반 스마트 BLDC 모터 개발</v>
          </cell>
          <cell r="F151" t="str">
            <v>0</v>
          </cell>
          <cell r="G151" t="str">
            <v>1</v>
          </cell>
          <cell r="H151" t="str">
            <v>초기</v>
          </cell>
          <cell r="I151" t="str">
            <v>청년</v>
          </cell>
          <cell r="J151">
            <v>0</v>
          </cell>
          <cell r="K151">
            <v>8</v>
          </cell>
          <cell r="L151">
            <v>6</v>
          </cell>
          <cell r="M151">
            <v>14</v>
          </cell>
          <cell r="N151">
            <v>15</v>
          </cell>
          <cell r="O151">
            <v>7</v>
          </cell>
          <cell r="P151">
            <v>7</v>
          </cell>
          <cell r="Q151">
            <v>12</v>
          </cell>
          <cell r="R151">
            <v>3</v>
          </cell>
          <cell r="S151">
            <v>72</v>
          </cell>
          <cell r="T151">
            <v>0</v>
          </cell>
          <cell r="U151">
            <v>72</v>
          </cell>
          <cell r="V151">
            <v>135</v>
          </cell>
          <cell r="W151" t="str">
            <v>AI 스마트 BLDC 모터라는 창업 아이디어가 다소 추상적으로 제시되어 있어 이에 대한 실사용자가 느낄 수 있는 효과에 대해 설득력이 부족함. 객관적인 수치 등 신뢰성 있는 근거를 통해 창업 아이템이 제공할 수 있는 가치에 대해 설명이 필요함</v>
          </cell>
        </row>
        <row r="152">
          <cell r="B152">
            <v>20431069</v>
          </cell>
          <cell r="C152" t="str">
            <v>지역기반</v>
          </cell>
          <cell r="D152" t="str">
            <v>전기ㆍ전자</v>
          </cell>
          <cell r="E152" t="str">
            <v>동아프리카 전기자동차 물류 통합솔루션, 승객운송 서비스 및  전기자동차 판매 서비스</v>
          </cell>
          <cell r="F152" t="str">
            <v>0</v>
          </cell>
          <cell r="G152" t="str">
            <v>1</v>
          </cell>
          <cell r="H152" t="str">
            <v>초기</v>
          </cell>
          <cell r="I152" t="str">
            <v>청년</v>
          </cell>
          <cell r="J152">
            <v>0</v>
          </cell>
          <cell r="K152">
            <v>5</v>
          </cell>
          <cell r="L152">
            <v>7</v>
          </cell>
          <cell r="M152">
            <v>13</v>
          </cell>
          <cell r="N152">
            <v>16</v>
          </cell>
          <cell r="O152">
            <v>6</v>
          </cell>
          <cell r="P152">
            <v>8</v>
          </cell>
          <cell r="Q152">
            <v>14</v>
          </cell>
          <cell r="R152">
            <v>3</v>
          </cell>
          <cell r="S152">
            <v>72</v>
          </cell>
          <cell r="T152">
            <v>0</v>
          </cell>
          <cell r="U152">
            <v>72</v>
          </cell>
          <cell r="V152">
            <v>135</v>
          </cell>
          <cell r="W152" t="str">
            <v>동아프리카 물류 효율화라는 창업 아이템의 예상되는 매출 규모 등 신뢰할 수 있는 객관적 수치를 통해 사업 타당성을 보다 구체적으로 설명할 필요가 있음</v>
          </cell>
        </row>
        <row r="153">
          <cell r="B153">
            <v>20439911</v>
          </cell>
          <cell r="C153" t="str">
            <v>지역기반</v>
          </cell>
          <cell r="D153" t="str">
            <v>전기ㆍ전자</v>
          </cell>
          <cell r="E153" t="str">
            <v>영동 일라이트 기반 온열 회복 기기·서비스</v>
          </cell>
          <cell r="F153" t="str">
            <v>9,000,000</v>
          </cell>
          <cell r="G153" t="str">
            <v>1</v>
          </cell>
          <cell r="H153" t="str">
            <v>초기</v>
          </cell>
          <cell r="I153" t="str">
            <v>청년</v>
          </cell>
          <cell r="J153">
            <v>0</v>
          </cell>
          <cell r="K153">
            <v>7</v>
          </cell>
          <cell r="L153">
            <v>6</v>
          </cell>
          <cell r="M153">
            <v>14</v>
          </cell>
          <cell r="N153">
            <v>15</v>
          </cell>
          <cell r="O153">
            <v>7</v>
          </cell>
          <cell r="P153">
            <v>7</v>
          </cell>
          <cell r="Q153">
            <v>12</v>
          </cell>
          <cell r="R153">
            <v>4</v>
          </cell>
          <cell r="S153">
            <v>72</v>
          </cell>
          <cell r="T153">
            <v>0</v>
          </cell>
          <cell r="U153">
            <v>72</v>
          </cell>
          <cell r="V153">
            <v>135</v>
          </cell>
          <cell r="W153" t="str">
            <v>영동 일라이트 광물을 활용한 창업아이템을 통해 예상되는 기술적 효과에 대해 다소 추상적으로 제시되어 있어, 실제 효과성에 대해 보다 객관적인 자료를 통한 설명의 보완이 필요함</v>
          </cell>
        </row>
        <row r="154">
          <cell r="B154">
            <v>20418977</v>
          </cell>
          <cell r="C154" t="str">
            <v>지역기반</v>
          </cell>
          <cell r="D154" t="str">
            <v>전기ㆍ전자</v>
          </cell>
          <cell r="E154" t="str">
            <v>임펠러 기술을 적용한 날개 없는 드론 제품 개발</v>
          </cell>
          <cell r="F154" t="str">
            <v>140,000,000</v>
          </cell>
          <cell r="G154" t="str">
            <v>1</v>
          </cell>
          <cell r="H154" t="str">
            <v>도약</v>
          </cell>
          <cell r="I154" t="str">
            <v>중장년</v>
          </cell>
          <cell r="J154">
            <v>0</v>
          </cell>
          <cell r="K154">
            <v>5</v>
          </cell>
          <cell r="L154">
            <v>7</v>
          </cell>
          <cell r="M154">
            <v>13</v>
          </cell>
          <cell r="N154">
            <v>16</v>
          </cell>
          <cell r="O154">
            <v>6</v>
          </cell>
          <cell r="P154">
            <v>8</v>
          </cell>
          <cell r="Q154">
            <v>14</v>
          </cell>
          <cell r="R154">
            <v>3</v>
          </cell>
          <cell r="S154">
            <v>72</v>
          </cell>
          <cell r="T154">
            <v>0</v>
          </cell>
          <cell r="U154">
            <v>72</v>
          </cell>
          <cell r="V154">
            <v>135</v>
          </cell>
          <cell r="W154" t="str">
            <v>창업 아이템이 기존 유사제품을 대체할 수 있을만큼 기술적, 사용적 측면의 장점을 가지는지 여부에 대해 신뢰할 수 있는 데이터의 보완이 필요함</v>
          </cell>
        </row>
        <row r="155">
          <cell r="B155">
            <v>20425837</v>
          </cell>
          <cell r="C155" t="str">
            <v>지역기반</v>
          </cell>
          <cell r="D155" t="str">
            <v>전기ㆍ전자</v>
          </cell>
          <cell r="E155" t="str">
            <v>스마트팜 통합제어 AI 시스템</v>
          </cell>
          <cell r="F155" t="str">
            <v>45,000,000</v>
          </cell>
          <cell r="G155" t="str">
            <v>3</v>
          </cell>
          <cell r="H155" t="str">
            <v>도약</v>
          </cell>
          <cell r="I155" t="str">
            <v>중장년</v>
          </cell>
          <cell r="J155">
            <v>0</v>
          </cell>
          <cell r="K155">
            <v>7</v>
          </cell>
          <cell r="L155">
            <v>6</v>
          </cell>
          <cell r="M155">
            <v>14</v>
          </cell>
          <cell r="N155">
            <v>16</v>
          </cell>
          <cell r="O155">
            <v>7</v>
          </cell>
          <cell r="P155">
            <v>7</v>
          </cell>
          <cell r="Q155">
            <v>12</v>
          </cell>
          <cell r="R155">
            <v>3</v>
          </cell>
          <cell r="S155">
            <v>72</v>
          </cell>
          <cell r="T155">
            <v>0</v>
          </cell>
          <cell r="U155">
            <v>72</v>
          </cell>
          <cell r="V155">
            <v>135</v>
          </cell>
          <cell r="W155" t="str">
            <v>스마트팜 통합 제어 기능이 다소 이론적, 추상적으로 제시되어 있어 경쟁제품 대비 창업 아이템만의 차별성을 확인하기 어려우며, 실제 제품화가 되기까지의 현실적인 사업계획을 구체적으로 수립할 필요가 있음.</v>
          </cell>
        </row>
        <row r="156">
          <cell r="B156">
            <v>20431021</v>
          </cell>
          <cell r="C156" t="str">
            <v>지역기반</v>
          </cell>
          <cell r="D156" t="str">
            <v>전기ㆍ전자</v>
          </cell>
          <cell r="E156" t="str">
            <v>Ambient AI 기반 모빌리티 공기질 예측 제어와 운전자 졸음운전 방지 및 안전 보호 솔루션</v>
          </cell>
          <cell r="F156" t="str">
            <v>70,000,000</v>
          </cell>
          <cell r="G156" t="str">
            <v>0</v>
          </cell>
          <cell r="H156" t="str">
            <v>도약</v>
          </cell>
          <cell r="I156" t="str">
            <v>중장년</v>
          </cell>
          <cell r="J156">
            <v>0</v>
          </cell>
          <cell r="K156">
            <v>5</v>
          </cell>
          <cell r="L156">
            <v>7</v>
          </cell>
          <cell r="M156">
            <v>13</v>
          </cell>
          <cell r="N156">
            <v>16</v>
          </cell>
          <cell r="O156">
            <v>6</v>
          </cell>
          <cell r="P156">
            <v>8</v>
          </cell>
          <cell r="Q156">
            <v>14</v>
          </cell>
          <cell r="R156">
            <v>3</v>
          </cell>
          <cell r="S156">
            <v>72</v>
          </cell>
          <cell r="T156">
            <v>0</v>
          </cell>
          <cell r="U156">
            <v>72</v>
          </cell>
          <cell r="V156">
            <v>135</v>
          </cell>
          <cell r="W156" t="str">
            <v>공기질 측정을 통해 기대되는 졸음운전 개선의 효과에 대해 신뢰할 수 있는 객관적인 데이터를 통해 설명이 필요하며, 이를 기초로 창업 아이템만이 갖는 기술적 차별성의 보완이 요구됨</v>
          </cell>
        </row>
        <row r="157">
          <cell r="B157">
            <v>20400325</v>
          </cell>
          <cell r="C157" t="str">
            <v>지역기반</v>
          </cell>
          <cell r="D157" t="str">
            <v>전기ㆍ전자</v>
          </cell>
          <cell r="E157" t="str">
            <v>AI 데이터센터용 고성능 반도체 신뢰성 확보를 위한 실시간 수명 예측 온칩 모니터링 프로토타입 개발</v>
          </cell>
          <cell r="F157" t="str">
            <v>0</v>
          </cell>
          <cell r="G157" t="str">
            <v>0</v>
          </cell>
          <cell r="H157" t="str">
            <v>예비</v>
          </cell>
          <cell r="I157" t="str">
            <v>중장년</v>
          </cell>
          <cell r="J157">
            <v>0</v>
          </cell>
          <cell r="K157">
            <v>7</v>
          </cell>
          <cell r="L157">
            <v>6</v>
          </cell>
          <cell r="M157">
            <v>14</v>
          </cell>
          <cell r="N157">
            <v>15</v>
          </cell>
          <cell r="O157">
            <v>7</v>
          </cell>
          <cell r="P157">
            <v>7</v>
          </cell>
          <cell r="Q157">
            <v>12</v>
          </cell>
          <cell r="R157">
            <v>4</v>
          </cell>
          <cell r="S157">
            <v>72</v>
          </cell>
          <cell r="T157">
            <v>0</v>
          </cell>
          <cell r="U157">
            <v>72</v>
          </cell>
          <cell r="V157">
            <v>135</v>
          </cell>
          <cell r="W157" t="str">
            <v>반도체 모니터링 시스템의 창업 아이템 특성상 객관적인 성능 지표를 확인할 수 있는 제품화 단계까지의 기술개발 로드맵이 구체적으로 수립될 필요가 있으며, B2B 판매 제품의 특성을 고려한 사업화 전략의 보완이 필요함</v>
          </cell>
        </row>
        <row r="158">
          <cell r="B158">
            <v>20430259</v>
          </cell>
          <cell r="C158" t="str">
            <v>지역기반</v>
          </cell>
          <cell r="D158" t="str">
            <v>전기ㆍ전자</v>
          </cell>
          <cell r="E158" t="str">
            <v>4구 UV-C LED 광학 설계 기반 고성능 휴대용 살균 솔루션(포톤캐논) 개발 및 글로벌 특수 목적 시장(PMC/NGO) 선점</v>
          </cell>
          <cell r="F158" t="str">
            <v>0</v>
          </cell>
          <cell r="G158" t="str">
            <v>0</v>
          </cell>
          <cell r="H158" t="str">
            <v>예비</v>
          </cell>
          <cell r="I158" t="str">
            <v>청년</v>
          </cell>
          <cell r="J158">
            <v>0</v>
          </cell>
          <cell r="K158">
            <v>7</v>
          </cell>
          <cell r="L158">
            <v>6</v>
          </cell>
          <cell r="M158">
            <v>14</v>
          </cell>
          <cell r="N158">
            <v>15</v>
          </cell>
          <cell r="O158">
            <v>7</v>
          </cell>
          <cell r="P158">
            <v>7</v>
          </cell>
          <cell r="Q158">
            <v>12</v>
          </cell>
          <cell r="R158">
            <v>4</v>
          </cell>
          <cell r="S158">
            <v>72</v>
          </cell>
          <cell r="T158">
            <v>0</v>
          </cell>
          <cell r="U158">
            <v>72</v>
          </cell>
          <cell r="V158">
            <v>135</v>
          </cell>
          <cell r="W158" t="str">
            <v>창업아이템을 통해 예상되는 기술적 효과에 대해 다소 추상적으로 제시되어 있어, 현실적인 구현 가능성 및 효과성에 대해 보다 객관적인 자료를 통한 설명의 보완이 필요함</v>
          </cell>
        </row>
        <row r="159">
          <cell r="B159">
            <v>20426613</v>
          </cell>
          <cell r="C159" t="str">
            <v>지역기반</v>
          </cell>
          <cell r="D159" t="str">
            <v>전기ㆍ전자</v>
          </cell>
          <cell r="E159" t="str">
            <v>슬립테크, 웨이크테크, 딥테크 융합 적용을 통하여, 수면과 기상의 질을  복합 향상 시키는 인공지능AI 스마트 매트리스 패드</v>
          </cell>
          <cell r="F159" t="str">
            <v>0</v>
          </cell>
          <cell r="G159" t="str">
            <v>2</v>
          </cell>
          <cell r="H159" t="str">
            <v>초기</v>
          </cell>
          <cell r="I159" t="str">
            <v>청년</v>
          </cell>
          <cell r="J159">
            <v>0</v>
          </cell>
          <cell r="K159">
            <v>7</v>
          </cell>
          <cell r="L159">
            <v>6</v>
          </cell>
          <cell r="M159">
            <v>14</v>
          </cell>
          <cell r="N159">
            <v>15</v>
          </cell>
          <cell r="O159">
            <v>7</v>
          </cell>
          <cell r="P159">
            <v>7</v>
          </cell>
          <cell r="Q159">
            <v>13</v>
          </cell>
          <cell r="R159">
            <v>3</v>
          </cell>
          <cell r="S159">
            <v>72</v>
          </cell>
          <cell r="T159">
            <v>0</v>
          </cell>
          <cell r="U159">
            <v>72</v>
          </cell>
          <cell r="V159">
            <v>135</v>
          </cell>
          <cell r="W159" t="str">
            <v>창업아이템을 통해 예상되는 기술적 효과에 대해 다소 추상적으로 제시되어 있어, 현실적인 구현 가능성 및 효과성에 대해 보다 객관적인 자료를 통한 설명의 보완이 필요함</v>
          </cell>
        </row>
        <row r="160">
          <cell r="B160">
            <v>20422619</v>
          </cell>
          <cell r="C160" t="str">
            <v>지역기반</v>
          </cell>
          <cell r="D160" t="str">
            <v>전기ㆍ전자</v>
          </cell>
          <cell r="E160" t="str">
            <v>피트니스 카운터 &amp;quot;Fica&amp;quot;</v>
          </cell>
          <cell r="F160" t="str">
            <v>0</v>
          </cell>
          <cell r="G160" t="str">
            <v>0</v>
          </cell>
          <cell r="H160" t="str">
            <v>예비</v>
          </cell>
          <cell r="I160" t="str">
            <v>중장년</v>
          </cell>
          <cell r="J160">
            <v>0</v>
          </cell>
          <cell r="K160">
            <v>7</v>
          </cell>
          <cell r="L160">
            <v>6</v>
          </cell>
          <cell r="M160">
            <v>14</v>
          </cell>
          <cell r="N160">
            <v>15</v>
          </cell>
          <cell r="O160">
            <v>7</v>
          </cell>
          <cell r="P160">
            <v>7</v>
          </cell>
          <cell r="Q160">
            <v>12</v>
          </cell>
          <cell r="R160">
            <v>3</v>
          </cell>
          <cell r="S160">
            <v>71</v>
          </cell>
          <cell r="T160">
            <v>0</v>
          </cell>
          <cell r="U160">
            <v>71</v>
          </cell>
          <cell r="V160">
            <v>153</v>
          </cell>
          <cell r="W160" t="str">
            <v>창업아이템을 통해 예상되는 기술적 효과에 대해 다소 추상적으로 제시되어 있어, 현실적인 구현 가능성 및 효과성에 대해 보다 근거있는 자료를 통한 설명의 보완이 필요함</v>
          </cell>
        </row>
        <row r="161">
          <cell r="B161">
            <v>20440284</v>
          </cell>
          <cell r="C161" t="str">
            <v>대학발</v>
          </cell>
          <cell r="D161" t="str">
            <v>전기ㆍ전자</v>
          </cell>
          <cell r="E161" t="str">
            <v>AI 기반 지능형 전기매트 제어 시스템</v>
          </cell>
          <cell r="F161" t="str">
            <v>0</v>
          </cell>
          <cell r="G161" t="str">
            <v>0</v>
          </cell>
          <cell r="H161" t="str">
            <v>예비</v>
          </cell>
          <cell r="I161" t="str">
            <v>중장년</v>
          </cell>
          <cell r="J161">
            <v>0</v>
          </cell>
          <cell r="K161">
            <v>7</v>
          </cell>
          <cell r="L161">
            <v>6</v>
          </cell>
          <cell r="M161">
            <v>14</v>
          </cell>
          <cell r="N161">
            <v>15</v>
          </cell>
          <cell r="O161">
            <v>7</v>
          </cell>
          <cell r="P161">
            <v>7</v>
          </cell>
          <cell r="Q161">
            <v>12</v>
          </cell>
          <cell r="R161">
            <v>3</v>
          </cell>
          <cell r="S161">
            <v>71</v>
          </cell>
          <cell r="T161">
            <v>0</v>
          </cell>
          <cell r="U161">
            <v>71</v>
          </cell>
          <cell r="V161">
            <v>153</v>
          </cell>
          <cell r="W161" t="str">
            <v>창업아이템을 통해 예상되는 기술적 효과에 대해 다소 추상적으로 제시되어 있어, 현실적인 구현 가능성 및 효과에 대해 보다 근거있는 자료를 통한 설명이 필요함</v>
          </cell>
          <cell r="X161" t="str">
            <v>불일치</v>
          </cell>
          <cell r="Y161" t="str">
            <v>탄소 온열 매트는 지역주력 산업제품에 해당하지 않음</v>
          </cell>
        </row>
        <row r="162">
          <cell r="B162">
            <v>20424757</v>
          </cell>
          <cell r="C162" t="str">
            <v>대학발</v>
          </cell>
          <cell r="D162" t="str">
            <v>전기ㆍ전자</v>
          </cell>
          <cell r="E162" t="str">
            <v>공간 맞춤형 모듈형 인테리어 조명 시스템 개발 및 B2C·인테리어 시공시장 유통 사업화</v>
          </cell>
          <cell r="F162" t="str">
            <v>0</v>
          </cell>
          <cell r="G162" t="str">
            <v>0</v>
          </cell>
          <cell r="H162" t="str">
            <v>예비</v>
          </cell>
          <cell r="I162" t="str">
            <v>중장년</v>
          </cell>
          <cell r="J162" t="str">
            <v>요건탈락</v>
          </cell>
          <cell r="S162" t="str">
            <v/>
          </cell>
          <cell r="T162">
            <v>0</v>
          </cell>
          <cell r="U162" t="str">
            <v/>
          </cell>
          <cell r="V162" t="str">
            <v/>
          </cell>
          <cell r="W162" t="str">
            <v>요건 탈락</v>
          </cell>
        </row>
        <row r="163">
          <cell r="B163">
            <v>20413968</v>
          </cell>
          <cell r="C163" t="str">
            <v>지역기반</v>
          </cell>
          <cell r="D163" t="str">
            <v>전기ㆍ전자</v>
          </cell>
          <cell r="E163" t="str">
            <v>(방산 用) SDR(Software-Defined Radio) 기반 이기종 플랫폼 탑재형 소형 엣지 RF 탐지·정밀무력화 통합 안티드론 솔루션</v>
          </cell>
          <cell r="F163" t="str">
            <v>44,895,454</v>
          </cell>
          <cell r="G163" t="str">
            <v>2</v>
          </cell>
          <cell r="H163" t="str">
            <v>초기</v>
          </cell>
          <cell r="I163" t="str">
            <v>청년</v>
          </cell>
          <cell r="J163" t="str">
            <v>면제</v>
          </cell>
          <cell r="S163" t="str">
            <v/>
          </cell>
          <cell r="T163">
            <v>0</v>
          </cell>
          <cell r="U163">
            <v>100</v>
          </cell>
          <cell r="V163" t="str">
            <v/>
          </cell>
          <cell r="W163" t="str">
            <v>서류평가 면제</v>
          </cell>
        </row>
        <row r="164">
          <cell r="B164">
            <v>20425817</v>
          </cell>
          <cell r="C164" t="str">
            <v>지역기반</v>
          </cell>
          <cell r="D164" t="str">
            <v>전기ㆍ전자</v>
          </cell>
          <cell r="E164" t="str">
            <v>글로벌 IP 라이선싱 및 이를 위한 특허 침해 분석 AI 플랫폼</v>
          </cell>
          <cell r="F164" t="str">
            <v>20,000,000</v>
          </cell>
          <cell r="G164" t="str">
            <v>6</v>
          </cell>
          <cell r="H164" t="str">
            <v>초기</v>
          </cell>
          <cell r="I164" t="str">
            <v>중장년</v>
          </cell>
          <cell r="J164" t="str">
            <v>면제</v>
          </cell>
          <cell r="S164" t="str">
            <v/>
          </cell>
          <cell r="T164">
            <v>0</v>
          </cell>
          <cell r="U164">
            <v>100</v>
          </cell>
          <cell r="V164" t="str">
            <v/>
          </cell>
          <cell r="W164" t="str">
            <v>서류평가 면제</v>
          </cell>
        </row>
        <row r="165">
          <cell r="B165">
            <v>20428574</v>
          </cell>
          <cell r="C165" t="str">
            <v>지역기반</v>
          </cell>
          <cell r="D165" t="str">
            <v>전기ㆍ전자</v>
          </cell>
          <cell r="E165" t="str">
            <v>디지털 트윈 기반 반도체 제조 자동화 플랫폼 앰피비언</v>
          </cell>
          <cell r="F165" t="str">
            <v>2,727,273</v>
          </cell>
          <cell r="G165" t="str">
            <v>5</v>
          </cell>
          <cell r="H165" t="str">
            <v>초기</v>
          </cell>
          <cell r="I165" t="str">
            <v>중장년</v>
          </cell>
          <cell r="J165" t="str">
            <v>면제</v>
          </cell>
          <cell r="S165" t="str">
            <v/>
          </cell>
          <cell r="T165">
            <v>0</v>
          </cell>
          <cell r="U165">
            <v>100</v>
          </cell>
          <cell r="V165" t="str">
            <v/>
          </cell>
          <cell r="W165" t="str">
            <v>서류평가 면제</v>
          </cell>
        </row>
        <row r="166">
          <cell r="B166">
            <v>20430589</v>
          </cell>
          <cell r="C166" t="str">
            <v>지역기반</v>
          </cell>
          <cell r="D166" t="str">
            <v>전기ㆍ전자</v>
          </cell>
          <cell r="E166" t="str">
            <v>Lymo &amp; Lymo AI</v>
          </cell>
          <cell r="F166" t="str">
            <v>35,500,000</v>
          </cell>
          <cell r="G166" t="str">
            <v>3</v>
          </cell>
          <cell r="H166" t="str">
            <v>초기</v>
          </cell>
          <cell r="I166" t="str">
            <v>청년</v>
          </cell>
          <cell r="J166" t="str">
            <v>면제</v>
          </cell>
          <cell r="S166" t="str">
            <v/>
          </cell>
          <cell r="T166">
            <v>0</v>
          </cell>
          <cell r="U166">
            <v>100</v>
          </cell>
          <cell r="V166" t="str">
            <v/>
          </cell>
          <cell r="W166" t="str">
            <v>서류평가 면제</v>
          </cell>
        </row>
        <row r="167">
          <cell r="B167">
            <v>20426937</v>
          </cell>
          <cell r="C167" t="str">
            <v>지역기반</v>
          </cell>
          <cell r="D167" t="str">
            <v>전기ㆍ전자</v>
          </cell>
          <cell r="E167" t="str">
            <v>차량 CAN 통신의 해킹 감지 및 차단을 위한 온디바이스 AI NPU 반도체</v>
          </cell>
          <cell r="F167" t="str">
            <v>21,300,000</v>
          </cell>
          <cell r="G167" t="str">
            <v>4</v>
          </cell>
          <cell r="H167" t="str">
            <v>도약</v>
          </cell>
          <cell r="I167" t="str">
            <v>중장년</v>
          </cell>
          <cell r="J167" t="str">
            <v>면제</v>
          </cell>
          <cell r="S167" t="str">
            <v/>
          </cell>
          <cell r="T167">
            <v>0</v>
          </cell>
          <cell r="U167">
            <v>100</v>
          </cell>
          <cell r="V167" t="str">
            <v/>
          </cell>
          <cell r="W167" t="str">
            <v>서류평가 면제</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48</v>
          </cell>
          <cell r="H2">
            <v>64</v>
          </cell>
          <cell r="I2">
            <v>40</v>
          </cell>
          <cell r="J2">
            <v>8</v>
          </cell>
          <cell r="K2">
            <v>5</v>
          </cell>
          <cell r="L2">
            <v>13</v>
          </cell>
          <cell r="M2">
            <v>160</v>
          </cell>
          <cell r="N2" t="str">
            <v>90점 이상 합격
*예비 87~89점 1~2명</v>
          </cell>
          <cell r="Q2" t="str">
            <v>지역기반</v>
          </cell>
          <cell r="R2">
            <v>7</v>
          </cell>
          <cell r="S2">
            <v>1</v>
          </cell>
          <cell r="T2">
            <v>2</v>
          </cell>
          <cell r="U2">
            <v>5</v>
          </cell>
          <cell r="V2">
            <v>7</v>
          </cell>
        </row>
        <row r="3">
          <cell r="E3" t="str">
            <v>평가
현황</v>
          </cell>
          <cell r="F3">
            <v>1</v>
          </cell>
          <cell r="G3">
            <v>47</v>
          </cell>
          <cell r="H3">
            <v>62</v>
          </cell>
          <cell r="I3">
            <v>37</v>
          </cell>
          <cell r="J3">
            <v>8</v>
          </cell>
          <cell r="K3">
            <v>5</v>
          </cell>
          <cell r="L3">
            <v>13</v>
          </cell>
          <cell r="M3">
            <v>160</v>
          </cell>
          <cell r="Q3" t="str">
            <v>대학발</v>
          </cell>
          <cell r="R3">
            <v>4</v>
          </cell>
          <cell r="S3">
            <v>1</v>
          </cell>
          <cell r="T3">
            <v>4</v>
          </cell>
          <cell r="U3">
            <v>0</v>
          </cell>
          <cell r="V3">
            <v>4</v>
          </cell>
        </row>
        <row r="4">
          <cell r="E4" t="str">
            <v>청년</v>
          </cell>
          <cell r="F4" t="str">
            <v>*지역기반만 집계</v>
          </cell>
          <cell r="J4">
            <v>4</v>
          </cell>
          <cell r="K4">
            <v>2</v>
          </cell>
          <cell r="L4">
            <v>6</v>
          </cell>
          <cell r="M4">
            <v>6</v>
          </cell>
          <cell r="N4" t="str">
            <v>청년 최소 2명</v>
          </cell>
          <cell r="Q4" t="str">
            <v>실험실</v>
          </cell>
          <cell r="R4">
            <v>2</v>
          </cell>
          <cell r="S4">
            <v>1</v>
          </cell>
          <cell r="T4">
            <v>2</v>
          </cell>
          <cell r="U4">
            <v>0</v>
          </cell>
          <cell r="V4">
            <v>2</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20400325</v>
          </cell>
          <cell r="C8" t="str">
            <v>지역기반</v>
          </cell>
          <cell r="D8" t="str">
            <v>전기ㆍ전자</v>
          </cell>
          <cell r="E8" t="str">
            <v>AI 데이터센터용 고성능 반도체 신뢰성 확보를 위한 실시간 수명 예측 온칩 모니터링 프로토타입 개발</v>
          </cell>
          <cell r="F8" t="str">
            <v>0</v>
          </cell>
          <cell r="G8" t="str">
            <v>0</v>
          </cell>
          <cell r="H8" t="str">
            <v>예비</v>
          </cell>
          <cell r="I8" t="str">
            <v>중장년</v>
          </cell>
          <cell r="J8">
            <v>0</v>
          </cell>
          <cell r="K8">
            <v>9</v>
          </cell>
          <cell r="L8">
            <v>8</v>
          </cell>
          <cell r="M8">
            <v>13</v>
          </cell>
          <cell r="N8">
            <v>15</v>
          </cell>
          <cell r="O8">
            <v>6</v>
          </cell>
          <cell r="P8">
            <v>7</v>
          </cell>
          <cell r="Q8">
            <v>9</v>
          </cell>
          <cell r="R8">
            <v>2</v>
          </cell>
          <cell r="S8">
            <v>69</v>
          </cell>
          <cell r="T8">
            <v>0</v>
          </cell>
          <cell r="U8">
            <v>69</v>
          </cell>
          <cell r="V8">
            <v>108</v>
          </cell>
          <cell r="W8" t="str">
            <v>대표자의 전문성과 관련경험은 우수한것으로 확인됨. 
다만 협약기간내 고용창출계획이 없으며, 핵심인력 구성의 구체성이 부족함
핵심인력 구성의 구체성과 팀 차원의 역할 분담 및 팀 역량의 대한 추가 검토가 필요함</v>
          </cell>
        </row>
        <row r="9">
          <cell r="B9">
            <v>20401528</v>
          </cell>
          <cell r="C9" t="str">
            <v>지역기반</v>
          </cell>
          <cell r="D9" t="str">
            <v>전기ㆍ전자</v>
          </cell>
          <cell r="E9" t="str">
            <v>자율 비행 및 AI 꽃 인식 기술이 적용된 초소형 드론 기반 인공수분 서비스</v>
          </cell>
          <cell r="F9" t="str">
            <v>0</v>
          </cell>
          <cell r="G9" t="str">
            <v>0</v>
          </cell>
          <cell r="H9" t="str">
            <v>예비</v>
          </cell>
          <cell r="I9" t="str">
            <v>청년</v>
          </cell>
          <cell r="J9">
            <v>0</v>
          </cell>
          <cell r="K9">
            <v>7</v>
          </cell>
          <cell r="L9">
            <v>8</v>
          </cell>
          <cell r="M9">
            <v>12</v>
          </cell>
          <cell r="N9">
            <v>14</v>
          </cell>
          <cell r="O9">
            <v>6</v>
          </cell>
          <cell r="P9">
            <v>7</v>
          </cell>
          <cell r="Q9">
            <v>11</v>
          </cell>
          <cell r="R9">
            <v>3</v>
          </cell>
          <cell r="S9">
            <v>68</v>
          </cell>
          <cell r="T9">
            <v>0</v>
          </cell>
          <cell r="U9">
            <v>68</v>
          </cell>
          <cell r="V9">
            <v>124</v>
          </cell>
          <cell r="W9" t="str">
            <v>수익모델과 목표시장은 비교적 명확하게 보여지며, 필요성은 확인됨.
하지만 경쟁사 대비 차별점을 더 명확하게 파악하고 우위를 가지는 근거가 다소 부족하다. 경쟁사 대비 기술우위를 가지는부분을 더욱 명확히 해야 할것으로 보임.</v>
          </cell>
        </row>
        <row r="10">
          <cell r="B10">
            <v>20404739</v>
          </cell>
          <cell r="C10" t="str">
            <v>지역기반</v>
          </cell>
          <cell r="D10" t="str">
            <v>전기ㆍ전자</v>
          </cell>
          <cell r="E10" t="str">
            <v>매일 반복되는 헤어스타일링 문제를 해결하는 홈 열펌(파마)시스템</v>
          </cell>
          <cell r="F10" t="str">
            <v>0</v>
          </cell>
          <cell r="G10" t="str">
            <v>0</v>
          </cell>
          <cell r="H10" t="str">
            <v>예비</v>
          </cell>
          <cell r="I10" t="str">
            <v>청년</v>
          </cell>
          <cell r="J10">
            <v>0</v>
          </cell>
          <cell r="K10">
            <v>6</v>
          </cell>
          <cell r="L10">
            <v>7</v>
          </cell>
          <cell r="M10">
            <v>15</v>
          </cell>
          <cell r="N10">
            <v>15</v>
          </cell>
          <cell r="O10">
            <v>5</v>
          </cell>
          <cell r="P10">
            <v>5</v>
          </cell>
          <cell r="Q10">
            <v>7</v>
          </cell>
          <cell r="R10">
            <v>2</v>
          </cell>
          <cell r="S10">
            <v>62</v>
          </cell>
          <cell r="T10">
            <v>0</v>
          </cell>
          <cell r="U10">
            <v>62</v>
          </cell>
          <cell r="V10">
            <v>150</v>
          </cell>
          <cell r="W10" t="str">
            <v>조직구성, 인력활용계획 및 네트워크 구축 계획은 비교적 명확함.
하지만 고객에게 해당제품에대한 기능적 차별점을 어떻게 마케팅하고
판로를 개척해 나갈것인지에대한 부분이 보완이 필요함</v>
          </cell>
        </row>
        <row r="11">
          <cell r="B11">
            <v>20405235</v>
          </cell>
          <cell r="C11" t="str">
            <v>지역기반</v>
          </cell>
          <cell r="D11" t="str">
            <v>전기ㆍ전자</v>
          </cell>
          <cell r="E11" t="str">
            <v>군, 민수용 드론 및 적용 고신뢰 eVTOL 비행제어컴퓨터모듈</v>
          </cell>
          <cell r="F11" t="str">
            <v>0</v>
          </cell>
          <cell r="G11" t="str">
            <v>0</v>
          </cell>
          <cell r="H11" t="str">
            <v>예비</v>
          </cell>
          <cell r="I11" t="str">
            <v>청년</v>
          </cell>
          <cell r="J11">
            <v>0</v>
          </cell>
          <cell r="K11">
            <v>9</v>
          </cell>
          <cell r="L11">
            <v>8</v>
          </cell>
          <cell r="M11">
            <v>18</v>
          </cell>
          <cell r="N11">
            <v>18</v>
          </cell>
          <cell r="O11">
            <v>7</v>
          </cell>
          <cell r="P11">
            <v>8</v>
          </cell>
          <cell r="Q11">
            <v>9</v>
          </cell>
          <cell r="R11">
            <v>4</v>
          </cell>
          <cell r="S11">
            <v>81</v>
          </cell>
          <cell r="T11">
            <v>2</v>
          </cell>
          <cell r="U11">
            <v>83</v>
          </cell>
          <cell r="V11">
            <v>13</v>
          </cell>
          <cell r="W11" t="str">
            <v>아이템의 개발방향과 기술은 비교적 명확하게 보여짐
하지만 사업참여 후 후속 자금확보 방안에 대한 구체성이 다소 부족함.
후속 투자 등의 자금마련이 필수적으로 보임으로 해당부분에 대한 추가 검토가 필요함</v>
          </cell>
        </row>
        <row r="12">
          <cell r="B12">
            <v>20407147</v>
          </cell>
          <cell r="C12" t="str">
            <v>지역기반</v>
          </cell>
          <cell r="D12" t="str">
            <v>전기ㆍ전자</v>
          </cell>
          <cell r="E12" t="str">
            <v>폴더블 디스플레이 적용 제품을 위한 펜 솔루션 :   ‘ Fourier Pen ’</v>
          </cell>
          <cell r="F12" t="str">
            <v>0</v>
          </cell>
          <cell r="G12" t="str">
            <v>0</v>
          </cell>
          <cell r="H12" t="str">
            <v>예비</v>
          </cell>
          <cell r="I12" t="str">
            <v>중장년</v>
          </cell>
          <cell r="J12">
            <v>0</v>
          </cell>
          <cell r="K12">
            <v>9</v>
          </cell>
          <cell r="L12">
            <v>9</v>
          </cell>
          <cell r="M12">
            <v>18</v>
          </cell>
          <cell r="N12">
            <v>15</v>
          </cell>
          <cell r="O12">
            <v>8</v>
          </cell>
          <cell r="P12">
            <v>7</v>
          </cell>
          <cell r="Q12">
            <v>10</v>
          </cell>
          <cell r="R12">
            <v>3</v>
          </cell>
          <cell r="S12">
            <v>79</v>
          </cell>
          <cell r="T12">
            <v>0</v>
          </cell>
          <cell r="U12">
            <v>79</v>
          </cell>
          <cell r="V12">
            <v>46</v>
          </cell>
          <cell r="W12" t="str">
            <v>아이템의 필요성과 핵심기능은 구체적으로 보여지고 있음
하지만 경쟁사 대비 어떤 차별화요소를 가지는지와 독점방안이 부족함
또한 유사제품 유입시 방어계획을 좀더 구체적으로 가져야 할것으로 보임</v>
          </cell>
        </row>
        <row r="13">
          <cell r="B13">
            <v>20410195</v>
          </cell>
          <cell r="C13" t="str">
            <v>지역기반</v>
          </cell>
          <cell r="D13" t="str">
            <v>전기ㆍ전자</v>
          </cell>
          <cell r="E13" t="str">
            <v>기존 신호등.가로등 인프라 활용형 저비용 . 고효율 AI기반 지하차도 침수재난  방지 시스템</v>
          </cell>
          <cell r="F13" t="str">
            <v>0</v>
          </cell>
          <cell r="G13" t="str">
            <v>0</v>
          </cell>
          <cell r="H13" t="str">
            <v>예비</v>
          </cell>
          <cell r="I13" t="str">
            <v>청년</v>
          </cell>
          <cell r="J13">
            <v>0</v>
          </cell>
          <cell r="K13">
            <v>7</v>
          </cell>
          <cell r="L13">
            <v>8</v>
          </cell>
          <cell r="M13">
            <v>18</v>
          </cell>
          <cell r="N13">
            <v>17</v>
          </cell>
          <cell r="O13">
            <v>8</v>
          </cell>
          <cell r="P13">
            <v>6</v>
          </cell>
          <cell r="Q13">
            <v>12</v>
          </cell>
          <cell r="R13">
            <v>3</v>
          </cell>
          <cell r="S13">
            <v>79</v>
          </cell>
          <cell r="T13">
            <v>0</v>
          </cell>
          <cell r="U13">
            <v>79</v>
          </cell>
          <cell r="V13">
            <v>46</v>
          </cell>
          <cell r="W13" t="str">
            <v>대표자의 관련 전문성과 인력구성은 뛰어난 것으로 보임
다만 추후 자금확보 방안과 목표시장에대한 진출방안에 대해 더욱 구체화할 필요가 있음
전반적으로는 사업화 가능성의 수준이 양호하다고 판단함.</v>
          </cell>
        </row>
        <row r="14">
          <cell r="B14">
            <v>20410302</v>
          </cell>
          <cell r="C14" t="str">
            <v>지역기반</v>
          </cell>
          <cell r="D14" t="str">
            <v>전기ㆍ전자</v>
          </cell>
          <cell r="E14" t="str">
            <v>&amp;quot;양자 광학 센싱(Quantum Sensing) 기반 1μm 초해상도 비파괴 진단 및 하이브리드 AI (Edge-Cloud) 예지보전 플랫폼 'K-AEON' 구축&amp;quot;</v>
          </cell>
          <cell r="F14" t="str">
            <v>0</v>
          </cell>
          <cell r="G14" t="str">
            <v>0</v>
          </cell>
          <cell r="H14" t="str">
            <v>예비</v>
          </cell>
          <cell r="I14" t="str">
            <v>중장년</v>
          </cell>
          <cell r="J14">
            <v>0</v>
          </cell>
          <cell r="K14">
            <v>9</v>
          </cell>
          <cell r="L14">
            <v>9</v>
          </cell>
          <cell r="M14">
            <v>16</v>
          </cell>
          <cell r="N14">
            <v>15</v>
          </cell>
          <cell r="O14">
            <v>9</v>
          </cell>
          <cell r="P14">
            <v>6</v>
          </cell>
          <cell r="Q14">
            <v>13</v>
          </cell>
          <cell r="R14">
            <v>4</v>
          </cell>
          <cell r="S14">
            <v>81</v>
          </cell>
          <cell r="T14">
            <v>0</v>
          </cell>
          <cell r="U14">
            <v>81</v>
          </cell>
          <cell r="V14">
            <v>31</v>
          </cell>
          <cell r="W14" t="str">
            <v>전반적으로 사업계획의 추진가능성과 방향성이 명확함
사업추진 일정에 대해서도 단계별로 비교적 명확하게 제시됨
다만 자금확보가 중요할 것으로 보여지므로 선재적으로 투자등의 확보방안을 계획하고 진행해야 할것으로 보임.</v>
          </cell>
        </row>
        <row r="15">
          <cell r="B15">
            <v>20410580</v>
          </cell>
          <cell r="C15" t="str">
            <v>지역기반</v>
          </cell>
          <cell r="D15" t="str">
            <v>전기ㆍ전자</v>
          </cell>
          <cell r="E15" t="str">
            <v>AI 기반 노코드 프로토콜 정의 구형 장비IoT SaaS 플랫폼</v>
          </cell>
          <cell r="F15" t="str">
            <v>0</v>
          </cell>
          <cell r="G15" t="str">
            <v>0</v>
          </cell>
          <cell r="H15" t="str">
            <v>예비</v>
          </cell>
          <cell r="I15" t="str">
            <v>중장년</v>
          </cell>
          <cell r="J15">
            <v>0</v>
          </cell>
          <cell r="K15">
            <v>9</v>
          </cell>
          <cell r="L15">
            <v>9</v>
          </cell>
          <cell r="M15">
            <v>16</v>
          </cell>
          <cell r="N15">
            <v>17</v>
          </cell>
          <cell r="O15">
            <v>8</v>
          </cell>
          <cell r="P15">
            <v>7</v>
          </cell>
          <cell r="Q15">
            <v>13</v>
          </cell>
          <cell r="R15">
            <v>4</v>
          </cell>
          <cell r="S15">
            <v>83</v>
          </cell>
          <cell r="T15">
            <v>0</v>
          </cell>
          <cell r="U15">
            <v>83</v>
          </cell>
          <cell r="V15">
            <v>13</v>
          </cell>
          <cell r="W15" t="str">
            <v>창업아이템의 필요성과 목적은 비교적 명확하게 제시되었으며,
사업 추진 일정 또 한 단계별로 구체적으로 제시되었음.
다만 매출과 추후 자금 확보 방안에 대한 더욱 구체적이고 명확한 준비가 필요할것으로 보임</v>
          </cell>
        </row>
        <row r="16">
          <cell r="B16">
            <v>20412239</v>
          </cell>
          <cell r="C16" t="str">
            <v>지역기반</v>
          </cell>
          <cell r="D16" t="str">
            <v>전기ㆍ전자</v>
          </cell>
          <cell r="E16" t="str">
            <v xml:space="preserve">지역거점 기술 연계를 통한 영상분석 및 위생, 내구 특화 지능형 구강세정기 '덴 가이드' 개발 </v>
          </cell>
          <cell r="F16" t="str">
            <v>0</v>
          </cell>
          <cell r="G16" t="str">
            <v>0</v>
          </cell>
          <cell r="H16" t="str">
            <v>예비</v>
          </cell>
          <cell r="I16" t="str">
            <v>청년</v>
          </cell>
          <cell r="J16">
            <v>0</v>
          </cell>
          <cell r="K16">
            <v>7</v>
          </cell>
          <cell r="L16">
            <v>7</v>
          </cell>
          <cell r="M16">
            <v>17</v>
          </cell>
          <cell r="N16">
            <v>16</v>
          </cell>
          <cell r="O16">
            <v>7</v>
          </cell>
          <cell r="P16">
            <v>6</v>
          </cell>
          <cell r="Q16">
            <v>13</v>
          </cell>
          <cell r="R16">
            <v>3</v>
          </cell>
          <cell r="S16">
            <v>76</v>
          </cell>
          <cell r="T16">
            <v>2</v>
          </cell>
          <cell r="U16">
            <v>78</v>
          </cell>
          <cell r="V16">
            <v>56</v>
          </cell>
          <cell r="W16" t="str">
            <v>대표자의 관련 전문성은 일정 부분 확인되었음.
다만 추후 자금 확보 방안에대해 사전에 계획적인 준비가 필요하며, 
팀구성의 구체화 및 역발 분담, 핵심 인력구성에 대한 보완이 필요함</v>
          </cell>
        </row>
        <row r="17">
          <cell r="B17">
            <v>20413844</v>
          </cell>
          <cell r="C17" t="str">
            <v>지역기반</v>
          </cell>
          <cell r="D17" t="str">
            <v>전기ㆍ전자</v>
          </cell>
          <cell r="E17" t="str">
            <v>커널 레벨 동적 제어로 전력 스파이크를 억제하는 AI 서버 전력 최적화 솔루션</v>
          </cell>
          <cell r="F17" t="str">
            <v>0</v>
          </cell>
          <cell r="G17" t="str">
            <v>0</v>
          </cell>
          <cell r="H17" t="str">
            <v>예비</v>
          </cell>
          <cell r="I17" t="str">
            <v>청년</v>
          </cell>
          <cell r="J17">
            <v>0</v>
          </cell>
          <cell r="K17">
            <v>9</v>
          </cell>
          <cell r="L17">
            <v>7</v>
          </cell>
          <cell r="M17">
            <v>17</v>
          </cell>
          <cell r="N17">
            <v>14</v>
          </cell>
          <cell r="O17">
            <v>7</v>
          </cell>
          <cell r="P17">
            <v>7</v>
          </cell>
          <cell r="Q17">
            <v>14</v>
          </cell>
          <cell r="R17">
            <v>4</v>
          </cell>
          <cell r="S17">
            <v>79</v>
          </cell>
          <cell r="T17">
            <v>2</v>
          </cell>
          <cell r="U17">
            <v>81</v>
          </cell>
          <cell r="V17">
            <v>31</v>
          </cell>
          <cell r="W17" t="str">
            <v>아이템의 필요성과 개발배경이 비교적 명확하게 제시 되었음
또한 추가자금확보 방안이나 사업계획, 추진일정 또한 단계별로구성되어 있음
다만 팀 차원의 핵심인력 구성이나 역할 분담에 대한 구체성을 갖추는것이 필요할 것으로 보임</v>
          </cell>
        </row>
        <row r="18">
          <cell r="B18">
            <v>20417964</v>
          </cell>
          <cell r="C18" t="str">
            <v>지역기반</v>
          </cell>
          <cell r="D18" t="str">
            <v>전기ㆍ전자</v>
          </cell>
          <cell r="E18" t="str">
            <v>SQS(Smart Queue System) - 차단봉 벨트에 DC 전력망을 내장한 모듈형 스마트 IoT 대기열 관리 시스템</v>
          </cell>
          <cell r="F18" t="str">
            <v>0</v>
          </cell>
          <cell r="G18" t="str">
            <v>0</v>
          </cell>
          <cell r="H18" t="str">
            <v>예비</v>
          </cell>
          <cell r="I18" t="str">
            <v>청년</v>
          </cell>
          <cell r="J18">
            <v>0</v>
          </cell>
          <cell r="K18">
            <v>7</v>
          </cell>
          <cell r="L18">
            <v>8</v>
          </cell>
          <cell r="M18">
            <v>17</v>
          </cell>
          <cell r="N18">
            <v>15</v>
          </cell>
          <cell r="O18">
            <v>8</v>
          </cell>
          <cell r="P18">
            <v>7</v>
          </cell>
          <cell r="Q18">
            <v>13</v>
          </cell>
          <cell r="R18">
            <v>3</v>
          </cell>
          <cell r="S18">
            <v>78</v>
          </cell>
          <cell r="T18">
            <v>0</v>
          </cell>
          <cell r="U18">
            <v>78</v>
          </cell>
          <cell r="V18">
            <v>56</v>
          </cell>
          <cell r="W18" t="str">
            <v>아이템에대한 문제인식과 창업동기는 비교적 명확하게제시되어있음
다만 추가 자금확보방안과 인력구성 방안과 역할분담관련 하여 사전에
더욱 구체성을 가지고 준비할 필요가 있어보임</v>
          </cell>
        </row>
        <row r="19">
          <cell r="B19">
            <v>20419196</v>
          </cell>
          <cell r="C19" t="str">
            <v>지역기반</v>
          </cell>
          <cell r="D19" t="str">
            <v>전기ㆍ전자</v>
          </cell>
          <cell r="E19" t="str">
            <v>산업현장 드론의 추락 경보 장치와 블랙박스 기능 솔루션</v>
          </cell>
          <cell r="F19" t="str">
            <v>0</v>
          </cell>
          <cell r="G19" t="str">
            <v>0</v>
          </cell>
          <cell r="H19" t="str">
            <v>예비</v>
          </cell>
          <cell r="I19" t="str">
            <v>청년</v>
          </cell>
          <cell r="J19">
            <v>0</v>
          </cell>
          <cell r="K19">
            <v>6</v>
          </cell>
          <cell r="L19">
            <v>7</v>
          </cell>
          <cell r="M19">
            <v>15</v>
          </cell>
          <cell r="N19">
            <v>13</v>
          </cell>
          <cell r="O19">
            <v>8</v>
          </cell>
          <cell r="P19">
            <v>9</v>
          </cell>
          <cell r="Q19">
            <v>14</v>
          </cell>
          <cell r="R19">
            <v>4</v>
          </cell>
          <cell r="S19">
            <v>76</v>
          </cell>
          <cell r="T19">
            <v>2</v>
          </cell>
          <cell r="U19">
            <v>78</v>
          </cell>
          <cell r="V19">
            <v>56</v>
          </cell>
          <cell r="W19" t="str">
            <v>대표자와 팀의 역할 구분과 핵심인력구성은 비교적 명확하게 제시됨
다만 추후 자금확보방안과 매출창출 계획에 대한 구체성에대한 보완이 필요함. 
전반적으로 BM설계는 적절하나 장기적인 시장진입에대한 검토가 필요함</v>
          </cell>
        </row>
        <row r="20">
          <cell r="B20">
            <v>20419556</v>
          </cell>
          <cell r="C20" t="str">
            <v>지역기반</v>
          </cell>
          <cell r="D20" t="str">
            <v>전기ㆍ전자</v>
          </cell>
          <cell r="E20" t="str">
            <v>전기안전관리 디지털 점검·리스크 진단 플랫폼</v>
          </cell>
          <cell r="F20" t="str">
            <v>0</v>
          </cell>
          <cell r="G20" t="str">
            <v>0</v>
          </cell>
          <cell r="H20" t="str">
            <v>예비</v>
          </cell>
          <cell r="I20" t="str">
            <v>청년</v>
          </cell>
          <cell r="J20">
            <v>0</v>
          </cell>
          <cell r="K20">
            <v>7</v>
          </cell>
          <cell r="L20">
            <v>7</v>
          </cell>
          <cell r="M20">
            <v>14</v>
          </cell>
          <cell r="N20">
            <v>13</v>
          </cell>
          <cell r="O20">
            <v>7</v>
          </cell>
          <cell r="P20">
            <v>7</v>
          </cell>
          <cell r="Q20">
            <v>11</v>
          </cell>
          <cell r="R20">
            <v>3</v>
          </cell>
          <cell r="S20">
            <v>69</v>
          </cell>
          <cell r="T20">
            <v>0</v>
          </cell>
          <cell r="U20">
            <v>69</v>
          </cell>
          <cell r="V20">
            <v>108</v>
          </cell>
          <cell r="W20" t="str">
            <v>창업 아이템에대반 개발 배경은 비교적 명확하게 제시됨
다만  고객의 수요와 시장 진출전략 부분에대한 구체적인 정리가 필요할 것으로 보임.
전반적으로 사업의 방향성은 확인되나 객관적이 근거를 일부 보완할 필요성이 있음</v>
          </cell>
        </row>
        <row r="21">
          <cell r="B21">
            <v>20419765</v>
          </cell>
          <cell r="C21" t="str">
            <v>지역기반</v>
          </cell>
          <cell r="D21" t="str">
            <v>전기ㆍ전자</v>
          </cell>
          <cell r="E21" t="str">
            <v>AI-to-Silicon: LLM 에이전트 기반 반도체 설계 진입 장벽 제거를 위한 지능형 가이드 시스템 및 지식 추상화 방법론 개발</v>
          </cell>
          <cell r="F21" t="str">
            <v>0</v>
          </cell>
          <cell r="G21" t="str">
            <v>0</v>
          </cell>
          <cell r="H21" t="str">
            <v>예비</v>
          </cell>
          <cell r="I21" t="str">
            <v>중장년</v>
          </cell>
          <cell r="J21">
            <v>0</v>
          </cell>
          <cell r="K21">
            <v>9</v>
          </cell>
          <cell r="L21">
            <v>9</v>
          </cell>
          <cell r="M21">
            <v>15</v>
          </cell>
          <cell r="N21">
            <v>14</v>
          </cell>
          <cell r="O21">
            <v>9</v>
          </cell>
          <cell r="P21">
            <v>7</v>
          </cell>
          <cell r="Q21">
            <v>12</v>
          </cell>
          <cell r="R21">
            <v>3</v>
          </cell>
          <cell r="S21">
            <v>78</v>
          </cell>
          <cell r="T21">
            <v>0</v>
          </cell>
          <cell r="U21">
            <v>78</v>
          </cell>
          <cell r="V21">
            <v>56</v>
          </cell>
          <cell r="W21" t="str">
            <v>대표자의 관련 전문성과 인력구성은 뛰어난 것으로 보임
다만 추후 자금확보 방안과 목표시장에대한 진출방안에 대해 더욱 구체화할 필요가 있음
전반적으로는 사업화 가능성의 수준이 양호하다고 판단함.</v>
          </cell>
        </row>
        <row r="22">
          <cell r="B22">
            <v>20420024</v>
          </cell>
          <cell r="C22" t="str">
            <v>지역기반</v>
          </cell>
          <cell r="D22" t="str">
            <v>전기ㆍ전자</v>
          </cell>
          <cell r="E22" t="str">
            <v>운동 전후 5초 측정으로 근력 운동 효과를 수치로 보여주는 웨어러블 디바이스 MuscleQ</v>
          </cell>
          <cell r="F22" t="str">
            <v>0</v>
          </cell>
          <cell r="G22" t="str">
            <v>0</v>
          </cell>
          <cell r="H22" t="str">
            <v>예비</v>
          </cell>
          <cell r="I22" t="str">
            <v>청년</v>
          </cell>
          <cell r="J22">
            <v>0</v>
          </cell>
          <cell r="K22">
            <v>9</v>
          </cell>
          <cell r="L22">
            <v>7</v>
          </cell>
          <cell r="M22">
            <v>13</v>
          </cell>
          <cell r="N22">
            <v>13</v>
          </cell>
          <cell r="O22">
            <v>7</v>
          </cell>
          <cell r="P22">
            <v>6</v>
          </cell>
          <cell r="Q22">
            <v>11</v>
          </cell>
          <cell r="R22">
            <v>2</v>
          </cell>
          <cell r="S22">
            <v>68</v>
          </cell>
          <cell r="T22">
            <v>0</v>
          </cell>
          <cell r="U22">
            <v>68</v>
          </cell>
          <cell r="V22">
            <v>124</v>
          </cell>
          <cell r="W22" t="str">
            <v>창업 아이템에 대한 문제인식과 창업동기는 비교적 명확하게 제시되었다.
다만 타 서비스와의 차별성과 우위를 좀더 명확하게할 필요가 있으며,
고객의 수요와 시장진출 전략을 구체적으로 수립할 필요가 있음.</v>
          </cell>
        </row>
        <row r="23">
          <cell r="B23">
            <v>20422320</v>
          </cell>
          <cell r="C23" t="str">
            <v>지역기반</v>
          </cell>
          <cell r="D23" t="str">
            <v>전기ㆍ전자</v>
          </cell>
          <cell r="E23" t="str">
            <v>배액 분석 기반 양액 공급 제어 및 작물 생육 관리 통합 시스템</v>
          </cell>
          <cell r="F23" t="str">
            <v>0</v>
          </cell>
          <cell r="G23" t="str">
            <v>0</v>
          </cell>
          <cell r="H23" t="str">
            <v>예비</v>
          </cell>
          <cell r="I23" t="str">
            <v>청년</v>
          </cell>
          <cell r="J23">
            <v>0</v>
          </cell>
          <cell r="K23">
            <v>8</v>
          </cell>
          <cell r="L23">
            <v>7</v>
          </cell>
          <cell r="M23">
            <v>14</v>
          </cell>
          <cell r="N23">
            <v>13</v>
          </cell>
          <cell r="O23">
            <v>6</v>
          </cell>
          <cell r="P23">
            <v>6</v>
          </cell>
          <cell r="Q23">
            <v>11</v>
          </cell>
          <cell r="R23">
            <v>2</v>
          </cell>
          <cell r="S23">
            <v>67</v>
          </cell>
          <cell r="T23">
            <v>0</v>
          </cell>
          <cell r="U23">
            <v>67</v>
          </cell>
          <cell r="V23">
            <v>131</v>
          </cell>
          <cell r="W23" t="str">
            <v>아이템의 수요와 방향성은 비교적 명확하게 제시되어있음
다만 매출 발생 및 추가 자금 확보에 대한 단계적 계획에대해 좀더 구체적으로 정리할 필요가 있으며,
유사 아이템에 대한 방어도 준비가 필요함</v>
          </cell>
        </row>
        <row r="24">
          <cell r="B24">
            <v>20422619</v>
          </cell>
          <cell r="C24" t="str">
            <v>지역기반</v>
          </cell>
          <cell r="D24" t="str">
            <v>전기ㆍ전자</v>
          </cell>
          <cell r="E24" t="str">
            <v>피트니스 카운터 &amp;quot;Fica&amp;quot;</v>
          </cell>
          <cell r="F24" t="str">
            <v>0</v>
          </cell>
          <cell r="G24" t="str">
            <v>0</v>
          </cell>
          <cell r="H24" t="str">
            <v>예비</v>
          </cell>
          <cell r="I24" t="str">
            <v>중장년</v>
          </cell>
          <cell r="J24">
            <v>0</v>
          </cell>
          <cell r="K24">
            <v>7</v>
          </cell>
          <cell r="L24">
            <v>8</v>
          </cell>
          <cell r="M24">
            <v>13</v>
          </cell>
          <cell r="N24">
            <v>12</v>
          </cell>
          <cell r="O24">
            <v>7</v>
          </cell>
          <cell r="P24">
            <v>5</v>
          </cell>
          <cell r="Q24">
            <v>11</v>
          </cell>
          <cell r="R24">
            <v>2</v>
          </cell>
          <cell r="S24">
            <v>65</v>
          </cell>
          <cell r="T24">
            <v>0</v>
          </cell>
          <cell r="U24">
            <v>65</v>
          </cell>
          <cell r="V24">
            <v>140</v>
          </cell>
          <cell r="W24" t="str">
            <v>창업 아이템에 대한 문제인식과 창업동기는 비교적 명확하게 제시되었음
다만 타 서비스와의 차별성과 우위를 좀더 명확하게할 필요가 있으며,
팀 차원의 핵심인력 구성이나 역할 분담에 대한 구체성을 갖추는것이 필요할 것으로 보임</v>
          </cell>
        </row>
        <row r="25">
          <cell r="B25">
            <v>20422916</v>
          </cell>
          <cell r="C25" t="str">
            <v>지역기반</v>
          </cell>
          <cell r="D25" t="str">
            <v>전기ㆍ전자</v>
          </cell>
          <cell r="E25" t="str">
            <v>AI 기반 수박 재배 자동화 및 수확 판단 스마트팜 시스템 개발</v>
          </cell>
          <cell r="F25" t="str">
            <v>0</v>
          </cell>
          <cell r="G25" t="str">
            <v>0</v>
          </cell>
          <cell r="H25" t="str">
            <v>예비</v>
          </cell>
          <cell r="I25" t="str">
            <v>청년</v>
          </cell>
          <cell r="J25">
            <v>0</v>
          </cell>
          <cell r="K25">
            <v>6</v>
          </cell>
          <cell r="L25">
            <v>7</v>
          </cell>
          <cell r="M25">
            <v>14</v>
          </cell>
          <cell r="N25">
            <v>13</v>
          </cell>
          <cell r="O25">
            <v>6</v>
          </cell>
          <cell r="P25">
            <v>5</v>
          </cell>
          <cell r="Q25">
            <v>10</v>
          </cell>
          <cell r="R25">
            <v>2</v>
          </cell>
          <cell r="S25">
            <v>63</v>
          </cell>
          <cell r="T25">
            <v>0</v>
          </cell>
          <cell r="U25">
            <v>63</v>
          </cell>
          <cell r="V25">
            <v>146</v>
          </cell>
          <cell r="W25" t="str">
            <v>창업 아이템에 대한 문제인식과 창업동기는 비교적 명확하게 제시됨
다만 사업의 확장가능성을 사전에 구체화할 필요가 있으며, 팀 차원의 핵심인력 구성이나 역할 분담에 대한 구체성을 갖추는것이 필요할 것으로 보임.
또한 유사 아이템에 대한 방어도 준비와 차별성에 대한 정리가 필요해 보임</v>
          </cell>
        </row>
        <row r="26">
          <cell r="B26">
            <v>20422931</v>
          </cell>
          <cell r="C26" t="str">
            <v>지역기반</v>
          </cell>
          <cell r="D26" t="str">
            <v>전기ㆍ전자</v>
          </cell>
          <cell r="E26" t="str">
            <v>딥러닝 기반의 사물인식 기능을 갖춘 AI-Powered 360° Surround View System 개발</v>
          </cell>
          <cell r="F26" t="str">
            <v>0</v>
          </cell>
          <cell r="G26" t="str">
            <v>0</v>
          </cell>
          <cell r="H26" t="str">
            <v>예비</v>
          </cell>
          <cell r="I26" t="str">
            <v>중장년</v>
          </cell>
          <cell r="J26">
            <v>0</v>
          </cell>
          <cell r="K26">
            <v>6</v>
          </cell>
          <cell r="L26">
            <v>6</v>
          </cell>
          <cell r="M26">
            <v>18</v>
          </cell>
          <cell r="N26">
            <v>15</v>
          </cell>
          <cell r="O26">
            <v>8</v>
          </cell>
          <cell r="P26">
            <v>5</v>
          </cell>
          <cell r="Q26">
            <v>13</v>
          </cell>
          <cell r="R26">
            <v>4</v>
          </cell>
          <cell r="S26">
            <v>75</v>
          </cell>
          <cell r="T26">
            <v>0</v>
          </cell>
          <cell r="U26">
            <v>75</v>
          </cell>
          <cell r="V26">
            <v>85</v>
          </cell>
          <cell r="W26" t="str">
            <v>전반적으로 사업계획의 추진가능성과 방향성이 명확함
고객의 수요와 시장진출 전략을 구체적으로 수립할 필요가 있으며
 팀 차원의 핵심인력 구성이나 역할 분담에 대한 구체성을 갖추는것이 필요할 것으로 보임.</v>
          </cell>
        </row>
        <row r="27">
          <cell r="B27">
            <v>20423335</v>
          </cell>
          <cell r="C27" t="str">
            <v>지역기반</v>
          </cell>
          <cell r="D27" t="str">
            <v>전기ㆍ전자</v>
          </cell>
          <cell r="E27" t="str">
            <v>생체신호(HR/HRV) 데이터와 연동된 국소 온도제어를 통해 사용자의 수행상태(각성·집중·회복)를 유지·보조하는 헤드셋형 웨어러블 디바이스</v>
          </cell>
          <cell r="F27" t="str">
            <v>0</v>
          </cell>
          <cell r="G27" t="str">
            <v>0</v>
          </cell>
          <cell r="H27" t="str">
            <v>예비</v>
          </cell>
          <cell r="I27" t="str">
            <v>청년</v>
          </cell>
          <cell r="J27">
            <v>0</v>
          </cell>
          <cell r="K27">
            <v>7</v>
          </cell>
          <cell r="L27">
            <v>6</v>
          </cell>
          <cell r="M27">
            <v>17</v>
          </cell>
          <cell r="N27">
            <v>13</v>
          </cell>
          <cell r="O27">
            <v>7</v>
          </cell>
          <cell r="P27">
            <v>5</v>
          </cell>
          <cell r="Q27">
            <v>12</v>
          </cell>
          <cell r="R27">
            <v>2</v>
          </cell>
          <cell r="S27">
            <v>69</v>
          </cell>
          <cell r="T27">
            <v>0</v>
          </cell>
          <cell r="U27">
            <v>69</v>
          </cell>
          <cell r="V27">
            <v>108</v>
          </cell>
          <cell r="W27" t="str">
            <v>창업 아이템에 대한 문제인식과 창업동기는 비교적 명확하게 제시됨
고객의 수요와 시장진출 전략을 구체적으로 수립할 필요가 있으며
 팀 차원의 핵심인력 구성이나 역할 분담에 대한 구체성을 갖추는것이 필요할 것으로 보임.</v>
          </cell>
        </row>
        <row r="28">
          <cell r="B28">
            <v>20423677</v>
          </cell>
          <cell r="C28" t="str">
            <v>지역기반</v>
          </cell>
          <cell r="D28" t="str">
            <v>전기ㆍ전자</v>
          </cell>
          <cell r="E28" t="str">
            <v>워낭 _ Edge AI 기반 축산 AX 및 한우 통합관리 플랫폼</v>
          </cell>
          <cell r="F28" t="str">
            <v>0</v>
          </cell>
          <cell r="G28" t="str">
            <v>0</v>
          </cell>
          <cell r="H28" t="str">
            <v>예비</v>
          </cell>
          <cell r="I28" t="str">
            <v>중장년</v>
          </cell>
          <cell r="J28">
            <v>0</v>
          </cell>
          <cell r="K28">
            <v>7</v>
          </cell>
          <cell r="L28">
            <v>7</v>
          </cell>
          <cell r="M28">
            <v>14</v>
          </cell>
          <cell r="N28">
            <v>12</v>
          </cell>
          <cell r="O28">
            <v>8</v>
          </cell>
          <cell r="P28">
            <v>6</v>
          </cell>
          <cell r="Q28">
            <v>11</v>
          </cell>
          <cell r="R28">
            <v>3</v>
          </cell>
          <cell r="S28">
            <v>68</v>
          </cell>
          <cell r="T28">
            <v>0</v>
          </cell>
          <cell r="U28">
            <v>68</v>
          </cell>
          <cell r="V28">
            <v>124</v>
          </cell>
          <cell r="W28" t="str">
            <v xml:space="preserve">대표자와 팀의 역할 구분과 핵심인력구성은 비교적 명확하게 제시됨
고객의 수요와 시장진출 전략을 구체적으로 수립할 필요가 있으며
매출을 위한 실현가능한 거래처확보에 대한 사전 준비가 필요함 </v>
          </cell>
        </row>
        <row r="29">
          <cell r="B29">
            <v>20424079</v>
          </cell>
          <cell r="C29" t="str">
            <v>지역기반</v>
          </cell>
          <cell r="D29" t="str">
            <v>전기ㆍ전자</v>
          </cell>
          <cell r="E29" t="str">
            <v>MCU 개발 통합 기술이 적용된 전환장벽 지원 기능의 국산 MCU 개발  통합 패키지</v>
          </cell>
          <cell r="F29" t="str">
            <v>0</v>
          </cell>
          <cell r="G29" t="str">
            <v>0</v>
          </cell>
          <cell r="H29" t="str">
            <v>예비</v>
          </cell>
          <cell r="I29" t="str">
            <v>중장년</v>
          </cell>
          <cell r="J29">
            <v>0</v>
          </cell>
          <cell r="K29">
            <v>9</v>
          </cell>
          <cell r="L29">
            <v>9</v>
          </cell>
          <cell r="M29">
            <v>17</v>
          </cell>
          <cell r="N29">
            <v>18</v>
          </cell>
          <cell r="O29">
            <v>7</v>
          </cell>
          <cell r="P29">
            <v>7</v>
          </cell>
          <cell r="Q29">
            <v>12</v>
          </cell>
          <cell r="R29">
            <v>3</v>
          </cell>
          <cell r="S29">
            <v>82</v>
          </cell>
          <cell r="T29">
            <v>0</v>
          </cell>
          <cell r="U29">
            <v>82</v>
          </cell>
          <cell r="V29">
            <v>18</v>
          </cell>
          <cell r="W29" t="str">
            <v>대표자와 팀의 역할 구분과 핵심인력구성은 비교적 명확하게 제시됨
고객의 수요와 시장진출 전략을 구체적으로 수립할 필요가 있으며
창업아이템의 필요성과 개발배경은 비교적 명확함</v>
          </cell>
        </row>
        <row r="30">
          <cell r="B30">
            <v>20424172</v>
          </cell>
          <cell r="C30" t="str">
            <v>지역기반</v>
          </cell>
          <cell r="D30" t="str">
            <v>전기ㆍ전자</v>
          </cell>
          <cell r="E30" t="str">
            <v>수동휠체어를 전동화하는 바퀴 교체형 측방형 휠체어 동력보조장치</v>
          </cell>
          <cell r="F30" t="str">
            <v>0</v>
          </cell>
          <cell r="G30" t="str">
            <v>0</v>
          </cell>
          <cell r="H30" t="str">
            <v>예비</v>
          </cell>
          <cell r="I30" t="str">
            <v>청년</v>
          </cell>
          <cell r="J30">
            <v>0</v>
          </cell>
          <cell r="K30">
            <v>8</v>
          </cell>
          <cell r="L30">
            <v>8</v>
          </cell>
          <cell r="M30">
            <v>15</v>
          </cell>
          <cell r="N30">
            <v>15</v>
          </cell>
          <cell r="O30">
            <v>8</v>
          </cell>
          <cell r="P30">
            <v>6</v>
          </cell>
          <cell r="Q30">
            <v>11</v>
          </cell>
          <cell r="R30">
            <v>4</v>
          </cell>
          <cell r="S30">
            <v>75</v>
          </cell>
          <cell r="T30">
            <v>0</v>
          </cell>
          <cell r="U30">
            <v>75</v>
          </cell>
          <cell r="V30">
            <v>85</v>
          </cell>
          <cell r="W30" t="str">
            <v>아이템의 핵심기능과 개발배경은 비교적 명확하게 제시되었다. 
고객의 수요와 시장진출 전략을 구체적으로 수립할 필요가 있으며,
유사아이템등의 경쟁사 분석을 좀더 구체적으로 확인해볼 필요가 있음</v>
          </cell>
        </row>
        <row r="31">
          <cell r="B31">
            <v>20425270</v>
          </cell>
          <cell r="C31" t="str">
            <v>지역기반</v>
          </cell>
          <cell r="D31" t="str">
            <v>전기ㆍ전자</v>
          </cell>
          <cell r="E31" t="str">
            <v>초저전력 헤드리스 폼팩터 및 무중단 AI 구동 기능의 휴대용 디바이스</v>
          </cell>
          <cell r="F31" t="str">
            <v>0</v>
          </cell>
          <cell r="G31" t="str">
            <v>0</v>
          </cell>
          <cell r="H31" t="str">
            <v>예비</v>
          </cell>
          <cell r="I31" t="str">
            <v>청년</v>
          </cell>
          <cell r="J31">
            <v>0</v>
          </cell>
          <cell r="K31">
            <v>8</v>
          </cell>
          <cell r="L31">
            <v>7</v>
          </cell>
          <cell r="M31">
            <v>14</v>
          </cell>
          <cell r="N31">
            <v>13</v>
          </cell>
          <cell r="O31">
            <v>8</v>
          </cell>
          <cell r="P31">
            <v>7</v>
          </cell>
          <cell r="Q31">
            <v>10</v>
          </cell>
          <cell r="R31">
            <v>2</v>
          </cell>
          <cell r="S31">
            <v>69</v>
          </cell>
          <cell r="T31">
            <v>0</v>
          </cell>
          <cell r="U31">
            <v>69</v>
          </cell>
          <cell r="V31">
            <v>108</v>
          </cell>
          <cell r="W31" t="str">
            <v>아이템에대한 문제인식과 창업동기는 비교적 명확하게제시되어있음
다만 인력구성 방안과 역할분담관련 하여 사전에 확인이 필요하며,
경쟁사 분석 및 차별성을 구체적으로 수립할 필요가 있음</v>
          </cell>
        </row>
        <row r="32">
          <cell r="B32">
            <v>20426586</v>
          </cell>
          <cell r="C32" t="str">
            <v>지역기반</v>
          </cell>
          <cell r="D32" t="str">
            <v>전기ㆍ전자</v>
          </cell>
          <cell r="E32" t="str">
            <v>비식별•비착용 인체감지 및 5종가스감지 융합 센서 기반 밀폐공간 근로자 중대재해 예방을 위한 실시간 Edge AI 디바이스 및 관제 플랫폼</v>
          </cell>
          <cell r="F32" t="str">
            <v>0</v>
          </cell>
          <cell r="G32" t="str">
            <v>0</v>
          </cell>
          <cell r="H32" t="str">
            <v>예비</v>
          </cell>
          <cell r="I32" t="str">
            <v>중장년</v>
          </cell>
          <cell r="J32">
            <v>0</v>
          </cell>
          <cell r="K32">
            <v>8</v>
          </cell>
          <cell r="L32">
            <v>7</v>
          </cell>
          <cell r="M32">
            <v>17</v>
          </cell>
          <cell r="N32">
            <v>15</v>
          </cell>
          <cell r="O32">
            <v>7</v>
          </cell>
          <cell r="P32">
            <v>5</v>
          </cell>
          <cell r="Q32">
            <v>13</v>
          </cell>
          <cell r="R32">
            <v>4</v>
          </cell>
          <cell r="S32">
            <v>76</v>
          </cell>
          <cell r="T32">
            <v>0</v>
          </cell>
          <cell r="U32">
            <v>76</v>
          </cell>
          <cell r="V32">
            <v>80</v>
          </cell>
          <cell r="W32" t="str">
            <v>창업아이템의 필요성과 목적은 비교적 명확하게 제시되었으며,
경쟁사분석을 통한 경쟁적 기술적 우위에 대한 보다 구체적인 전략수립이 필요할것으로 보여지며, 시장진출 전략을 더욱 명확화할 필요가 있음</v>
          </cell>
        </row>
        <row r="33">
          <cell r="B33">
            <v>20426952</v>
          </cell>
          <cell r="C33" t="str">
            <v>지역기반</v>
          </cell>
          <cell r="D33" t="str">
            <v>전기ㆍ전자</v>
          </cell>
          <cell r="E33" t="str">
            <v>The Channel</v>
          </cell>
          <cell r="F33" t="str">
            <v>0</v>
          </cell>
          <cell r="G33" t="str">
            <v>0</v>
          </cell>
          <cell r="H33" t="str">
            <v>예비</v>
          </cell>
          <cell r="I33" t="str">
            <v>청년</v>
          </cell>
          <cell r="J33">
            <v>0</v>
          </cell>
          <cell r="K33">
            <v>6</v>
          </cell>
          <cell r="L33">
            <v>6</v>
          </cell>
          <cell r="M33">
            <v>14</v>
          </cell>
          <cell r="N33">
            <v>13</v>
          </cell>
          <cell r="O33">
            <v>6</v>
          </cell>
          <cell r="P33">
            <v>4</v>
          </cell>
          <cell r="Q33">
            <v>10</v>
          </cell>
          <cell r="R33">
            <v>3</v>
          </cell>
          <cell r="S33">
            <v>62</v>
          </cell>
          <cell r="T33">
            <v>0</v>
          </cell>
          <cell r="U33">
            <v>62</v>
          </cell>
          <cell r="V33">
            <v>150</v>
          </cell>
          <cell r="W33" t="str">
            <v>창업 아이템에 대한 문제인식과 창업동기는 비교적 명확하게 제시됨
다만 인력구성 방안과 역할분담관련 하여 사전에 확인이 필요하며,
고객의 수요와 시장진출 전략을 구체적으로 수립할 필요가 있음</v>
          </cell>
        </row>
        <row r="34">
          <cell r="B34">
            <v>20427341</v>
          </cell>
          <cell r="C34" t="str">
            <v>지역기반</v>
          </cell>
          <cell r="D34" t="str">
            <v>전기ㆍ전자</v>
          </cell>
          <cell r="E34" t="str">
            <v>실외 골프연습장 전용 레이다 기반 볼스피드 계측 인프라</v>
          </cell>
          <cell r="F34" t="str">
            <v>0</v>
          </cell>
          <cell r="G34" t="str">
            <v>0</v>
          </cell>
          <cell r="H34" t="str">
            <v>예비</v>
          </cell>
          <cell r="I34" t="str">
            <v>중장년</v>
          </cell>
          <cell r="J34">
            <v>0</v>
          </cell>
          <cell r="K34">
            <v>7</v>
          </cell>
          <cell r="L34">
            <v>6</v>
          </cell>
          <cell r="M34">
            <v>15</v>
          </cell>
          <cell r="N34">
            <v>14</v>
          </cell>
          <cell r="O34">
            <v>6</v>
          </cell>
          <cell r="P34">
            <v>5</v>
          </cell>
          <cell r="Q34">
            <v>11</v>
          </cell>
          <cell r="R34">
            <v>2</v>
          </cell>
          <cell r="S34">
            <v>66</v>
          </cell>
          <cell r="T34">
            <v>0</v>
          </cell>
          <cell r="U34">
            <v>66</v>
          </cell>
          <cell r="V34">
            <v>138</v>
          </cell>
          <cell r="W34" t="str">
            <v>아이템의 활용방안과 핵심기능은 비교적 구체적으로 제시되어있음.
다만, 팀차원의 역량 측면 핵심인력 구성을 사전에 확인해볼 필요가 있으며, 
경쟁사 분석 및 차별성을 구체적으로 수립할 필요가 있음</v>
          </cell>
        </row>
        <row r="35">
          <cell r="B35">
            <v>20427364</v>
          </cell>
          <cell r="C35" t="str">
            <v>지역기반</v>
          </cell>
          <cell r="D35" t="str">
            <v>전기ㆍ전자</v>
          </cell>
          <cell r="E35" t="str">
            <v>AutoCMO : 실행형 멀티 에이전트 솔루션</v>
          </cell>
          <cell r="F35" t="str">
            <v>0</v>
          </cell>
          <cell r="G35" t="str">
            <v>0</v>
          </cell>
          <cell r="H35" t="str">
            <v>예비</v>
          </cell>
          <cell r="I35" t="str">
            <v>청년</v>
          </cell>
          <cell r="J35">
            <v>0</v>
          </cell>
          <cell r="K35">
            <v>8</v>
          </cell>
          <cell r="L35">
            <v>7</v>
          </cell>
          <cell r="M35">
            <v>15</v>
          </cell>
          <cell r="N35">
            <v>13</v>
          </cell>
          <cell r="O35">
            <v>7</v>
          </cell>
          <cell r="P35">
            <v>6</v>
          </cell>
          <cell r="Q35">
            <v>12</v>
          </cell>
          <cell r="R35">
            <v>3</v>
          </cell>
          <cell r="S35">
            <v>71</v>
          </cell>
          <cell r="T35">
            <v>0</v>
          </cell>
          <cell r="U35">
            <v>71</v>
          </cell>
          <cell r="V35">
            <v>99</v>
          </cell>
          <cell r="W35" t="str">
            <v>아이템의 개발방향과 기술은 비교적 명확하게 보여짐
다만, 팀차원의 역량 측면 핵심인력 구성을 사전에 확인해볼 필요가 있으며, 
경쟁사 분석 및 차별성을 구체적으로 수립할 필요가 있음</v>
          </cell>
        </row>
        <row r="36">
          <cell r="B36">
            <v>20427653</v>
          </cell>
          <cell r="C36" t="str">
            <v>지역기반</v>
          </cell>
          <cell r="D36" t="str">
            <v>전기ㆍ전자</v>
          </cell>
          <cell r="E36" t="str">
            <v>HBM4 및 AI 반도체· 접합 수율 향상을 위한 나노 박막 광열 변환 기반 초고속 반도체 접합 솔루션</v>
          </cell>
          <cell r="F36" t="str">
            <v>0</v>
          </cell>
          <cell r="G36" t="str">
            <v>0</v>
          </cell>
          <cell r="H36" t="str">
            <v>예비</v>
          </cell>
          <cell r="I36" t="str">
            <v>중장년</v>
          </cell>
          <cell r="J36">
            <v>0</v>
          </cell>
          <cell r="K36">
            <v>7</v>
          </cell>
          <cell r="L36">
            <v>8</v>
          </cell>
          <cell r="M36">
            <v>16</v>
          </cell>
          <cell r="N36">
            <v>16</v>
          </cell>
          <cell r="O36">
            <v>8</v>
          </cell>
          <cell r="P36">
            <v>8</v>
          </cell>
          <cell r="Q36">
            <v>13</v>
          </cell>
          <cell r="R36">
            <v>2</v>
          </cell>
          <cell r="S36">
            <v>78</v>
          </cell>
          <cell r="T36">
            <v>0</v>
          </cell>
          <cell r="U36">
            <v>78</v>
          </cell>
          <cell r="V36">
            <v>56</v>
          </cell>
          <cell r="W36" t="str">
            <v>창업 아이템에 대한 문제인식과 창업동기는 비교적 명확하게 제시됨
고객의 수요와 시장진출 전략을 구체적으로 수립할 필요가 있으, 
추가 자금확보 방안에 대한 사전에 명확한 계획 수립이 필수적임</v>
          </cell>
        </row>
        <row r="37">
          <cell r="B37">
            <v>20428626</v>
          </cell>
          <cell r="C37" t="str">
            <v>지역기반</v>
          </cell>
          <cell r="D37" t="str">
            <v>전기ㆍ전자</v>
          </cell>
          <cell r="E37" t="str">
            <v>Hybrid AI ISP 칩 개발</v>
          </cell>
          <cell r="F37" t="str">
            <v>0</v>
          </cell>
          <cell r="G37" t="str">
            <v>0</v>
          </cell>
          <cell r="H37" t="str">
            <v>예비</v>
          </cell>
          <cell r="I37" t="str">
            <v>중장년</v>
          </cell>
          <cell r="J37">
            <v>0</v>
          </cell>
          <cell r="K37">
            <v>7</v>
          </cell>
          <cell r="L37">
            <v>9</v>
          </cell>
          <cell r="M37">
            <v>15</v>
          </cell>
          <cell r="N37">
            <v>14</v>
          </cell>
          <cell r="O37">
            <v>8</v>
          </cell>
          <cell r="P37">
            <v>8</v>
          </cell>
          <cell r="Q37">
            <v>14</v>
          </cell>
          <cell r="R37">
            <v>4</v>
          </cell>
          <cell r="S37">
            <v>79</v>
          </cell>
          <cell r="T37">
            <v>0</v>
          </cell>
          <cell r="U37">
            <v>79</v>
          </cell>
          <cell r="V37">
            <v>46</v>
          </cell>
          <cell r="W37" t="str">
            <v>창업 아이템에 대한 문제인식, 팀구성, 사업 추진 계획에 있어서는 명확함.
다만 경쟁사 분석 및 차별화 강점 요소를 더 구체적으로 확립할 필요가 있으며,
효과적인 시장진출 전략을 세울 필요가 있음</v>
          </cell>
        </row>
        <row r="38">
          <cell r="B38">
            <v>20429500</v>
          </cell>
          <cell r="C38" t="str">
            <v>지역기반</v>
          </cell>
          <cell r="D38" t="str">
            <v>전기ㆍ전자</v>
          </cell>
          <cell r="E38" t="str">
            <v>XR 기반 AI 스마트 시설물 안전점검 플랫폼</v>
          </cell>
          <cell r="F38" t="str">
            <v>0</v>
          </cell>
          <cell r="G38" t="str">
            <v>0</v>
          </cell>
          <cell r="H38" t="str">
            <v>예비</v>
          </cell>
          <cell r="I38" t="str">
            <v>청년</v>
          </cell>
          <cell r="J38">
            <v>0</v>
          </cell>
          <cell r="K38">
            <v>7</v>
          </cell>
          <cell r="L38">
            <v>5</v>
          </cell>
          <cell r="M38">
            <v>13</v>
          </cell>
          <cell r="N38">
            <v>14</v>
          </cell>
          <cell r="O38">
            <v>7</v>
          </cell>
          <cell r="P38">
            <v>7</v>
          </cell>
          <cell r="Q38">
            <v>11</v>
          </cell>
          <cell r="R38">
            <v>4</v>
          </cell>
          <cell r="S38">
            <v>68</v>
          </cell>
          <cell r="T38">
            <v>0</v>
          </cell>
          <cell r="U38">
            <v>68</v>
          </cell>
          <cell r="V38">
            <v>124</v>
          </cell>
          <cell r="W38" t="str">
            <v>아이템에대한 문제인식과 창업동기는 비교적 명확하게제시되어있음
다만 경쟁사 분석 및 차별화 강점 요소를 더 구체적으로 확립할 필요가 있으며,
효과적인 시장진출 전략을 세울 필요가 있음</v>
          </cell>
        </row>
        <row r="39">
          <cell r="B39">
            <v>20430096</v>
          </cell>
          <cell r="C39" t="str">
            <v>지역기반</v>
          </cell>
          <cell r="D39" t="str">
            <v>전기ㆍ전자</v>
          </cell>
          <cell r="E39" t="str">
            <v>IoT 통합형 스마트 파충류 사육장</v>
          </cell>
          <cell r="F39" t="str">
            <v>0</v>
          </cell>
          <cell r="G39" t="str">
            <v>0</v>
          </cell>
          <cell r="H39" t="str">
            <v>예비</v>
          </cell>
          <cell r="I39" t="str">
            <v>청년</v>
          </cell>
          <cell r="J39">
            <v>0</v>
          </cell>
          <cell r="K39">
            <v>7</v>
          </cell>
          <cell r="L39">
            <v>9</v>
          </cell>
          <cell r="M39">
            <v>13</v>
          </cell>
          <cell r="N39">
            <v>12</v>
          </cell>
          <cell r="O39">
            <v>5</v>
          </cell>
          <cell r="P39">
            <v>6</v>
          </cell>
          <cell r="Q39">
            <v>12</v>
          </cell>
          <cell r="R39">
            <v>3</v>
          </cell>
          <cell r="S39">
            <v>67</v>
          </cell>
          <cell r="T39">
            <v>2</v>
          </cell>
          <cell r="U39">
            <v>69</v>
          </cell>
          <cell r="V39">
            <v>108</v>
          </cell>
          <cell r="W39" t="str">
            <v>창업 아이템에 대한 창업동기와 팀구성은 비교적 명확함.
다만 고객의 수요와 시장분석을 좀 더 구체적으로 분석할 필요가 있으며,
판매전략을 세부적으로 세울 필요가 있음</v>
          </cell>
        </row>
        <row r="40">
          <cell r="B40">
            <v>20430254</v>
          </cell>
          <cell r="C40" t="str">
            <v>지역기반</v>
          </cell>
          <cell r="D40" t="str">
            <v>전기ㆍ전자</v>
          </cell>
          <cell r="E40" t="str">
            <v>RAG·프로파일 메모리 기반 캐릭터 역할극 창작 플랫폼 'FABLES' 개발</v>
          </cell>
          <cell r="F40" t="str">
            <v>0</v>
          </cell>
          <cell r="G40" t="str">
            <v>0</v>
          </cell>
          <cell r="H40" t="str">
            <v>예비</v>
          </cell>
          <cell r="I40" t="str">
            <v>청년</v>
          </cell>
          <cell r="J40">
            <v>0</v>
          </cell>
          <cell r="K40">
            <v>7</v>
          </cell>
          <cell r="L40">
            <v>7</v>
          </cell>
          <cell r="M40">
            <v>13</v>
          </cell>
          <cell r="N40">
            <v>12</v>
          </cell>
          <cell r="O40">
            <v>6</v>
          </cell>
          <cell r="P40">
            <v>7</v>
          </cell>
          <cell r="Q40">
            <v>10</v>
          </cell>
          <cell r="R40">
            <v>3</v>
          </cell>
          <cell r="S40">
            <v>65</v>
          </cell>
          <cell r="T40">
            <v>0</v>
          </cell>
          <cell r="U40">
            <v>65</v>
          </cell>
          <cell r="V40">
            <v>140</v>
          </cell>
          <cell r="W40" t="str">
            <v xml:space="preserve">창업 아이템에 대한 창업동기와 팀구성은 비교적 명확함.
다만 고객의 수요와 시장분석을 좀 더 구체적으로 분석할 필요가 있으며,
추후 자금확보 방안 및 사업추진 계획 부분의 보완이 필요함
</v>
          </cell>
        </row>
        <row r="41">
          <cell r="B41">
            <v>20430259</v>
          </cell>
          <cell r="C41" t="str">
            <v>지역기반</v>
          </cell>
          <cell r="D41" t="str">
            <v>전기ㆍ전자</v>
          </cell>
          <cell r="E41" t="str">
            <v>4구 UV-C LED 광학 설계 기반 고성능 휴대용 살균 솔루션(포톤캐논) 개발 및 글로벌 특수 목적 시장(PMC/NGO) 선점</v>
          </cell>
          <cell r="F41" t="str">
            <v>0</v>
          </cell>
          <cell r="G41" t="str">
            <v>0</v>
          </cell>
          <cell r="H41" t="str">
            <v>예비</v>
          </cell>
          <cell r="I41" t="str">
            <v>청년</v>
          </cell>
          <cell r="J41">
            <v>0</v>
          </cell>
          <cell r="K41">
            <v>7</v>
          </cell>
          <cell r="L41">
            <v>7</v>
          </cell>
          <cell r="M41">
            <v>14</v>
          </cell>
          <cell r="N41">
            <v>12</v>
          </cell>
          <cell r="O41">
            <v>8</v>
          </cell>
          <cell r="P41">
            <v>7</v>
          </cell>
          <cell r="Q41">
            <v>11</v>
          </cell>
          <cell r="R41">
            <v>3</v>
          </cell>
          <cell r="S41">
            <v>69</v>
          </cell>
          <cell r="T41">
            <v>0</v>
          </cell>
          <cell r="U41">
            <v>69</v>
          </cell>
          <cell r="V41">
            <v>108</v>
          </cell>
          <cell r="W41" t="str">
            <v>아이템에대한 문제인식과 창업동기는 비교적 명확하게제시되어있음
다만 고객의 수요와 시장분석을 좀 더 구체적으로 분석할 필요가 있으며,
마케팅 전략 및 추후 자금확보 방안등의 사업계획 구체화가 요구됨</v>
          </cell>
        </row>
        <row r="42">
          <cell r="B42">
            <v>20431335</v>
          </cell>
          <cell r="C42" t="str">
            <v>지역기반</v>
          </cell>
          <cell r="D42" t="str">
            <v>전기ㆍ전자</v>
          </cell>
          <cell r="E42" t="str">
            <v>생체 신호 AI 분석 및 정전압 제어를 통한 렘수면(REM) 방어 지능형  ‘AI Sleeptech Mat’</v>
          </cell>
          <cell r="F42" t="str">
            <v>0</v>
          </cell>
          <cell r="G42" t="str">
            <v>0</v>
          </cell>
          <cell r="H42" t="str">
            <v>예비</v>
          </cell>
          <cell r="I42" t="str">
            <v>중장년</v>
          </cell>
          <cell r="J42">
            <v>0</v>
          </cell>
          <cell r="K42">
            <v>9</v>
          </cell>
          <cell r="L42">
            <v>8</v>
          </cell>
          <cell r="M42">
            <v>17</v>
          </cell>
          <cell r="N42">
            <v>16</v>
          </cell>
          <cell r="O42">
            <v>6</v>
          </cell>
          <cell r="P42">
            <v>8</v>
          </cell>
          <cell r="Q42">
            <v>13</v>
          </cell>
          <cell r="R42">
            <v>4</v>
          </cell>
          <cell r="S42">
            <v>81</v>
          </cell>
          <cell r="T42">
            <v>0</v>
          </cell>
          <cell r="U42">
            <v>81</v>
          </cell>
          <cell r="V42">
            <v>31</v>
          </cell>
          <cell r="W42" t="str">
            <v>아이템에대한 문제인식과 필요성은 비교적 명확하게제시되어있음
다만, 팀차원의 역량 측면 핵심인력 구성을 사전에 확인해볼 필요가 있으며, 
기술적 차별성의 구체화가 요구됨</v>
          </cell>
        </row>
        <row r="43">
          <cell r="B43">
            <v>20431397</v>
          </cell>
          <cell r="C43" t="str">
            <v>지역기반</v>
          </cell>
          <cell r="D43" t="str">
            <v>전기ㆍ전자</v>
          </cell>
          <cell r="E43" t="str">
            <v>전기차(EV) 및 전력 부품 R&amp;D 효율화를 위한 실시간 FFT 스펙트럼 분석 기반 고정밀 저주파 자기장 분석기 국산화</v>
          </cell>
          <cell r="F43" t="str">
            <v>0</v>
          </cell>
          <cell r="G43" t="str">
            <v>0</v>
          </cell>
          <cell r="H43" t="str">
            <v>예비</v>
          </cell>
          <cell r="I43" t="str">
            <v>중장년</v>
          </cell>
          <cell r="J43">
            <v>0</v>
          </cell>
          <cell r="K43">
            <v>8</v>
          </cell>
          <cell r="L43">
            <v>7</v>
          </cell>
          <cell r="M43">
            <v>16</v>
          </cell>
          <cell r="N43">
            <v>16</v>
          </cell>
          <cell r="O43">
            <v>7</v>
          </cell>
          <cell r="P43">
            <v>8</v>
          </cell>
          <cell r="Q43">
            <v>12</v>
          </cell>
          <cell r="R43">
            <v>4</v>
          </cell>
          <cell r="S43">
            <v>78</v>
          </cell>
          <cell r="T43">
            <v>0</v>
          </cell>
          <cell r="U43">
            <v>78</v>
          </cell>
          <cell r="V43">
            <v>56</v>
          </cell>
          <cell r="W43" t="str">
            <v>창업 아이템에 대한 문제인식과 창업동기는 비교적 명확하게 제시됨
다만 기술적 차별성의 및 시장진출 전략의 구체화가 필요하며, 
팀차원의 역량 측면 핵심인력 구성 및 역할분담을 사전에 확인해볼 필요가 있음</v>
          </cell>
        </row>
        <row r="44">
          <cell r="B44">
            <v>20432300</v>
          </cell>
          <cell r="C44" t="str">
            <v>지역기반</v>
          </cell>
          <cell r="D44" t="str">
            <v>전기ㆍ전자</v>
          </cell>
          <cell r="E44" t="str">
            <v>Lidar 자율주행 기술이 적용된 공기정화·청소 기능 통합 이동형 공기청정기</v>
          </cell>
          <cell r="F44" t="str">
            <v>0</v>
          </cell>
          <cell r="G44" t="str">
            <v>0</v>
          </cell>
          <cell r="H44" t="str">
            <v>예비</v>
          </cell>
          <cell r="I44" t="str">
            <v>중장년</v>
          </cell>
          <cell r="J44">
            <v>0</v>
          </cell>
          <cell r="K44">
            <v>8</v>
          </cell>
          <cell r="L44">
            <v>6</v>
          </cell>
          <cell r="M44">
            <v>18</v>
          </cell>
          <cell r="N44">
            <v>14</v>
          </cell>
          <cell r="O44">
            <v>5</v>
          </cell>
          <cell r="P44">
            <v>6</v>
          </cell>
          <cell r="Q44">
            <v>10</v>
          </cell>
          <cell r="R44">
            <v>2</v>
          </cell>
          <cell r="S44">
            <v>69</v>
          </cell>
          <cell r="T44">
            <v>0</v>
          </cell>
          <cell r="U44">
            <v>69</v>
          </cell>
          <cell r="V44">
            <v>108</v>
          </cell>
          <cell r="W44" t="str">
            <v>대표자와 팀의 역할 구분과 핵심인력구성은 비교적 명확하게 제시됨
다만 기존제품과의 기술적 차별성의 및 시장진출 전략의 구체화가 필요하며,
판매전략 및 마케팅 방안의 확립이 요구됨</v>
          </cell>
        </row>
        <row r="45">
          <cell r="B45">
            <v>20432430</v>
          </cell>
          <cell r="C45" t="str">
            <v>지역기반</v>
          </cell>
          <cell r="D45" t="str">
            <v>전기ㆍ전자</v>
          </cell>
          <cell r="E45" t="str">
            <v>다중 IMU 기반 프로야구 투수 실시간 투구 분석 및 자세교정 솔루션</v>
          </cell>
          <cell r="F45" t="str">
            <v>0</v>
          </cell>
          <cell r="G45" t="str">
            <v>0</v>
          </cell>
          <cell r="H45" t="str">
            <v>예비</v>
          </cell>
          <cell r="I45" t="str">
            <v>청년</v>
          </cell>
          <cell r="J45">
            <v>0</v>
          </cell>
          <cell r="K45">
            <v>6</v>
          </cell>
          <cell r="L45">
            <v>5</v>
          </cell>
          <cell r="M45">
            <v>15</v>
          </cell>
          <cell r="N45">
            <v>15</v>
          </cell>
          <cell r="O45">
            <v>6</v>
          </cell>
          <cell r="P45">
            <v>5</v>
          </cell>
          <cell r="Q45">
            <v>12</v>
          </cell>
          <cell r="R45">
            <v>2</v>
          </cell>
          <cell r="S45">
            <v>66</v>
          </cell>
          <cell r="T45">
            <v>0</v>
          </cell>
          <cell r="U45">
            <v>66</v>
          </cell>
          <cell r="V45">
            <v>138</v>
          </cell>
          <cell r="W45" t="str">
            <v>창업 아이템에 대한 문제인식과 창업동기는 비교적 명확하게 제시됨
다만 시장의 크기 등의 분석이 필수적으로 필요하며, 
고객의 수요등을 파악하여 적합한 마케팅 판매전략등의 시장진출 방안을 고민해볼 필요가 있음</v>
          </cell>
        </row>
        <row r="46">
          <cell r="B46">
            <v>20438511</v>
          </cell>
          <cell r="C46" t="str">
            <v>지역기반</v>
          </cell>
          <cell r="D46" t="str">
            <v>전기ㆍ전자</v>
          </cell>
          <cell r="E46" t="str">
            <v>철도차량 전원보조장치(APU)용 완전밀폐 저손실 리액터</v>
          </cell>
          <cell r="F46" t="str">
            <v>0</v>
          </cell>
          <cell r="G46" t="str">
            <v>0</v>
          </cell>
          <cell r="H46" t="str">
            <v>예비</v>
          </cell>
          <cell r="I46" t="str">
            <v>청년</v>
          </cell>
          <cell r="J46">
            <v>0</v>
          </cell>
          <cell r="K46">
            <v>8</v>
          </cell>
          <cell r="L46">
            <v>8</v>
          </cell>
          <cell r="M46">
            <v>18</v>
          </cell>
          <cell r="N46">
            <v>17</v>
          </cell>
          <cell r="O46">
            <v>8</v>
          </cell>
          <cell r="P46">
            <v>6</v>
          </cell>
          <cell r="Q46">
            <v>13</v>
          </cell>
          <cell r="R46">
            <v>4</v>
          </cell>
          <cell r="S46">
            <v>82</v>
          </cell>
          <cell r="T46">
            <v>0</v>
          </cell>
          <cell r="U46">
            <v>82</v>
          </cell>
          <cell r="V46">
            <v>18</v>
          </cell>
          <cell r="W46" t="str">
            <v>해당 아이템에대한 시장분석 및 필요성은 비교적 명확하게 제시됨
다만, 관련 기술 경쟁사분석의 구체화가 필수적이며, 
기술적 차별성의 및 시장진출 전략의 구체화가 요구됨</v>
          </cell>
        </row>
        <row r="47">
          <cell r="B47">
            <v>20438866</v>
          </cell>
          <cell r="C47" t="str">
            <v>지역기반</v>
          </cell>
          <cell r="D47" t="str">
            <v>전기ㆍ전자</v>
          </cell>
          <cell r="E47" t="str">
            <v xml:space="preserve">WTC - Wafer Tension Control </v>
          </cell>
          <cell r="F47" t="str">
            <v>0</v>
          </cell>
          <cell r="G47" t="str">
            <v>0</v>
          </cell>
          <cell r="H47" t="str">
            <v>예비</v>
          </cell>
          <cell r="I47" t="str">
            <v>중장년</v>
          </cell>
          <cell r="J47">
            <v>0</v>
          </cell>
          <cell r="K47">
            <v>9</v>
          </cell>
          <cell r="L47">
            <v>8</v>
          </cell>
          <cell r="M47">
            <v>17</v>
          </cell>
          <cell r="N47">
            <v>16</v>
          </cell>
          <cell r="O47">
            <v>7</v>
          </cell>
          <cell r="P47">
            <v>7</v>
          </cell>
          <cell r="Q47">
            <v>14</v>
          </cell>
          <cell r="R47">
            <v>5</v>
          </cell>
          <cell r="S47">
            <v>83</v>
          </cell>
          <cell r="T47">
            <v>0</v>
          </cell>
          <cell r="U47">
            <v>83</v>
          </cell>
          <cell r="V47">
            <v>13</v>
          </cell>
          <cell r="W47" t="str">
            <v>아이템에대한 필요성과 기술성,차별성은 명확하게 확인됨
시장 선점 전략과 고객확보 방안의 구체화가 요구되며,
추후 자금확보방안과 추진계획이 사전에 구체적으로 정립되어야 함</v>
          </cell>
        </row>
        <row r="48">
          <cell r="B48">
            <v>20438916</v>
          </cell>
          <cell r="C48" t="str">
            <v>지역기반</v>
          </cell>
          <cell r="D48" t="str">
            <v>전기ㆍ전자</v>
          </cell>
          <cell r="E48" t="str">
            <v>이차전지 충방전 테스트 장비 개발 및 공급 (전기차 EV배터리, ESS)</v>
          </cell>
          <cell r="F48" t="str">
            <v>0</v>
          </cell>
          <cell r="G48" t="str">
            <v>0</v>
          </cell>
          <cell r="H48" t="str">
            <v>예비</v>
          </cell>
          <cell r="I48" t="str">
            <v>청년</v>
          </cell>
          <cell r="J48">
            <v>0</v>
          </cell>
          <cell r="K48">
            <v>9</v>
          </cell>
          <cell r="L48">
            <v>8</v>
          </cell>
          <cell r="M48">
            <v>17</v>
          </cell>
          <cell r="N48">
            <v>15</v>
          </cell>
          <cell r="O48">
            <v>9</v>
          </cell>
          <cell r="P48">
            <v>7</v>
          </cell>
          <cell r="Q48">
            <v>13</v>
          </cell>
          <cell r="R48">
            <v>4</v>
          </cell>
          <cell r="S48">
            <v>82</v>
          </cell>
          <cell r="T48">
            <v>0</v>
          </cell>
          <cell r="U48">
            <v>82</v>
          </cell>
          <cell r="V48">
            <v>18</v>
          </cell>
          <cell r="W48" t="str">
            <v>창업 아이템에 대한 문제인식과 핵심인력 팀구성은 잘 되어있음.
다만 기술적 차별성의 및 시장진출 전략의 구체화가 필요하며,
빠른 매출로 연계하여 재투자 및 홍보 마케팅으로 확장해나가야 함</v>
          </cell>
        </row>
        <row r="49">
          <cell r="B49">
            <v>20439659</v>
          </cell>
          <cell r="C49" t="str">
            <v>지역기반</v>
          </cell>
          <cell r="D49" t="str">
            <v>전기ㆍ전자</v>
          </cell>
          <cell r="E49" t="str">
            <v>작물 생체 데이터 직계측 기술 기반, 수율 129% 향상을 위한 나노탄소 마이크로 센서 및 AI 정밀농업 솔루션</v>
          </cell>
          <cell r="F49" t="str">
            <v>0</v>
          </cell>
          <cell r="G49" t="str">
            <v>0</v>
          </cell>
          <cell r="H49" t="str">
            <v>예비</v>
          </cell>
          <cell r="I49" t="str">
            <v>청년</v>
          </cell>
          <cell r="J49">
            <v>0</v>
          </cell>
          <cell r="K49">
            <v>8</v>
          </cell>
          <cell r="L49">
            <v>9</v>
          </cell>
          <cell r="M49">
            <v>17</v>
          </cell>
          <cell r="N49">
            <v>16</v>
          </cell>
          <cell r="O49">
            <v>7</v>
          </cell>
          <cell r="P49">
            <v>6</v>
          </cell>
          <cell r="Q49">
            <v>11</v>
          </cell>
          <cell r="R49">
            <v>4</v>
          </cell>
          <cell r="S49">
            <v>78</v>
          </cell>
          <cell r="T49">
            <v>0</v>
          </cell>
          <cell r="U49">
            <v>78</v>
          </cell>
          <cell r="V49">
            <v>56</v>
          </cell>
          <cell r="W49" t="str">
            <v>아이템에 대한 필요성과 기술은 명확하게 확인됨
다만 시장의 크기 등의 분석과 확장방안 수립이 필수적으로 필요하며,
고객 수요 및 확보 방안과 시장진출 전략의 구체화가 요구됨</v>
          </cell>
        </row>
        <row r="50">
          <cell r="B50">
            <v>20400908</v>
          </cell>
          <cell r="C50" t="str">
            <v>대학발</v>
          </cell>
          <cell r="D50" t="str">
            <v>전기ㆍ전자</v>
          </cell>
          <cell r="E50" t="str">
            <v>절단기·절곡기용 회로 및 센서 연동 자동 안전 제어장치</v>
          </cell>
          <cell r="F50" t="str">
            <v>0</v>
          </cell>
          <cell r="G50" t="str">
            <v>0</v>
          </cell>
          <cell r="H50" t="str">
            <v>예비</v>
          </cell>
          <cell r="I50" t="str">
            <v>청년</v>
          </cell>
          <cell r="J50">
            <v>0</v>
          </cell>
          <cell r="K50">
            <v>9</v>
          </cell>
          <cell r="L50">
            <v>7</v>
          </cell>
          <cell r="M50">
            <v>17</v>
          </cell>
          <cell r="N50">
            <v>16</v>
          </cell>
          <cell r="O50">
            <v>8</v>
          </cell>
          <cell r="P50">
            <v>6</v>
          </cell>
          <cell r="Q50">
            <v>12</v>
          </cell>
          <cell r="R50">
            <v>3</v>
          </cell>
          <cell r="S50">
            <v>78</v>
          </cell>
          <cell r="T50">
            <v>0</v>
          </cell>
          <cell r="U50">
            <v>78</v>
          </cell>
          <cell r="V50">
            <v>56</v>
          </cell>
          <cell r="W50" t="str">
            <v>아이템에 대한 필요성과 기술은 명확하게 확인됨
다만 필요성이 도입가능성으로 이어질 수 있도록하는 공급방안을 구체화하고, 
수요처 확보 전략 및 장기적 확장방안 모색이 요구됨</v>
          </cell>
          <cell r="X50" t="str">
            <v>일치</v>
          </cell>
          <cell r="Y50" t="str">
            <v>시스템반도체</v>
          </cell>
        </row>
        <row r="51">
          <cell r="B51">
            <v>20408983</v>
          </cell>
          <cell r="C51" t="str">
            <v>대학발</v>
          </cell>
          <cell r="D51" t="str">
            <v>전기ㆍ전자</v>
          </cell>
          <cell r="E51" t="str">
            <v>로봇용 실시간 인지·최적화  엣지 반도체 IP(Design-in) 플랫폼</v>
          </cell>
          <cell r="F51" t="str">
            <v>0</v>
          </cell>
          <cell r="G51" t="str">
            <v>0</v>
          </cell>
          <cell r="H51" t="str">
            <v>예비</v>
          </cell>
          <cell r="I51" t="str">
            <v>중장년</v>
          </cell>
          <cell r="J51">
            <v>0</v>
          </cell>
          <cell r="K51">
            <v>10</v>
          </cell>
          <cell r="L51">
            <v>9</v>
          </cell>
          <cell r="M51">
            <v>18</v>
          </cell>
          <cell r="N51">
            <v>18</v>
          </cell>
          <cell r="O51">
            <v>9</v>
          </cell>
          <cell r="P51">
            <v>7</v>
          </cell>
          <cell r="Q51">
            <v>13</v>
          </cell>
          <cell r="R51">
            <v>4</v>
          </cell>
          <cell r="S51">
            <v>88</v>
          </cell>
          <cell r="T51">
            <v>0</v>
          </cell>
          <cell r="U51">
            <v>88</v>
          </cell>
          <cell r="V51">
            <v>10</v>
          </cell>
          <cell r="W51" t="str">
            <v>아이템에 대한 기술성과 명확하게 확인되며, 핵심인력 팀구성은 잘 되어있음.
고객 수요 및 확보 방안과 시장진출 전략의 구체화가 요구됨</v>
          </cell>
          <cell r="X51" t="str">
            <v>일치</v>
          </cell>
          <cell r="Y51" t="str">
            <v>시스템반도체</v>
          </cell>
        </row>
        <row r="52">
          <cell r="B52">
            <v>20409041</v>
          </cell>
          <cell r="C52" t="str">
            <v>대학발</v>
          </cell>
          <cell r="D52" t="str">
            <v>전기ㆍ전자</v>
          </cell>
          <cell r="E52" t="str">
            <v>산패도 측정 알고리즘을 활용한 데이터 보증형 글로벌 수출 규제 대응용  업사이클링 뷰티 소재 커피 오일 원료 [PURECOFFOIL]</v>
          </cell>
          <cell r="F52" t="str">
            <v>0</v>
          </cell>
          <cell r="G52" t="str">
            <v>0</v>
          </cell>
          <cell r="H52" t="str">
            <v>예비</v>
          </cell>
          <cell r="I52" t="str">
            <v>청년</v>
          </cell>
          <cell r="J52">
            <v>0</v>
          </cell>
          <cell r="K52">
            <v>6</v>
          </cell>
          <cell r="L52">
            <v>7</v>
          </cell>
          <cell r="M52">
            <v>16</v>
          </cell>
          <cell r="N52">
            <v>15</v>
          </cell>
          <cell r="O52">
            <v>7</v>
          </cell>
          <cell r="P52">
            <v>6</v>
          </cell>
          <cell r="Q52">
            <v>10</v>
          </cell>
          <cell r="R52">
            <v>2</v>
          </cell>
          <cell r="S52">
            <v>69</v>
          </cell>
          <cell r="T52">
            <v>0</v>
          </cell>
          <cell r="U52">
            <v>69</v>
          </cell>
          <cell r="V52">
            <v>108</v>
          </cell>
          <cell r="W52" t="str">
            <v xml:space="preserve">전반적으로 사업계획의 추진가능성과 방향성이 명확하고, 핵심인력 팀구성은 잘 되어있음.
다만 차별성의 및 시장진출 전략의 구체화가 필요하며,
고객 수요 및 확보 방안과 시장진출 전략의 구체화가 요구됨
</v>
          </cell>
          <cell r="X52" t="str">
            <v>일치</v>
          </cell>
          <cell r="Y52" t="str">
            <v>바이오</v>
          </cell>
        </row>
        <row r="53">
          <cell r="B53">
            <v>20412715</v>
          </cell>
          <cell r="C53" t="str">
            <v>대학발</v>
          </cell>
          <cell r="D53" t="str">
            <v>전기ㆍ전자</v>
          </cell>
          <cell r="E53" t="str">
            <v>아르커 (Arqur)</v>
          </cell>
          <cell r="F53" t="str">
            <v>0</v>
          </cell>
          <cell r="G53" t="str">
            <v>0</v>
          </cell>
          <cell r="H53" t="str">
            <v>예비</v>
          </cell>
          <cell r="I53" t="str">
            <v>청년</v>
          </cell>
          <cell r="J53">
            <v>0</v>
          </cell>
          <cell r="K53">
            <v>8</v>
          </cell>
          <cell r="L53">
            <v>5</v>
          </cell>
          <cell r="M53">
            <v>15</v>
          </cell>
          <cell r="N53">
            <v>14</v>
          </cell>
          <cell r="O53">
            <v>7</v>
          </cell>
          <cell r="P53">
            <v>5</v>
          </cell>
          <cell r="Q53">
            <v>10</v>
          </cell>
          <cell r="R53">
            <v>3</v>
          </cell>
          <cell r="S53">
            <v>67</v>
          </cell>
          <cell r="T53">
            <v>0</v>
          </cell>
          <cell r="U53">
            <v>67</v>
          </cell>
          <cell r="V53">
            <v>131</v>
          </cell>
          <cell r="W53" t="str">
            <v>창업아이템의 필요성과 창업동기는 비교적 명확하게제시되어있음
경쟁사분석을 통한 경쟁적 기술적 우위에 대한 보다 구체적인 전략수립이 필요할것으로 보여지며, 시장진출 전략을 더욱 명확화할 필요가 있음</v>
          </cell>
          <cell r="X53" t="str">
            <v>일치</v>
          </cell>
          <cell r="Y53" t="str">
            <v>AI기반 솔루션</v>
          </cell>
        </row>
        <row r="54">
          <cell r="B54">
            <v>20413937</v>
          </cell>
          <cell r="C54" t="str">
            <v>대학발</v>
          </cell>
          <cell r="D54" t="str">
            <v>전기ㆍ전자</v>
          </cell>
          <cell r="E54" t="str">
            <v>아날로그 주류 발주 시장을 디지털로 전환하는 AI 기반 소상공인 발주 자동화 플랫폼</v>
          </cell>
          <cell r="F54" t="str">
            <v>0</v>
          </cell>
          <cell r="G54" t="str">
            <v>0</v>
          </cell>
          <cell r="H54" t="str">
            <v>예비</v>
          </cell>
          <cell r="I54" t="str">
            <v>청년</v>
          </cell>
          <cell r="J54">
            <v>0</v>
          </cell>
          <cell r="K54">
            <v>8</v>
          </cell>
          <cell r="L54">
            <v>7</v>
          </cell>
          <cell r="M54">
            <v>12</v>
          </cell>
          <cell r="N54">
            <v>11</v>
          </cell>
          <cell r="O54">
            <v>6</v>
          </cell>
          <cell r="P54">
            <v>6</v>
          </cell>
          <cell r="Q54">
            <v>10</v>
          </cell>
          <cell r="R54">
            <v>3</v>
          </cell>
          <cell r="S54">
            <v>63</v>
          </cell>
          <cell r="T54">
            <v>0</v>
          </cell>
          <cell r="U54">
            <v>63</v>
          </cell>
          <cell r="V54">
            <v>146</v>
          </cell>
          <cell r="W54" t="str">
            <v>창업 아이템에 대한 문제인식과 창업동기는 비교적 명확하게 제시됨
다만 필요성이 도입가능성으로 이어질 수 있도록하는 공급방안을 구체화하고, 
수요처 확보 전략 및 장기적 확장방안 모색이 요구됨</v>
          </cell>
          <cell r="X54" t="str">
            <v>일치</v>
          </cell>
          <cell r="Y54" t="str">
            <v>AI기반 플랫폼</v>
          </cell>
        </row>
        <row r="55">
          <cell r="B55">
            <v>20415036</v>
          </cell>
          <cell r="C55" t="str">
            <v>대학발</v>
          </cell>
          <cell r="D55" t="str">
            <v>전기ㆍ전자</v>
          </cell>
          <cell r="E55" t="str">
            <v>AI 반도체용 차세대 2상 냉각 MMC 콜드플레이트</v>
          </cell>
          <cell r="F55" t="str">
            <v>0</v>
          </cell>
          <cell r="G55" t="str">
            <v>0</v>
          </cell>
          <cell r="H55" t="str">
            <v>예비</v>
          </cell>
          <cell r="I55" t="str">
            <v>중장년</v>
          </cell>
          <cell r="J55">
            <v>0</v>
          </cell>
          <cell r="K55">
            <v>8</v>
          </cell>
          <cell r="L55">
            <v>6</v>
          </cell>
          <cell r="M55">
            <v>18</v>
          </cell>
          <cell r="N55">
            <v>17</v>
          </cell>
          <cell r="O55">
            <v>7</v>
          </cell>
          <cell r="P55">
            <v>8</v>
          </cell>
          <cell r="Q55">
            <v>13</v>
          </cell>
          <cell r="R55">
            <v>4</v>
          </cell>
          <cell r="S55">
            <v>81</v>
          </cell>
          <cell r="T55">
            <v>0</v>
          </cell>
          <cell r="U55">
            <v>81</v>
          </cell>
          <cell r="V55">
            <v>31</v>
          </cell>
          <cell r="W55" t="str">
            <v>아이템에대한 필요성과 기술성,차별성은 명확하게 확인됨
시장 선점 전략과 시장진입의 구체적인 방안이 요구되며,
팀차원의 역량 측면 핵심인력 구성 및 역할분담을 사전에 확인해볼 필요가 있음</v>
          </cell>
          <cell r="X55" t="str">
            <v>일치</v>
          </cell>
          <cell r="Y55" t="str">
            <v>AI반도체</v>
          </cell>
        </row>
        <row r="56">
          <cell r="B56">
            <v>20417064</v>
          </cell>
          <cell r="C56" t="str">
            <v>대학발</v>
          </cell>
          <cell r="D56" t="str">
            <v>전기ㆍ전자</v>
          </cell>
          <cell r="E56" t="str">
            <v>하드웨어 변경 없이 중저가 온도제어 장비를 정밀 제어 성능으로 업그레이드 하는 소프트웨어 솔루션</v>
          </cell>
          <cell r="F56" t="str">
            <v>0</v>
          </cell>
          <cell r="G56" t="str">
            <v>0</v>
          </cell>
          <cell r="H56" t="str">
            <v>예비</v>
          </cell>
          <cell r="I56" t="str">
            <v>중장년</v>
          </cell>
          <cell r="J56">
            <v>0</v>
          </cell>
          <cell r="K56">
            <v>9</v>
          </cell>
          <cell r="L56">
            <v>8</v>
          </cell>
          <cell r="M56">
            <v>16</v>
          </cell>
          <cell r="N56">
            <v>15</v>
          </cell>
          <cell r="O56">
            <v>8</v>
          </cell>
          <cell r="P56">
            <v>8</v>
          </cell>
          <cell r="Q56">
            <v>12</v>
          </cell>
          <cell r="R56">
            <v>2</v>
          </cell>
          <cell r="S56">
            <v>78</v>
          </cell>
          <cell r="T56">
            <v>0</v>
          </cell>
          <cell r="U56">
            <v>78</v>
          </cell>
          <cell r="V56">
            <v>56</v>
          </cell>
          <cell r="W56" t="str">
            <v>아이템에 대한 필요성과 기술은 비교적 명확하게 확인됨
다만 추후 자금확보 방안을 더욱 구체화하고, 팀차원의 역량 측면 핵심인력 구성 및 역할분담을 사전에 확인해볼 필요가 있음</v>
          </cell>
          <cell r="X56" t="str">
            <v>일치</v>
          </cell>
          <cell r="Y56" t="str">
            <v>시스템반도체</v>
          </cell>
        </row>
        <row r="57">
          <cell r="B57">
            <v>20422683</v>
          </cell>
          <cell r="C57" t="str">
            <v>대학발</v>
          </cell>
          <cell r="D57" t="str">
            <v>전기ㆍ전자</v>
          </cell>
          <cell r="E57" t="str">
            <v xml:space="preserve">더마센스 </v>
          </cell>
          <cell r="F57" t="str">
            <v>0</v>
          </cell>
          <cell r="G57" t="str">
            <v>0</v>
          </cell>
          <cell r="H57" t="str">
            <v>예비</v>
          </cell>
          <cell r="I57" t="str">
            <v>청년</v>
          </cell>
          <cell r="J57">
            <v>0</v>
          </cell>
          <cell r="K57">
            <v>8</v>
          </cell>
          <cell r="L57">
            <v>6</v>
          </cell>
          <cell r="M57">
            <v>14</v>
          </cell>
          <cell r="N57">
            <v>13</v>
          </cell>
          <cell r="O57">
            <v>6</v>
          </cell>
          <cell r="P57">
            <v>5</v>
          </cell>
          <cell r="Q57">
            <v>10</v>
          </cell>
          <cell r="R57">
            <v>2</v>
          </cell>
          <cell r="S57">
            <v>64</v>
          </cell>
          <cell r="T57">
            <v>0</v>
          </cell>
          <cell r="U57">
            <v>64</v>
          </cell>
          <cell r="V57">
            <v>143</v>
          </cell>
          <cell r="W57" t="str">
            <v>아이템에대한 문제인식과 창업동기는 비교적 명확하게제시되어있음
시장 선점 전략과 고객확보 방안의 구체화가 요구되며,
차별성을 바탕으로만 시장진입의 구체적인 방법이 필요함</v>
          </cell>
          <cell r="X57" t="str">
            <v>일치</v>
          </cell>
          <cell r="Y57" t="str">
            <v>AI디바이스</v>
          </cell>
        </row>
        <row r="58">
          <cell r="B58">
            <v>20423774</v>
          </cell>
          <cell r="C58" t="str">
            <v>대학발</v>
          </cell>
          <cell r="D58" t="str">
            <v>전기ㆍ전자</v>
          </cell>
          <cell r="E58" t="str">
            <v>Muse-Fit</v>
          </cell>
          <cell r="F58" t="str">
            <v>0</v>
          </cell>
          <cell r="G58" t="str">
            <v>0</v>
          </cell>
          <cell r="H58" t="str">
            <v>예비</v>
          </cell>
          <cell r="I58" t="str">
            <v>청년</v>
          </cell>
          <cell r="J58">
            <v>0</v>
          </cell>
          <cell r="K58">
            <v>6</v>
          </cell>
          <cell r="L58">
            <v>6</v>
          </cell>
          <cell r="M58">
            <v>14</v>
          </cell>
          <cell r="N58">
            <v>13</v>
          </cell>
          <cell r="O58">
            <v>5</v>
          </cell>
          <cell r="P58">
            <v>5</v>
          </cell>
          <cell r="Q58">
            <v>11</v>
          </cell>
          <cell r="R58">
            <v>2</v>
          </cell>
          <cell r="S58">
            <v>62</v>
          </cell>
          <cell r="T58">
            <v>0</v>
          </cell>
          <cell r="U58">
            <v>62</v>
          </cell>
          <cell r="V58">
            <v>150</v>
          </cell>
          <cell r="W58" t="str">
            <v>창업 아이템에 대한 문제인식과 창업동기는 비교적 명확하게 제시됨
다만 기존 서비스와 차별성을 바탕으로 시장진입의 구체적인 방법이 필요함
시장 선점 전략과 고객확보 방안의 구체화가 요구됨</v>
          </cell>
          <cell r="X58" t="str">
            <v>일치</v>
          </cell>
          <cell r="Y58" t="str">
            <v>AI 플랫폼</v>
          </cell>
        </row>
        <row r="59">
          <cell r="B59">
            <v>20424236</v>
          </cell>
          <cell r="C59" t="str">
            <v>대학발</v>
          </cell>
          <cell r="D59" t="str">
            <v>전기ㆍ전자</v>
          </cell>
          <cell r="E59" t="str">
            <v>MALLO</v>
          </cell>
          <cell r="F59" t="str">
            <v>0</v>
          </cell>
          <cell r="G59" t="str">
            <v>0</v>
          </cell>
          <cell r="H59" t="str">
            <v>예비</v>
          </cell>
          <cell r="I59" t="str">
            <v>청년</v>
          </cell>
          <cell r="J59">
            <v>0</v>
          </cell>
          <cell r="K59">
            <v>7</v>
          </cell>
          <cell r="L59">
            <v>6</v>
          </cell>
          <cell r="M59">
            <v>13</v>
          </cell>
          <cell r="N59">
            <v>12</v>
          </cell>
          <cell r="O59">
            <v>6</v>
          </cell>
          <cell r="P59">
            <v>5</v>
          </cell>
          <cell r="Q59">
            <v>12</v>
          </cell>
          <cell r="R59">
            <v>2</v>
          </cell>
          <cell r="S59">
            <v>63</v>
          </cell>
          <cell r="T59">
            <v>0</v>
          </cell>
          <cell r="U59">
            <v>63</v>
          </cell>
          <cell r="V59">
            <v>146</v>
          </cell>
          <cell r="W59" t="str">
            <v>아이템에 대한 필요성과 핵심인력 팀구성은 잘 되어있음.
다만 시장의 크기 등의 분석과 확장방안 수립이 필수적으로 필요하며,
고객 수요 및 확보 방안과 시장진출 전략의 구체화가 요구됨</v>
          </cell>
          <cell r="X59" t="str">
            <v>일치</v>
          </cell>
          <cell r="Y59" t="str">
            <v>인공지능</v>
          </cell>
        </row>
        <row r="60">
          <cell r="B60">
            <v>20424757</v>
          </cell>
          <cell r="C60" t="str">
            <v>대학발</v>
          </cell>
          <cell r="D60" t="str">
            <v>전기ㆍ전자</v>
          </cell>
          <cell r="E60" t="str">
            <v>공간 맞춤형 모듈형 인테리어 조명 시스템 개발 및 B2C·인테리어 시공시장 유통 사업화</v>
          </cell>
          <cell r="F60" t="str">
            <v>0</v>
          </cell>
          <cell r="G60" t="str">
            <v>0</v>
          </cell>
          <cell r="H60" t="str">
            <v>예비</v>
          </cell>
          <cell r="I60" t="str">
            <v>중장년</v>
          </cell>
          <cell r="J60" t="str">
            <v>요건탈락</v>
          </cell>
          <cell r="S60" t="str">
            <v/>
          </cell>
          <cell r="T60">
            <v>0</v>
          </cell>
          <cell r="U60" t="str">
            <v/>
          </cell>
          <cell r="V60" t="str">
            <v/>
          </cell>
        </row>
        <row r="61">
          <cell r="B61">
            <v>20426870</v>
          </cell>
          <cell r="C61" t="str">
            <v>대학발</v>
          </cell>
          <cell r="D61" t="str">
            <v>전기ㆍ전자</v>
          </cell>
          <cell r="E61" t="str">
            <v xml:space="preserve">구형 농가 전기 인프라의 디지털 전환을 위한 ‘산업용 하이브리드 스마트 리트로핏 제어 시스템(H-SRCS)’ 및 안전진단 솔루션 </v>
          </cell>
          <cell r="F61" t="str">
            <v>0</v>
          </cell>
          <cell r="G61" t="str">
            <v>0</v>
          </cell>
          <cell r="H61" t="str">
            <v>예비</v>
          </cell>
          <cell r="I61" t="str">
            <v>청년</v>
          </cell>
          <cell r="J61">
            <v>0</v>
          </cell>
          <cell r="K61">
            <v>8</v>
          </cell>
          <cell r="L61">
            <v>7</v>
          </cell>
          <cell r="M61">
            <v>18</v>
          </cell>
          <cell r="N61">
            <v>16</v>
          </cell>
          <cell r="O61">
            <v>6</v>
          </cell>
          <cell r="P61">
            <v>6</v>
          </cell>
          <cell r="Q61">
            <v>13</v>
          </cell>
          <cell r="R61">
            <v>4</v>
          </cell>
          <cell r="S61">
            <v>78</v>
          </cell>
          <cell r="T61">
            <v>0</v>
          </cell>
          <cell r="U61">
            <v>78</v>
          </cell>
          <cell r="V61">
            <v>56</v>
          </cell>
          <cell r="W61" t="str">
            <v>아이템에대한 필요성과 기술성,핵심인력 팀구성은 잘 되어있음.
다만 시장의 크기 등의 분석과 확장방안 수립이 필수적으로 필요하며,
고객 수요 및 확보 방안과 시장진출 전략의 구체화가 요구됨</v>
          </cell>
          <cell r="X61" t="str">
            <v>일치</v>
          </cell>
          <cell r="Y61" t="str">
            <v>시스템반도체</v>
          </cell>
        </row>
        <row r="62">
          <cell r="B62">
            <v>20427276</v>
          </cell>
          <cell r="C62" t="str">
            <v>대학발</v>
          </cell>
          <cell r="D62" t="str">
            <v>전기ㆍ전자</v>
          </cell>
          <cell r="E62" t="str">
            <v>무선 전력 공유 기술 기반 무전원 스마트 자물쇠(AirLock) 및 안전 LOTO(Lock-Out Tag-Out) 통합 관제 플랫폼(Smart ILS) 개발</v>
          </cell>
          <cell r="F62" t="str">
            <v>0</v>
          </cell>
          <cell r="G62" t="str">
            <v>0</v>
          </cell>
          <cell r="H62" t="str">
            <v>예비</v>
          </cell>
          <cell r="I62" t="str">
            <v>청년</v>
          </cell>
          <cell r="J62">
            <v>0</v>
          </cell>
          <cell r="K62">
            <v>10</v>
          </cell>
          <cell r="L62">
            <v>10</v>
          </cell>
          <cell r="M62">
            <v>20</v>
          </cell>
          <cell r="N62">
            <v>19</v>
          </cell>
          <cell r="O62">
            <v>10</v>
          </cell>
          <cell r="P62">
            <v>9</v>
          </cell>
          <cell r="Q62">
            <v>15</v>
          </cell>
          <cell r="R62">
            <v>5</v>
          </cell>
          <cell r="S62">
            <v>98</v>
          </cell>
          <cell r="T62">
            <v>0</v>
          </cell>
          <cell r="U62">
            <v>98</v>
          </cell>
          <cell r="V62">
            <v>1</v>
          </cell>
          <cell r="W62" t="str">
            <v>아이템에대한 필요성과 기술성,핵심인력 팀구성은 잘 되어있음.
다만 필요성이 도입가능성으로 이어질 수 있도록하는 공급방안을 구체화하고, 
수요처 확보 전략 및 장기적 확장방안 모색이 요구됨</v>
          </cell>
          <cell r="X62" t="str">
            <v>일치</v>
          </cell>
          <cell r="Y62" t="str">
            <v>시스템반도체</v>
          </cell>
        </row>
        <row r="63">
          <cell r="B63">
            <v>20431091</v>
          </cell>
          <cell r="C63" t="str">
            <v>대학발</v>
          </cell>
          <cell r="D63" t="str">
            <v>전기ㆍ전자</v>
          </cell>
          <cell r="E63" t="str">
            <v>반도체 교육 불균형을 해결할 시스템 반도체 교구·공정 설계 소프트웨어 연계형  통합 교육 서비스</v>
          </cell>
          <cell r="F63" t="str">
            <v>0</v>
          </cell>
          <cell r="G63" t="str">
            <v>0</v>
          </cell>
          <cell r="H63" t="str">
            <v>예비</v>
          </cell>
          <cell r="I63" t="str">
            <v>청년</v>
          </cell>
          <cell r="J63">
            <v>0</v>
          </cell>
          <cell r="K63">
            <v>8</v>
          </cell>
          <cell r="L63">
            <v>7</v>
          </cell>
          <cell r="M63">
            <v>16</v>
          </cell>
          <cell r="N63">
            <v>13</v>
          </cell>
          <cell r="O63">
            <v>6</v>
          </cell>
          <cell r="P63">
            <v>5</v>
          </cell>
          <cell r="Q63">
            <v>10</v>
          </cell>
          <cell r="R63">
            <v>2</v>
          </cell>
          <cell r="S63">
            <v>67</v>
          </cell>
          <cell r="T63">
            <v>0</v>
          </cell>
          <cell r="U63">
            <v>67</v>
          </cell>
          <cell r="V63">
            <v>131</v>
          </cell>
          <cell r="W63" t="str">
            <v>창업 아이템에 대한 문제인식과 창업동기는 비교적 명확하게 제시됨
다만 기존 제공 교육과 차별성을 바탕으로만 시장진입의 구체적인 방법이 필요함
확장방안 수립도 필수적으로 요구됨</v>
          </cell>
          <cell r="X63" t="str">
            <v>일치</v>
          </cell>
          <cell r="Y63" t="str">
            <v>시스템반도체</v>
          </cell>
        </row>
        <row r="64">
          <cell r="B64">
            <v>20431931</v>
          </cell>
          <cell r="C64" t="str">
            <v>대학발</v>
          </cell>
          <cell r="D64" t="str">
            <v>전기ㆍ전자</v>
          </cell>
          <cell r="E64" t="str">
            <v>고령자 및 퇴원환자를 위한 웨어러블 응급 호출 및 통합 안전 관리 시스템 개발</v>
          </cell>
          <cell r="F64" t="str">
            <v>0</v>
          </cell>
          <cell r="G64" t="str">
            <v>0</v>
          </cell>
          <cell r="H64" t="str">
            <v>예비</v>
          </cell>
          <cell r="I64" t="str">
            <v>중장년</v>
          </cell>
          <cell r="J64">
            <v>0</v>
          </cell>
          <cell r="K64">
            <v>6</v>
          </cell>
          <cell r="L64">
            <v>8</v>
          </cell>
          <cell r="M64">
            <v>15</v>
          </cell>
          <cell r="N64">
            <v>15</v>
          </cell>
          <cell r="O64">
            <v>7</v>
          </cell>
          <cell r="P64">
            <v>6</v>
          </cell>
          <cell r="Q64">
            <v>10</v>
          </cell>
          <cell r="R64">
            <v>2</v>
          </cell>
          <cell r="S64">
            <v>69</v>
          </cell>
          <cell r="T64">
            <v>0</v>
          </cell>
          <cell r="U64">
            <v>69</v>
          </cell>
          <cell r="V64">
            <v>108</v>
          </cell>
          <cell r="W64" t="str">
            <v>아이템에대한 필요성과 기술성,핵심인력 팀구성은 잘 되어있음.
다만 기존 서비스와 차별성을 바탕으로 시장진입의 구체적인 방법이 필요함
BM설계 및 가격책정부분에서의 고도화가 요구됨</v>
          </cell>
          <cell r="X64" t="str">
            <v>일치</v>
          </cell>
          <cell r="Y64" t="str">
            <v>바이오</v>
          </cell>
        </row>
        <row r="65">
          <cell r="B65">
            <v>20439651</v>
          </cell>
          <cell r="C65" t="str">
            <v>대학발</v>
          </cell>
          <cell r="D65" t="str">
            <v>전기ㆍ전자</v>
          </cell>
          <cell r="E65" t="str">
            <v>AI 기반 광고 예산 배분 및 시나리오 의사결정 소프트웨어</v>
          </cell>
          <cell r="F65" t="str">
            <v>0</v>
          </cell>
          <cell r="G65" t="str">
            <v>0</v>
          </cell>
          <cell r="H65" t="str">
            <v>예비</v>
          </cell>
          <cell r="I65" t="str">
            <v>중장년</v>
          </cell>
          <cell r="J65">
            <v>0</v>
          </cell>
          <cell r="K65">
            <v>10</v>
          </cell>
          <cell r="L65">
            <v>10</v>
          </cell>
          <cell r="M65">
            <v>19</v>
          </cell>
          <cell r="N65">
            <v>19</v>
          </cell>
          <cell r="O65">
            <v>9</v>
          </cell>
          <cell r="P65">
            <v>10</v>
          </cell>
          <cell r="Q65">
            <v>15</v>
          </cell>
          <cell r="R65">
            <v>5</v>
          </cell>
          <cell r="S65">
            <v>97</v>
          </cell>
          <cell r="T65">
            <v>0</v>
          </cell>
          <cell r="U65">
            <v>97</v>
          </cell>
          <cell r="V65">
            <v>2</v>
          </cell>
          <cell r="W65" t="str">
            <v>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v>
          </cell>
          <cell r="X65" t="str">
            <v>일치</v>
          </cell>
          <cell r="Y65" t="str">
            <v>AI기반 솔루션</v>
          </cell>
        </row>
        <row r="66">
          <cell r="B66">
            <v>20440284</v>
          </cell>
          <cell r="C66" t="str">
            <v>대학발</v>
          </cell>
          <cell r="D66" t="str">
            <v>전기ㆍ전자</v>
          </cell>
          <cell r="E66" t="str">
            <v>AI 기반 지능형 전기매트 제어 시스템</v>
          </cell>
          <cell r="F66" t="str">
            <v>0</v>
          </cell>
          <cell r="G66" t="str">
            <v>0</v>
          </cell>
          <cell r="H66" t="str">
            <v>예비</v>
          </cell>
          <cell r="I66" t="str">
            <v>중장년</v>
          </cell>
          <cell r="J66">
            <v>0</v>
          </cell>
          <cell r="K66">
            <v>8</v>
          </cell>
          <cell r="L66">
            <v>9</v>
          </cell>
          <cell r="M66">
            <v>11</v>
          </cell>
          <cell r="N66">
            <v>10</v>
          </cell>
          <cell r="O66">
            <v>7</v>
          </cell>
          <cell r="P66">
            <v>7</v>
          </cell>
          <cell r="Q66">
            <v>10</v>
          </cell>
          <cell r="R66">
            <v>3</v>
          </cell>
          <cell r="S66">
            <v>65</v>
          </cell>
          <cell r="T66">
            <v>0</v>
          </cell>
          <cell r="U66">
            <v>65</v>
          </cell>
          <cell r="V66">
            <v>140</v>
          </cell>
          <cell r="W66" t="str">
            <v>창업 아이템에 대한 문제인식과 창업동기는 비교적 명확하게 제시됨
다만 차별성을 바탕으로만 시장진입의 구체적인 방법이 필요하며,
확장방안 수립도 필수적으로 요구됨</v>
          </cell>
          <cell r="X66" t="str">
            <v>일치</v>
          </cell>
          <cell r="Y66" t="str">
            <v>AI기반 시스템</v>
          </cell>
        </row>
        <row r="67">
          <cell r="B67">
            <v>20401574</v>
          </cell>
          <cell r="C67" t="str">
            <v>지역기반</v>
          </cell>
          <cell r="D67" t="str">
            <v>전기ㆍ전자</v>
          </cell>
          <cell r="E67" t="str">
            <v>옷장 연결 가구형 빌트인 의류 케어기기 개발</v>
          </cell>
          <cell r="F67" t="str">
            <v>0</v>
          </cell>
          <cell r="G67" t="str">
            <v>3</v>
          </cell>
          <cell r="H67" t="str">
            <v>초기</v>
          </cell>
          <cell r="I67" t="str">
            <v>중장년</v>
          </cell>
          <cell r="J67">
            <v>0</v>
          </cell>
          <cell r="K67">
            <v>7</v>
          </cell>
          <cell r="L67">
            <v>8</v>
          </cell>
          <cell r="M67">
            <v>15</v>
          </cell>
          <cell r="N67">
            <v>13</v>
          </cell>
          <cell r="O67">
            <v>6</v>
          </cell>
          <cell r="P67">
            <v>6</v>
          </cell>
          <cell r="Q67">
            <v>11</v>
          </cell>
          <cell r="R67">
            <v>2</v>
          </cell>
          <cell r="S67">
            <v>68</v>
          </cell>
          <cell r="T67">
            <v>0</v>
          </cell>
          <cell r="U67">
            <v>68</v>
          </cell>
          <cell r="V67">
            <v>124</v>
          </cell>
          <cell r="W67" t="str">
            <v>창업 아이템에 대한 문제인식과 창업동기는 비교적 명확하게 제시됨
다만 차별성을 바탕으로만 시장진입의 구체적인 방법이 필요하며,
BM설계 및 가격책정부분에서의 고도화가 요구됨</v>
          </cell>
        </row>
        <row r="68">
          <cell r="B68">
            <v>20404394</v>
          </cell>
          <cell r="C68" t="str">
            <v>지역기반</v>
          </cell>
          <cell r="D68" t="str">
            <v>전기ㆍ전자</v>
          </cell>
          <cell r="E68" t="str">
            <v>스마트 수경재배 기반 잎채류 생산 데이터 활용 운영 모델</v>
          </cell>
          <cell r="F68" t="str">
            <v>0</v>
          </cell>
          <cell r="G68" t="str">
            <v>0</v>
          </cell>
          <cell r="H68" t="str">
            <v>초기</v>
          </cell>
          <cell r="I68" t="str">
            <v>청년</v>
          </cell>
          <cell r="J68">
            <v>0</v>
          </cell>
          <cell r="K68">
            <v>7</v>
          </cell>
          <cell r="L68">
            <v>7</v>
          </cell>
          <cell r="M68">
            <v>14</v>
          </cell>
          <cell r="N68">
            <v>16</v>
          </cell>
          <cell r="O68">
            <v>6</v>
          </cell>
          <cell r="P68">
            <v>5</v>
          </cell>
          <cell r="Q68">
            <v>10</v>
          </cell>
          <cell r="R68">
            <v>4</v>
          </cell>
          <cell r="S68">
            <v>69</v>
          </cell>
          <cell r="T68">
            <v>0</v>
          </cell>
          <cell r="U68">
            <v>69</v>
          </cell>
          <cell r="V68">
            <v>108</v>
          </cell>
          <cell r="W68" t="str">
            <v>아이템에대한 문제인식과 창업동기는 비교적 명확하게제시되어있음
시장 선점 전략과 고객확보 방안의 구체화가 요구되며, 차별성을 바탕으로만 시장진입의 구체적인 방법이 필요함.
팀차원의 역량 측면 핵심인력 구성 및 역할분담을 사전에 확인해볼 필요가 있음</v>
          </cell>
        </row>
        <row r="69">
          <cell r="B69">
            <v>20404679</v>
          </cell>
          <cell r="C69" t="str">
            <v>지역기반</v>
          </cell>
          <cell r="D69" t="str">
            <v>전기ㆍ전자</v>
          </cell>
          <cell r="E69" t="str">
            <v xml:space="preserve">자속 우회(Flux Guide) 기반 자기장 제어 구조가 적용된  무선충전 스마트폰 케이스 1개 </v>
          </cell>
          <cell r="F69" t="str">
            <v>600,000,000</v>
          </cell>
          <cell r="G69" t="str">
            <v>2</v>
          </cell>
          <cell r="H69" t="str">
            <v>초기</v>
          </cell>
          <cell r="I69" t="str">
            <v>청년</v>
          </cell>
          <cell r="J69">
            <v>0</v>
          </cell>
          <cell r="K69">
            <v>8</v>
          </cell>
          <cell r="L69">
            <v>7</v>
          </cell>
          <cell r="M69">
            <v>15</v>
          </cell>
          <cell r="N69">
            <v>14</v>
          </cell>
          <cell r="O69">
            <v>8</v>
          </cell>
          <cell r="P69">
            <v>5</v>
          </cell>
          <cell r="Q69">
            <v>10</v>
          </cell>
          <cell r="R69">
            <v>2</v>
          </cell>
          <cell r="S69">
            <v>69</v>
          </cell>
          <cell r="T69">
            <v>0</v>
          </cell>
          <cell r="U69">
            <v>69</v>
          </cell>
          <cell r="V69">
            <v>108</v>
          </cell>
          <cell r="W69" t="str">
            <v>아이템에대한 필요성과 기술성,핵심인력 팀구성은 잘 되어있음.
다만 시장의 크기 등의 분석과 확장방안 수립이 필수적으로 필요하며,
고객 수요 및 확보 방안과 시장진출 전략의 구체화가 요구됨</v>
          </cell>
        </row>
        <row r="70">
          <cell r="B70">
            <v>20404889</v>
          </cell>
          <cell r="C70" t="str">
            <v>지역기반</v>
          </cell>
          <cell r="D70" t="str">
            <v>전기ㆍ전자</v>
          </cell>
          <cell r="E70" t="str">
            <v>초저전력 e-Paper 기반 무조작 UX와 가족 실시간 콘텐츠 전송,  예술 큐레이션을 통합한 노인 맞춤형 디지털 액자 서비스</v>
          </cell>
          <cell r="F70" t="str">
            <v>0</v>
          </cell>
          <cell r="G70" t="str">
            <v>0</v>
          </cell>
          <cell r="H70" t="str">
            <v>초기</v>
          </cell>
          <cell r="I70" t="str">
            <v>청년</v>
          </cell>
          <cell r="J70">
            <v>0</v>
          </cell>
          <cell r="K70">
            <v>7</v>
          </cell>
          <cell r="L70">
            <v>6</v>
          </cell>
          <cell r="M70">
            <v>16</v>
          </cell>
          <cell r="N70">
            <v>15</v>
          </cell>
          <cell r="O70">
            <v>7</v>
          </cell>
          <cell r="P70">
            <v>6</v>
          </cell>
          <cell r="Q70">
            <v>9</v>
          </cell>
          <cell r="R70">
            <v>2</v>
          </cell>
          <cell r="S70">
            <v>68</v>
          </cell>
          <cell r="T70">
            <v>0</v>
          </cell>
          <cell r="U70">
            <v>68</v>
          </cell>
          <cell r="V70">
            <v>124</v>
          </cell>
          <cell r="W70" t="str">
            <v>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v>
          </cell>
        </row>
        <row r="71">
          <cell r="B71">
            <v>20410586</v>
          </cell>
          <cell r="C71" t="str">
            <v>지역기반</v>
          </cell>
          <cell r="D71" t="str">
            <v>전기ㆍ전자</v>
          </cell>
          <cell r="E71" t="str">
            <v>공간 음향 및 생체 데이터 연동 기술이 적용된 조명-오디오 융합 웰니스 시스템</v>
          </cell>
          <cell r="F71" t="str">
            <v>20,000,000</v>
          </cell>
          <cell r="G71" t="str">
            <v>1</v>
          </cell>
          <cell r="H71" t="str">
            <v>초기</v>
          </cell>
          <cell r="I71" t="str">
            <v>중장년</v>
          </cell>
          <cell r="J71">
            <v>0</v>
          </cell>
          <cell r="K71">
            <v>8</v>
          </cell>
          <cell r="L71">
            <v>7</v>
          </cell>
          <cell r="M71">
            <v>17</v>
          </cell>
          <cell r="N71">
            <v>15</v>
          </cell>
          <cell r="O71">
            <v>5</v>
          </cell>
          <cell r="P71">
            <v>6</v>
          </cell>
          <cell r="Q71">
            <v>12</v>
          </cell>
          <cell r="R71">
            <v>2</v>
          </cell>
          <cell r="S71">
            <v>72</v>
          </cell>
          <cell r="T71">
            <v>0</v>
          </cell>
          <cell r="U71">
            <v>72</v>
          </cell>
          <cell r="V71">
            <v>93</v>
          </cell>
          <cell r="W71" t="str">
            <v>창업 아이템에 대한 문제인식과 창업동기는 비교적 명확하게 제시됨
핵심인력 팀구성은 잘 되어있음.
다만 차별성을 바탕으로만 시장진입의 구체적인 방법이 필요하며, BM설계 및 가격책정부분에서의 고도화가 요구됨</v>
          </cell>
        </row>
        <row r="72">
          <cell r="B72">
            <v>20412767</v>
          </cell>
          <cell r="C72" t="str">
            <v>지역기반</v>
          </cell>
          <cell r="D72" t="str">
            <v>전기ㆍ전자</v>
          </cell>
          <cell r="E72" t="str">
            <v>터칭메모리 - 클라우드 기반 실시간 협업형 점자 문서 편집 플랫폼</v>
          </cell>
          <cell r="F72" t="str">
            <v>250,000,000</v>
          </cell>
          <cell r="G72" t="str">
            <v>7</v>
          </cell>
          <cell r="H72" t="str">
            <v>초기</v>
          </cell>
          <cell r="I72" t="str">
            <v>청년</v>
          </cell>
          <cell r="J72">
            <v>0</v>
          </cell>
          <cell r="K72">
            <v>6</v>
          </cell>
          <cell r="L72">
            <v>8</v>
          </cell>
          <cell r="M72">
            <v>16</v>
          </cell>
          <cell r="N72">
            <v>13</v>
          </cell>
          <cell r="O72">
            <v>6</v>
          </cell>
          <cell r="P72">
            <v>5</v>
          </cell>
          <cell r="Q72">
            <v>13</v>
          </cell>
          <cell r="R72">
            <v>2</v>
          </cell>
          <cell r="S72">
            <v>69</v>
          </cell>
          <cell r="T72">
            <v>0</v>
          </cell>
          <cell r="U72">
            <v>69</v>
          </cell>
          <cell r="V72">
            <v>108</v>
          </cell>
          <cell r="W72" t="str">
            <v>창업 아이템에 대한 문제인식과 창업동기는 비교적 명확하게 제시되어있으며,
핵심인력 팀구성은 잘 되어있음.
다만 시장의 크기 등의 분석과 확장방안 수립이 필수적으로 필요함</v>
          </cell>
        </row>
        <row r="73">
          <cell r="B73">
            <v>20413968</v>
          </cell>
          <cell r="C73" t="str">
            <v>지역기반</v>
          </cell>
          <cell r="D73" t="str">
            <v>전기ㆍ전자</v>
          </cell>
          <cell r="E73" t="str">
            <v>(방산 用) SDR(Software-Defined Radio) 기반 이기종 플랫폼 탑재형 소형 엣지 RF 탐지·정밀무력화 통합 안티드론 솔루션</v>
          </cell>
          <cell r="F73" t="str">
            <v>44,895,454</v>
          </cell>
          <cell r="G73" t="str">
            <v>2</v>
          </cell>
          <cell r="H73" t="str">
            <v>초기</v>
          </cell>
          <cell r="I73" t="str">
            <v>청년</v>
          </cell>
          <cell r="J73" t="str">
            <v>면제</v>
          </cell>
          <cell r="S73" t="str">
            <v/>
          </cell>
          <cell r="T73">
            <v>0</v>
          </cell>
          <cell r="U73">
            <v>100</v>
          </cell>
          <cell r="V73" t="str">
            <v/>
          </cell>
          <cell r="W73" t="str">
            <v>서류평가 면제</v>
          </cell>
        </row>
        <row r="74">
          <cell r="B74">
            <v>20414525</v>
          </cell>
          <cell r="C74" t="str">
            <v>지역기반</v>
          </cell>
          <cell r="D74" t="str">
            <v>전기ㆍ전자</v>
          </cell>
          <cell r="E74" t="str">
            <v>실사용 피부환경 반영 자외선 차단상태 정량예측 디바이스·모바일 앱 통합 솔루션</v>
          </cell>
          <cell r="F74" t="str">
            <v>0</v>
          </cell>
          <cell r="G74" t="str">
            <v>0</v>
          </cell>
          <cell r="H74" t="str">
            <v>초기</v>
          </cell>
          <cell r="I74" t="str">
            <v>중장년</v>
          </cell>
          <cell r="J74">
            <v>0</v>
          </cell>
          <cell r="K74">
            <v>6</v>
          </cell>
          <cell r="L74">
            <v>8</v>
          </cell>
          <cell r="M74">
            <v>14</v>
          </cell>
          <cell r="N74">
            <v>15</v>
          </cell>
          <cell r="O74">
            <v>6</v>
          </cell>
          <cell r="P74">
            <v>7</v>
          </cell>
          <cell r="Q74">
            <v>9</v>
          </cell>
          <cell r="R74">
            <v>2</v>
          </cell>
          <cell r="S74">
            <v>67</v>
          </cell>
          <cell r="T74">
            <v>0</v>
          </cell>
          <cell r="U74">
            <v>67</v>
          </cell>
          <cell r="V74">
            <v>131</v>
          </cell>
          <cell r="W74" t="str">
            <v>창업 아이템에 대한 문제인식과 창업동기는 비교적 명확하게 제시됨
다만 필요성과,차별성을 바탕으로한 시장진입의 구체적인 방법이 필요하며,
BM설계 및 가격책정부분에서의 고도화가 요구됨</v>
          </cell>
        </row>
        <row r="75">
          <cell r="B75">
            <v>20414828</v>
          </cell>
          <cell r="C75" t="str">
            <v>지역기반</v>
          </cell>
          <cell r="D75" t="str">
            <v>전기ㆍ전자</v>
          </cell>
          <cell r="E75" t="str">
            <v>연동형 조리 타이머</v>
          </cell>
          <cell r="F75" t="str">
            <v>0</v>
          </cell>
          <cell r="G75" t="str">
            <v>1</v>
          </cell>
          <cell r="H75" t="str">
            <v>초기</v>
          </cell>
          <cell r="I75" t="str">
            <v>중장년</v>
          </cell>
          <cell r="J75">
            <v>0</v>
          </cell>
          <cell r="K75">
            <v>6</v>
          </cell>
          <cell r="L75">
            <v>7</v>
          </cell>
          <cell r="M75">
            <v>13</v>
          </cell>
          <cell r="N75">
            <v>11</v>
          </cell>
          <cell r="O75">
            <v>6</v>
          </cell>
          <cell r="P75">
            <v>6</v>
          </cell>
          <cell r="Q75">
            <v>11</v>
          </cell>
          <cell r="R75">
            <v>3</v>
          </cell>
          <cell r="S75">
            <v>63</v>
          </cell>
          <cell r="T75">
            <v>0</v>
          </cell>
          <cell r="U75">
            <v>63</v>
          </cell>
          <cell r="V75">
            <v>146</v>
          </cell>
          <cell r="W75" t="str">
            <v>창업 아이템에 대한 문제인식과 창업동기는 비교적 명확하게 제시됨
다만 시장의 크기 등의 분석과 확장방안 수립이 필수적으로 필요하며,
팀차원의 역량 측면 핵심인력 구성 및 역할분담을 사전에 확인해볼 필요가 있음</v>
          </cell>
        </row>
        <row r="76">
          <cell r="B76">
            <v>20414930</v>
          </cell>
          <cell r="C76" t="str">
            <v>지역기반</v>
          </cell>
          <cell r="D76" t="str">
            <v>전기ㆍ전자</v>
          </cell>
          <cell r="E76" t="str">
            <v>스타일비전 (Stylevision)</v>
          </cell>
          <cell r="F76" t="str">
            <v>69,000,000</v>
          </cell>
          <cell r="G76" t="str">
            <v>3</v>
          </cell>
          <cell r="H76" t="str">
            <v>초기</v>
          </cell>
          <cell r="I76" t="str">
            <v>중장년</v>
          </cell>
          <cell r="J76">
            <v>0</v>
          </cell>
          <cell r="K76">
            <v>8</v>
          </cell>
          <cell r="L76">
            <v>8</v>
          </cell>
          <cell r="M76">
            <v>15</v>
          </cell>
          <cell r="N76">
            <v>15</v>
          </cell>
          <cell r="O76">
            <v>7</v>
          </cell>
          <cell r="P76">
            <v>7</v>
          </cell>
          <cell r="Q76">
            <v>12</v>
          </cell>
          <cell r="R76">
            <v>5</v>
          </cell>
          <cell r="S76">
            <v>77</v>
          </cell>
          <cell r="T76">
            <v>0</v>
          </cell>
          <cell r="U76">
            <v>77</v>
          </cell>
          <cell r="V76">
            <v>77</v>
          </cell>
          <cell r="W76" t="str">
            <v>창업 아이템에 대한 문제인식과 창업동기는 비교적 명확하게 제시되어있으며,
핵심인력 팀구성은 잘 되어있음.
다만 확장방안 수립이 필수적으로 필요하며,
고객 수요 및 확보 방안과 시장진출 전략의 구체화가 요구됨</v>
          </cell>
        </row>
        <row r="77">
          <cell r="B77">
            <v>20414978</v>
          </cell>
          <cell r="C77" t="str">
            <v>지역기반</v>
          </cell>
          <cell r="D77" t="str">
            <v>전기ㆍ전자</v>
          </cell>
          <cell r="E77" t="str">
            <v>갈증 전, 수분 섭취 습관 형성 스마트 텀블러 서비스 고도화 및 사업화</v>
          </cell>
          <cell r="F77" t="str">
            <v>13,636,364</v>
          </cell>
          <cell r="G77" t="str">
            <v>0</v>
          </cell>
          <cell r="H77" t="str">
            <v>초기</v>
          </cell>
          <cell r="I77" t="str">
            <v>청년</v>
          </cell>
          <cell r="J77">
            <v>0</v>
          </cell>
          <cell r="K77">
            <v>7</v>
          </cell>
          <cell r="L77">
            <v>6</v>
          </cell>
          <cell r="M77">
            <v>15</v>
          </cell>
          <cell r="N77">
            <v>15</v>
          </cell>
          <cell r="O77">
            <v>5</v>
          </cell>
          <cell r="P77">
            <v>6</v>
          </cell>
          <cell r="Q77">
            <v>12</v>
          </cell>
          <cell r="R77">
            <v>2</v>
          </cell>
          <cell r="S77">
            <v>68</v>
          </cell>
          <cell r="T77">
            <v>0</v>
          </cell>
          <cell r="U77">
            <v>68</v>
          </cell>
          <cell r="V77">
            <v>124</v>
          </cell>
          <cell r="W77" t="str">
            <v>창업 아이템에 대한 문제인식과 창업동기는 비교적 명확하게 제시되어있으며,
조직구성은 비교적 잘 되어있음.
다만 시장의 크기 등의 분석과 확장방안 수립이 필수적으로 필요하며,
차별성을 기반으로한 시장진입의 구체적인 방법의 수립이 요구됨</v>
          </cell>
        </row>
        <row r="78">
          <cell r="B78">
            <v>20415195</v>
          </cell>
          <cell r="C78" t="str">
            <v>지역기반</v>
          </cell>
          <cell r="D78" t="str">
            <v>전기ㆍ전자</v>
          </cell>
          <cell r="E78" t="str">
            <v>온디바이스 AI·비전 기반 자가진단 결과 음성 피드백 상용화 개발</v>
          </cell>
          <cell r="F78" t="str">
            <v>4,200,000</v>
          </cell>
          <cell r="G78" t="str">
            <v>2</v>
          </cell>
          <cell r="H78" t="str">
            <v>초기</v>
          </cell>
          <cell r="I78" t="str">
            <v>청년</v>
          </cell>
          <cell r="J78">
            <v>0</v>
          </cell>
          <cell r="K78">
            <v>8</v>
          </cell>
          <cell r="L78">
            <v>7</v>
          </cell>
          <cell r="M78">
            <v>16</v>
          </cell>
          <cell r="N78">
            <v>15</v>
          </cell>
          <cell r="O78">
            <v>7</v>
          </cell>
          <cell r="P78">
            <v>8</v>
          </cell>
          <cell r="Q78">
            <v>13</v>
          </cell>
          <cell r="R78">
            <v>4</v>
          </cell>
          <cell r="S78">
            <v>78</v>
          </cell>
          <cell r="T78">
            <v>0</v>
          </cell>
          <cell r="U78">
            <v>78</v>
          </cell>
          <cell r="V78">
            <v>56</v>
          </cell>
          <cell r="W78" t="str">
            <v>아이템에대한 필요성과 기술성,핵심인력 팀구성은 잘 되어있음.
다만 시장의 크기 등의 분석과 확장방안 수립이 필수적으로 필요하며,
고객 수요 및 확보 방안과 시장진출 전략의 구체화가 요구됨</v>
          </cell>
        </row>
        <row r="79">
          <cell r="B79">
            <v>20416016</v>
          </cell>
          <cell r="C79" t="str">
            <v>지역기반</v>
          </cell>
          <cell r="D79" t="str">
            <v>전기ㆍ전자</v>
          </cell>
          <cell r="E79" t="str">
            <v>밀리미터파 기술과 AI 기능이 적용된 보급형 저전력 레이다 센서</v>
          </cell>
          <cell r="F79" t="str">
            <v>0</v>
          </cell>
          <cell r="G79" t="str">
            <v>1</v>
          </cell>
          <cell r="H79" t="str">
            <v>초기</v>
          </cell>
          <cell r="I79" t="str">
            <v>중장년</v>
          </cell>
          <cell r="J79">
            <v>0</v>
          </cell>
          <cell r="K79">
            <v>8</v>
          </cell>
          <cell r="L79">
            <v>9</v>
          </cell>
          <cell r="M79">
            <v>17</v>
          </cell>
          <cell r="N79">
            <v>16</v>
          </cell>
          <cell r="O79">
            <v>8</v>
          </cell>
          <cell r="P79">
            <v>8</v>
          </cell>
          <cell r="Q79">
            <v>13</v>
          </cell>
          <cell r="R79">
            <v>3</v>
          </cell>
          <cell r="S79">
            <v>82</v>
          </cell>
          <cell r="T79">
            <v>0</v>
          </cell>
          <cell r="U79">
            <v>82</v>
          </cell>
          <cell r="V79">
            <v>18</v>
          </cell>
          <cell r="W79" t="str">
            <v>아이템에대한 필요성과 기술성,차별성은 명확하게 확인됨
다만 추후 자금확보방안과 매출창출 계획에 대한 구체성에대한 보완이 필요함. 
장기적인 시장진입에대한 검토가 필요함</v>
          </cell>
        </row>
        <row r="80">
          <cell r="B80">
            <v>20416183</v>
          </cell>
          <cell r="C80" t="str">
            <v>지역기반</v>
          </cell>
          <cell r="D80" t="str">
            <v>전기ㆍ전자</v>
          </cell>
          <cell r="E80" t="str">
            <v>인공지능 기반 모듈형 과학교구 체함학습 시스템</v>
          </cell>
          <cell r="F80" t="str">
            <v>4,000,000</v>
          </cell>
          <cell r="G80" t="str">
            <v>1</v>
          </cell>
          <cell r="H80" t="str">
            <v>초기</v>
          </cell>
          <cell r="I80" t="str">
            <v>중장년</v>
          </cell>
          <cell r="J80">
            <v>0</v>
          </cell>
          <cell r="K80">
            <v>7</v>
          </cell>
          <cell r="L80">
            <v>8</v>
          </cell>
          <cell r="M80">
            <v>17</v>
          </cell>
          <cell r="N80">
            <v>18</v>
          </cell>
          <cell r="O80">
            <v>7</v>
          </cell>
          <cell r="P80">
            <v>8</v>
          </cell>
          <cell r="Q80">
            <v>12</v>
          </cell>
          <cell r="R80">
            <v>4</v>
          </cell>
          <cell r="S80">
            <v>81</v>
          </cell>
          <cell r="T80">
            <v>0</v>
          </cell>
          <cell r="U80">
            <v>81</v>
          </cell>
          <cell r="V80">
            <v>31</v>
          </cell>
          <cell r="W80" t="str">
            <v>창업아이템에 대한 문제인식과 필요성은 비교적 명확하게 확인됨
다만 시장의 크기 등의 분석과 확장방안 수립이 필수적으로 필요하며,
고객 수요 및 확보 방안과 시장진출 전략의 구체화가 요구됨</v>
          </cell>
        </row>
        <row r="81">
          <cell r="B81">
            <v>20416341</v>
          </cell>
          <cell r="C81" t="str">
            <v>지역기반</v>
          </cell>
          <cell r="D81" t="str">
            <v>전기ㆍ전자</v>
          </cell>
          <cell r="E81" t="str">
            <v>2.5D/3D 반도체 패키지 기판제조를 위한 Bump  평탄화 헤드(Head)  제품개발 및 공정능력 확보</v>
          </cell>
          <cell r="F81" t="str">
            <v>58,000,000</v>
          </cell>
          <cell r="G81" t="str">
            <v>6</v>
          </cell>
          <cell r="H81" t="str">
            <v>초기</v>
          </cell>
          <cell r="I81" t="str">
            <v>중장년</v>
          </cell>
          <cell r="J81">
            <v>0</v>
          </cell>
          <cell r="K81">
            <v>8</v>
          </cell>
          <cell r="L81">
            <v>8</v>
          </cell>
          <cell r="M81">
            <v>17</v>
          </cell>
          <cell r="N81">
            <v>15</v>
          </cell>
          <cell r="O81">
            <v>8</v>
          </cell>
          <cell r="P81">
            <v>7</v>
          </cell>
          <cell r="Q81">
            <v>13</v>
          </cell>
          <cell r="R81">
            <v>5</v>
          </cell>
          <cell r="S81">
            <v>81</v>
          </cell>
          <cell r="T81">
            <v>0</v>
          </cell>
          <cell r="U81">
            <v>81</v>
          </cell>
          <cell r="V81">
            <v>31</v>
          </cell>
          <cell r="W81" t="str">
            <v>아이템에대한 필요성과 기술성,차별성은 명확하게 확인되며, 핵심인력 팀구성은 잘 되어있음.
다만 차별성을 바탕으로만 시장진입의 구체적인 방법이 필요하며,
BM설계 및 확장방안 수립도 필수적으로 요구됨</v>
          </cell>
        </row>
        <row r="82">
          <cell r="B82">
            <v>20416965</v>
          </cell>
          <cell r="C82" t="str">
            <v>지역기반</v>
          </cell>
          <cell r="D82" t="str">
            <v>전기ㆍ전자</v>
          </cell>
          <cell r="E82" t="str">
            <v>산업용 스마트 비상정지 원격제어</v>
          </cell>
          <cell r="F82" t="str">
            <v>0</v>
          </cell>
          <cell r="G82" t="str">
            <v>2</v>
          </cell>
          <cell r="H82" t="str">
            <v>초기</v>
          </cell>
          <cell r="I82" t="str">
            <v>중장년</v>
          </cell>
          <cell r="J82">
            <v>0</v>
          </cell>
          <cell r="K82">
            <v>9</v>
          </cell>
          <cell r="L82">
            <v>8</v>
          </cell>
          <cell r="M82">
            <v>17</v>
          </cell>
          <cell r="N82">
            <v>14</v>
          </cell>
          <cell r="O82">
            <v>8</v>
          </cell>
          <cell r="P82">
            <v>7</v>
          </cell>
          <cell r="Q82">
            <v>13</v>
          </cell>
          <cell r="R82">
            <v>3</v>
          </cell>
          <cell r="S82">
            <v>79</v>
          </cell>
          <cell r="T82">
            <v>0</v>
          </cell>
          <cell r="U82">
            <v>79</v>
          </cell>
          <cell r="V82">
            <v>46</v>
          </cell>
          <cell r="W82" t="str">
            <v>아이템에대한 필요성과 기술성,차별성은 명확하게 확인되며, 핵심인력 팀구성은 잘 되어있음.
다만 추후 자금확보방안과 매출창출 계획에 대한 구체성에대한 보완이 필요함. 
장기적인 시장진입에대한 검토가 필요함</v>
          </cell>
        </row>
        <row r="83">
          <cell r="B83">
            <v>20417302</v>
          </cell>
          <cell r="C83" t="str">
            <v>지역기반</v>
          </cell>
          <cell r="D83" t="str">
            <v>전기ㆍ전자</v>
          </cell>
          <cell r="E83" t="str">
            <v>전문가-AI 협업(Co-Design) 기반의 지능형 하드웨어 설계·제작 자동화 솔루션, ODaaS</v>
          </cell>
          <cell r="F83" t="str">
            <v>100,285,532</v>
          </cell>
          <cell r="G83" t="str">
            <v>2</v>
          </cell>
          <cell r="H83" t="str">
            <v>초기</v>
          </cell>
          <cell r="I83" t="str">
            <v>중장년</v>
          </cell>
          <cell r="J83">
            <v>0</v>
          </cell>
          <cell r="K83">
            <v>7</v>
          </cell>
          <cell r="L83">
            <v>8</v>
          </cell>
          <cell r="M83">
            <v>19</v>
          </cell>
          <cell r="N83">
            <v>17</v>
          </cell>
          <cell r="O83">
            <v>8</v>
          </cell>
          <cell r="P83">
            <v>9</v>
          </cell>
          <cell r="Q83">
            <v>11</v>
          </cell>
          <cell r="R83">
            <v>3</v>
          </cell>
          <cell r="S83">
            <v>82</v>
          </cell>
          <cell r="T83">
            <v>0</v>
          </cell>
          <cell r="U83">
            <v>82</v>
          </cell>
          <cell r="V83">
            <v>18</v>
          </cell>
          <cell r="W83" t="str">
            <v>아이템에대한 필요성과 추진계획은 명확하게 확인됨
다만 시장진입의 구체적인 방법이 필요하며,
BM설계 및 확장방안 수립도 필수적으로 요구됨</v>
          </cell>
        </row>
        <row r="84">
          <cell r="B84">
            <v>20417433</v>
          </cell>
          <cell r="C84" t="str">
            <v>지역기반</v>
          </cell>
          <cell r="D84" t="str">
            <v>전기ㆍ전자</v>
          </cell>
          <cell r="E84" t="str">
            <v>Gate Control 이론에 근거한, 의료진 설계기반 페인케어 의료기기 상용화</v>
          </cell>
          <cell r="F84" t="str">
            <v>1,100,000</v>
          </cell>
          <cell r="G84" t="str">
            <v>1</v>
          </cell>
          <cell r="H84" t="str">
            <v>초기</v>
          </cell>
          <cell r="I84" t="str">
            <v>청년</v>
          </cell>
          <cell r="J84">
            <v>0</v>
          </cell>
          <cell r="K84">
            <v>9</v>
          </cell>
          <cell r="L84">
            <v>7</v>
          </cell>
          <cell r="M84">
            <v>16</v>
          </cell>
          <cell r="N84">
            <v>15</v>
          </cell>
          <cell r="O84">
            <v>9</v>
          </cell>
          <cell r="P84">
            <v>7</v>
          </cell>
          <cell r="Q84">
            <v>12</v>
          </cell>
          <cell r="R84">
            <v>3</v>
          </cell>
          <cell r="S84">
            <v>78</v>
          </cell>
          <cell r="T84">
            <v>2</v>
          </cell>
          <cell r="U84">
            <v>80</v>
          </cell>
          <cell r="V84">
            <v>43</v>
          </cell>
          <cell r="W84" t="str">
            <v>아이템에대한 필요성은 명확하게 확인되며, 조직구성도 잘 되어있음.
다만 시장의 크기 등의 분석과 확장방안 수립이 필수적으로 필요하며,
고객 수요 및 확보 방안과 시장진출 전략의 구체화가 요구됨</v>
          </cell>
        </row>
        <row r="85">
          <cell r="B85">
            <v>20417539</v>
          </cell>
          <cell r="C85" t="str">
            <v>지역기반</v>
          </cell>
          <cell r="D85" t="str">
            <v>전기ㆍ전자</v>
          </cell>
          <cell r="E85" t="str">
            <v>환경 센서 데이터를 활용한 동파 방지 탄소덮개</v>
          </cell>
          <cell r="F85" t="str">
            <v>353,000,000</v>
          </cell>
          <cell r="G85" t="str">
            <v>3</v>
          </cell>
          <cell r="H85" t="str">
            <v>초기</v>
          </cell>
          <cell r="I85" t="str">
            <v>청년</v>
          </cell>
          <cell r="J85">
            <v>0</v>
          </cell>
          <cell r="K85">
            <v>7</v>
          </cell>
          <cell r="L85">
            <v>7</v>
          </cell>
          <cell r="M85">
            <v>18</v>
          </cell>
          <cell r="N85">
            <v>18</v>
          </cell>
          <cell r="O85">
            <v>6</v>
          </cell>
          <cell r="P85">
            <v>7</v>
          </cell>
          <cell r="Q85">
            <v>12</v>
          </cell>
          <cell r="R85">
            <v>4</v>
          </cell>
          <cell r="S85">
            <v>79</v>
          </cell>
          <cell r="T85">
            <v>0</v>
          </cell>
          <cell r="U85">
            <v>79</v>
          </cell>
          <cell r="V85">
            <v>46</v>
          </cell>
          <cell r="W85" t="str">
            <v xml:space="preserve">아이템에대한 필요성은 명확하게 확인되며, 사업계획 및 조직구성도 잘 되어있음.
다만 시장의 크기 등의 분석과 확장방안 수립이 필수적으로 필요하며,
추후 자금확보방안과 매출창출 계획에 대한 구체성에대한 보완이 필요함. </v>
          </cell>
        </row>
        <row r="86">
          <cell r="B86">
            <v>20417611</v>
          </cell>
          <cell r="C86" t="str">
            <v>지역기반</v>
          </cell>
          <cell r="D86" t="str">
            <v>전기ㆍ전자</v>
          </cell>
          <cell r="E86" t="str">
            <v>터치와 물리버튼을 융합하여 같은 공간으로 4배 더 신호를 제어하는 직관형 자동차 실내 스위치</v>
          </cell>
          <cell r="F86" t="str">
            <v>32,000,000</v>
          </cell>
          <cell r="G86" t="str">
            <v>0</v>
          </cell>
          <cell r="H86" t="str">
            <v>초기</v>
          </cell>
          <cell r="I86" t="str">
            <v>중장년</v>
          </cell>
          <cell r="J86">
            <v>0</v>
          </cell>
          <cell r="K86">
            <v>7</v>
          </cell>
          <cell r="L86">
            <v>9</v>
          </cell>
          <cell r="M86">
            <v>15</v>
          </cell>
          <cell r="N86">
            <v>15</v>
          </cell>
          <cell r="O86">
            <v>8</v>
          </cell>
          <cell r="P86">
            <v>7</v>
          </cell>
          <cell r="Q86">
            <v>11</v>
          </cell>
          <cell r="R86">
            <v>4</v>
          </cell>
          <cell r="S86">
            <v>76</v>
          </cell>
          <cell r="T86">
            <v>0</v>
          </cell>
          <cell r="U86">
            <v>76</v>
          </cell>
          <cell r="V86">
            <v>80</v>
          </cell>
          <cell r="W86" t="str">
            <v xml:space="preserve">대표자의 전문성과 관련경험, 조직구성은 비교적 우수한것으로 확인됨. 
다만 시장의 크기 등의 분석과 확장방안 수립이 필수적으로 필요하며,
추후 자금확보방안과 매출창출 계획에 대한 구체성에대한 보완이 필요함. </v>
          </cell>
        </row>
        <row r="87">
          <cell r="B87">
            <v>20417817</v>
          </cell>
          <cell r="C87" t="str">
            <v>지역기반</v>
          </cell>
          <cell r="D87" t="str">
            <v>전기ㆍ전자</v>
          </cell>
          <cell r="E87" t="str">
            <v>NOVA DESK</v>
          </cell>
          <cell r="F87" t="str">
            <v>140,000,000</v>
          </cell>
          <cell r="G87" t="str">
            <v>3</v>
          </cell>
          <cell r="H87" t="str">
            <v>초기</v>
          </cell>
          <cell r="I87" t="str">
            <v>청년</v>
          </cell>
          <cell r="J87">
            <v>0</v>
          </cell>
          <cell r="K87">
            <v>7</v>
          </cell>
          <cell r="L87">
            <v>7</v>
          </cell>
          <cell r="M87">
            <v>16</v>
          </cell>
          <cell r="N87">
            <v>16</v>
          </cell>
          <cell r="O87">
            <v>5</v>
          </cell>
          <cell r="P87">
            <v>8</v>
          </cell>
          <cell r="Q87">
            <v>11</v>
          </cell>
          <cell r="R87">
            <v>3</v>
          </cell>
          <cell r="S87">
            <v>73</v>
          </cell>
          <cell r="T87">
            <v>0</v>
          </cell>
          <cell r="U87">
            <v>73</v>
          </cell>
          <cell r="V87">
            <v>91</v>
          </cell>
          <cell r="W87" t="str">
            <v>아이템에대한 필요성과 추진계획은 명확하게 확인됨
다만 시장진입의 구체적인 방법이 필요하며,
BM설계 및 확장방안 수립도 필수적으로 요구됨</v>
          </cell>
        </row>
        <row r="88">
          <cell r="B88">
            <v>20418058</v>
          </cell>
          <cell r="C88" t="str">
            <v>지역기반</v>
          </cell>
          <cell r="D88" t="str">
            <v>전기ㆍ전자</v>
          </cell>
          <cell r="E88" t="str">
            <v>AI기반 위생•재고 통합 관리 스마트 매대</v>
          </cell>
          <cell r="F88" t="str">
            <v>32,000,000</v>
          </cell>
          <cell r="G88" t="str">
            <v>0</v>
          </cell>
          <cell r="H88" t="str">
            <v>초기</v>
          </cell>
          <cell r="I88" t="str">
            <v>청년</v>
          </cell>
          <cell r="J88">
            <v>0</v>
          </cell>
          <cell r="K88">
            <v>9</v>
          </cell>
          <cell r="L88">
            <v>7</v>
          </cell>
          <cell r="M88">
            <v>14</v>
          </cell>
          <cell r="N88">
            <v>13</v>
          </cell>
          <cell r="O88">
            <v>7</v>
          </cell>
          <cell r="P88">
            <v>6</v>
          </cell>
          <cell r="Q88">
            <v>12</v>
          </cell>
          <cell r="R88">
            <v>4</v>
          </cell>
          <cell r="S88">
            <v>72</v>
          </cell>
          <cell r="T88">
            <v>0</v>
          </cell>
          <cell r="U88">
            <v>72</v>
          </cell>
          <cell r="V88">
            <v>93</v>
          </cell>
          <cell r="W88" t="str">
            <v>아이템에대한 필요성과 추진계획은 명확하게 확인됨
다만 시장의 크기 등의 분석과 확장방안 수립이 필수적으로 필요하며,
팀차원의 역량 측면 핵심인력 구성 및 역할분담을 사전에 확인해볼 필요가 있음</v>
          </cell>
        </row>
        <row r="89">
          <cell r="B89">
            <v>20419368</v>
          </cell>
          <cell r="C89" t="str">
            <v>지역기반</v>
          </cell>
          <cell r="D89" t="str">
            <v>전기ㆍ전자</v>
          </cell>
          <cell r="E89" t="str">
            <v>AI기반 실시간 온도/청정 분석을 통한 최적의 출력제어</v>
          </cell>
          <cell r="F89" t="str">
            <v>0</v>
          </cell>
          <cell r="G89" t="str">
            <v>0</v>
          </cell>
          <cell r="H89" t="str">
            <v>초기</v>
          </cell>
          <cell r="I89" t="str">
            <v>중장년</v>
          </cell>
          <cell r="J89">
            <v>0</v>
          </cell>
          <cell r="K89">
            <v>8</v>
          </cell>
          <cell r="L89">
            <v>8</v>
          </cell>
          <cell r="M89">
            <v>17</v>
          </cell>
          <cell r="N89">
            <v>16</v>
          </cell>
          <cell r="O89">
            <v>8</v>
          </cell>
          <cell r="P89">
            <v>8</v>
          </cell>
          <cell r="Q89">
            <v>11</v>
          </cell>
          <cell r="R89">
            <v>2</v>
          </cell>
          <cell r="S89">
            <v>78</v>
          </cell>
          <cell r="T89">
            <v>0</v>
          </cell>
          <cell r="U89">
            <v>78</v>
          </cell>
          <cell r="V89">
            <v>56</v>
          </cell>
          <cell r="W89" t="str">
            <v>아이템의 필요성 및 대표자의 전문성과 관련경험, 기술성은 비교적 우수한것으로 확인됨.
팀차원의 역량 측면 핵심인력 구성 및 역할분담을 사전에 확인해볼 필요가 있으며,
다만 시장진입을 위한 구체적인 방법을 수립할 필요가 있음</v>
          </cell>
        </row>
        <row r="90">
          <cell r="B90">
            <v>20419549</v>
          </cell>
          <cell r="C90" t="str">
            <v>지역기반</v>
          </cell>
          <cell r="D90" t="str">
            <v>전기ㆍ전자</v>
          </cell>
          <cell r="E90" t="str">
            <v>AI 두피 스캔 기술이 적용된 정량 도포 기능의 탈모 외용제 사용 개선 디바이스</v>
          </cell>
          <cell r="F90" t="str">
            <v>0</v>
          </cell>
          <cell r="G90" t="str">
            <v>0</v>
          </cell>
          <cell r="H90" t="str">
            <v>초기</v>
          </cell>
          <cell r="I90" t="str">
            <v>중장년</v>
          </cell>
          <cell r="J90">
            <v>0</v>
          </cell>
          <cell r="K90">
            <v>7</v>
          </cell>
          <cell r="L90">
            <v>7</v>
          </cell>
          <cell r="M90">
            <v>17</v>
          </cell>
          <cell r="N90">
            <v>17</v>
          </cell>
          <cell r="O90">
            <v>7</v>
          </cell>
          <cell r="P90">
            <v>7</v>
          </cell>
          <cell r="Q90">
            <v>11</v>
          </cell>
          <cell r="R90">
            <v>2</v>
          </cell>
          <cell r="S90">
            <v>75</v>
          </cell>
          <cell r="T90">
            <v>0</v>
          </cell>
          <cell r="U90">
            <v>75</v>
          </cell>
          <cell r="V90">
            <v>85</v>
          </cell>
          <cell r="W90" t="str">
            <v xml:space="preserve">아이템의 필요성 및 조직구성은 비교적 우수한것으로 확인됨. 
다만 시장의 크기 등의 분석과 확장방안 수립이 필수적으로 필요하며,
추후 자금확보방안과 매출창출 계획에 대한 구체성에대한 보완이 필요함. </v>
          </cell>
        </row>
        <row r="91">
          <cell r="B91">
            <v>20420098</v>
          </cell>
          <cell r="C91" t="str">
            <v>지역기반</v>
          </cell>
          <cell r="D91" t="str">
            <v>전기ㆍ전자</v>
          </cell>
          <cell r="E91" t="str">
            <v>도수 렌즈 호환 및 파라메트릭 사이즈 맞춤이 가능한 능동형 AI 에이전트 스마트 아이웨어</v>
          </cell>
          <cell r="F91" t="str">
            <v>0</v>
          </cell>
          <cell r="G91" t="str">
            <v>3</v>
          </cell>
          <cell r="H91" t="str">
            <v>초기</v>
          </cell>
          <cell r="I91" t="str">
            <v>청년</v>
          </cell>
          <cell r="J91">
            <v>0</v>
          </cell>
          <cell r="K91">
            <v>8</v>
          </cell>
          <cell r="L91">
            <v>9</v>
          </cell>
          <cell r="M91">
            <v>16</v>
          </cell>
          <cell r="N91">
            <v>16</v>
          </cell>
          <cell r="O91">
            <v>8</v>
          </cell>
          <cell r="P91">
            <v>7</v>
          </cell>
          <cell r="Q91">
            <v>11</v>
          </cell>
          <cell r="R91">
            <v>4</v>
          </cell>
          <cell r="S91">
            <v>79</v>
          </cell>
          <cell r="T91">
            <v>2</v>
          </cell>
          <cell r="U91">
            <v>81</v>
          </cell>
          <cell r="V91">
            <v>31</v>
          </cell>
          <cell r="W91" t="str">
            <v>아이템에대한 필요성과 기술성은 명확하게 확인되며, 핵심인력 팀구성은 잘 되어있음.
다만 시장의 크기 등의 분석과 확장방안 수립이 필수적으로 필요하며,
BM설계 및 가격책정부분에서의 고도화가 요구됨</v>
          </cell>
        </row>
        <row r="92">
          <cell r="B92">
            <v>20420492</v>
          </cell>
          <cell r="C92" t="str">
            <v>지역기반</v>
          </cell>
          <cell r="D92" t="str">
            <v>전기ㆍ전자</v>
          </cell>
          <cell r="E92" t="str">
            <v>지능형 온·습도 제어 및 전력 관리 알고리즘 기반 스포츠 모빌리티 무선 건조기</v>
          </cell>
          <cell r="F92" t="str">
            <v>303,039,769</v>
          </cell>
          <cell r="G92" t="str">
            <v>1</v>
          </cell>
          <cell r="H92" t="str">
            <v>초기</v>
          </cell>
          <cell r="I92" t="str">
            <v>중장년</v>
          </cell>
          <cell r="J92">
            <v>0</v>
          </cell>
          <cell r="K92">
            <v>8</v>
          </cell>
          <cell r="L92">
            <v>8</v>
          </cell>
          <cell r="M92">
            <v>16</v>
          </cell>
          <cell r="N92">
            <v>15</v>
          </cell>
          <cell r="O92">
            <v>8</v>
          </cell>
          <cell r="P92">
            <v>7</v>
          </cell>
          <cell r="Q92">
            <v>12</v>
          </cell>
          <cell r="R92">
            <v>4</v>
          </cell>
          <cell r="S92">
            <v>78</v>
          </cell>
          <cell r="T92">
            <v>0</v>
          </cell>
          <cell r="U92">
            <v>78</v>
          </cell>
          <cell r="V92">
            <v>56</v>
          </cell>
          <cell r="W92" t="str">
            <v>전반적으로 사업계획의 추진가능성과 방향성이 명확함
비즈니스모델과 시장진입 전략에 대해서도 단계별로 비교적 명확하게 제시됨
다만, 팀차원의 역량 측면 핵심인력 구성 및 역할분담을 사전에 확인해볼 필요가 있으며, 추후 자금확보방안에 대한 준비도 요구됨</v>
          </cell>
        </row>
        <row r="93">
          <cell r="B93">
            <v>20420632</v>
          </cell>
          <cell r="C93" t="str">
            <v>지역기반</v>
          </cell>
          <cell r="D93" t="str">
            <v>전기ㆍ전자</v>
          </cell>
          <cell r="E93" t="str">
            <v>고속·호버링 겸용 이중 추진체 소방 UAV 시스템</v>
          </cell>
          <cell r="F93" t="str">
            <v>992,057,909</v>
          </cell>
          <cell r="G93" t="str">
            <v>3</v>
          </cell>
          <cell r="H93" t="str">
            <v>초기</v>
          </cell>
          <cell r="I93" t="str">
            <v>중장년</v>
          </cell>
          <cell r="J93">
            <v>0</v>
          </cell>
          <cell r="K93">
            <v>7</v>
          </cell>
          <cell r="L93">
            <v>7</v>
          </cell>
          <cell r="M93">
            <v>18</v>
          </cell>
          <cell r="N93">
            <v>18</v>
          </cell>
          <cell r="O93">
            <v>7</v>
          </cell>
          <cell r="P93">
            <v>9</v>
          </cell>
          <cell r="Q93">
            <v>14</v>
          </cell>
          <cell r="R93">
            <v>4</v>
          </cell>
          <cell r="S93">
            <v>84</v>
          </cell>
          <cell r="T93">
            <v>0</v>
          </cell>
          <cell r="U93">
            <v>84</v>
          </cell>
          <cell r="V93">
            <v>12</v>
          </cell>
          <cell r="W93" t="str">
            <v>아이템에대한 필요성과 기술성은 명확하게 확인되며, 핵심인력 팀구성은 잘 되어있음.
다만 추후 자금확보방안과 매출창출 계획에 대한 구체성에대한 보완이 필요함. 
장기적인 시장진입에대한 검토가 필요함</v>
          </cell>
        </row>
        <row r="94">
          <cell r="B94">
            <v>20420720</v>
          </cell>
          <cell r="C94" t="str">
            <v>지역기반</v>
          </cell>
          <cell r="D94" t="str">
            <v>전기ㆍ전자</v>
          </cell>
          <cell r="E94" t="str">
            <v>복원내구성 기술이 적용된 국부과열 방지 기능 및 밀착력이 향상된 무선 온열안대</v>
          </cell>
          <cell r="F94" t="str">
            <v>700,000,000</v>
          </cell>
          <cell r="G94" t="str">
            <v>1</v>
          </cell>
          <cell r="H94" t="str">
            <v>초기</v>
          </cell>
          <cell r="I94" t="str">
            <v>청년</v>
          </cell>
          <cell r="J94">
            <v>0</v>
          </cell>
          <cell r="K94">
            <v>6</v>
          </cell>
          <cell r="L94">
            <v>6</v>
          </cell>
          <cell r="M94">
            <v>17</v>
          </cell>
          <cell r="N94">
            <v>13</v>
          </cell>
          <cell r="O94">
            <v>6</v>
          </cell>
          <cell r="P94">
            <v>7</v>
          </cell>
          <cell r="Q94">
            <v>12</v>
          </cell>
          <cell r="R94">
            <v>2</v>
          </cell>
          <cell r="S94">
            <v>69</v>
          </cell>
          <cell r="T94">
            <v>0</v>
          </cell>
          <cell r="U94">
            <v>69</v>
          </cell>
          <cell r="V94">
            <v>108</v>
          </cell>
          <cell r="W94" t="str">
            <v>창업아이템에 대한 문제인식과 필요성은 비교적 명확하게 확인됨
다만 시장의 크기 등의 분석과 확장방안 수립이 필수적으로 필요하며,
고객 수요 및 확보 방안과 시장진출 전략의 구체화가 요구됨</v>
          </cell>
        </row>
        <row r="95">
          <cell r="B95">
            <v>20421201</v>
          </cell>
          <cell r="C95" t="str">
            <v>지역기반</v>
          </cell>
          <cell r="D95" t="str">
            <v>전기ㆍ전자</v>
          </cell>
          <cell r="E95" t="str">
            <v>AI 기반 취향·성향 분석을 통한 맞춤형 문화 경험 추천 플랫폼 개발</v>
          </cell>
          <cell r="F95" t="str">
            <v>30,000,000</v>
          </cell>
          <cell r="G95" t="str">
            <v>0</v>
          </cell>
          <cell r="H95" t="str">
            <v>초기</v>
          </cell>
          <cell r="I95" t="str">
            <v>청년</v>
          </cell>
          <cell r="J95">
            <v>0</v>
          </cell>
          <cell r="K95">
            <v>8</v>
          </cell>
          <cell r="L95">
            <v>7</v>
          </cell>
          <cell r="M95">
            <v>15</v>
          </cell>
          <cell r="N95">
            <v>13</v>
          </cell>
          <cell r="O95">
            <v>5</v>
          </cell>
          <cell r="P95">
            <v>8</v>
          </cell>
          <cell r="Q95">
            <v>12</v>
          </cell>
          <cell r="R95">
            <v>3</v>
          </cell>
          <cell r="S95">
            <v>71</v>
          </cell>
          <cell r="T95">
            <v>0</v>
          </cell>
          <cell r="U95">
            <v>71</v>
          </cell>
          <cell r="V95">
            <v>99</v>
          </cell>
          <cell r="W95" t="str">
            <v>창업 아이템에 대한 문제인식과 창업동기는 비교적 명확하게 제시되어있음.
하지만 유사서비스 대비 차별점을 더 명확하게 파악하고 우위를 가지는 근거가 다소 부족하다. 고객 수요 및 확보 방안과 시장진출 전략의 구체화가 요구됨</v>
          </cell>
        </row>
        <row r="96">
          <cell r="B96">
            <v>20421344</v>
          </cell>
          <cell r="C96" t="str">
            <v>지역기반</v>
          </cell>
          <cell r="D96" t="str">
            <v>전기ㆍ전자</v>
          </cell>
          <cell r="E96" t="str">
            <v>AIO PROJECT</v>
          </cell>
          <cell r="F96" t="str">
            <v>0</v>
          </cell>
          <cell r="G96" t="str">
            <v>0</v>
          </cell>
          <cell r="H96" t="str">
            <v>초기</v>
          </cell>
          <cell r="I96" t="str">
            <v>청년</v>
          </cell>
          <cell r="J96">
            <v>0</v>
          </cell>
          <cell r="K96">
            <v>7</v>
          </cell>
          <cell r="L96">
            <v>6</v>
          </cell>
          <cell r="M96">
            <v>15</v>
          </cell>
          <cell r="N96">
            <v>15</v>
          </cell>
          <cell r="O96">
            <v>6</v>
          </cell>
          <cell r="P96">
            <v>7</v>
          </cell>
          <cell r="Q96">
            <v>10</v>
          </cell>
          <cell r="R96">
            <v>3</v>
          </cell>
          <cell r="S96">
            <v>69</v>
          </cell>
          <cell r="T96">
            <v>2</v>
          </cell>
          <cell r="U96">
            <v>71</v>
          </cell>
          <cell r="V96">
            <v>99</v>
          </cell>
          <cell r="W96" t="str">
            <v>창업아이템에 대한 문제인식과 필요성은 비교적 명확하게 확인됨
다만 시장의 크기 등의 분석과 확장방안 수립이 필수적으로 필요하며,
고객 수요 및 확보 방안과 시장진출 전략의 구체화가 요구됨</v>
          </cell>
        </row>
        <row r="97">
          <cell r="B97">
            <v>20423299</v>
          </cell>
          <cell r="C97" t="str">
            <v>지역기반</v>
          </cell>
          <cell r="D97" t="str">
            <v>전기ㆍ전자</v>
          </cell>
          <cell r="E97" t="str">
            <v>AIoT 기반 대기전력 차단 및 설비별 절감 효과 정량화 EMS</v>
          </cell>
          <cell r="F97" t="str">
            <v>47,020,411</v>
          </cell>
          <cell r="G97" t="str">
            <v>2</v>
          </cell>
          <cell r="H97" t="str">
            <v>초기</v>
          </cell>
          <cell r="I97" t="str">
            <v>중장년</v>
          </cell>
          <cell r="J97">
            <v>0</v>
          </cell>
          <cell r="K97">
            <v>7</v>
          </cell>
          <cell r="L97">
            <v>9</v>
          </cell>
          <cell r="M97">
            <v>16</v>
          </cell>
          <cell r="N97">
            <v>14</v>
          </cell>
          <cell r="O97">
            <v>9</v>
          </cell>
          <cell r="P97">
            <v>8</v>
          </cell>
          <cell r="Q97">
            <v>12</v>
          </cell>
          <cell r="R97">
            <v>3</v>
          </cell>
          <cell r="S97">
            <v>78</v>
          </cell>
          <cell r="T97">
            <v>0</v>
          </cell>
          <cell r="U97">
            <v>78</v>
          </cell>
          <cell r="V97">
            <v>56</v>
          </cell>
          <cell r="W97" t="str">
            <v>아이템에대한 필요성과 기술성,차별성은 명확하게 확인되며, 핵심인력 팀구성은 잘 되어있음.
다만 차별성을 바탕으로한 시장진입의 구체적인 방법이 필요하며,
BM설계 및 확장방안 수립도 필수적으로 요구됨</v>
          </cell>
        </row>
        <row r="98">
          <cell r="B98">
            <v>20423432</v>
          </cell>
          <cell r="C98" t="str">
            <v>지역기반</v>
          </cell>
          <cell r="D98" t="str">
            <v>전기ㆍ전자</v>
          </cell>
          <cell r="E98" t="str">
            <v>‘Obzee(오브제) - Spatial AI Node’  : 호텔·리조트 객실용 공간 경험 운영 디바이스</v>
          </cell>
          <cell r="F98" t="str">
            <v>242,000,000</v>
          </cell>
          <cell r="G98" t="str">
            <v>1</v>
          </cell>
          <cell r="H98" t="str">
            <v>초기</v>
          </cell>
          <cell r="I98" t="str">
            <v>중장년</v>
          </cell>
          <cell r="J98">
            <v>0</v>
          </cell>
          <cell r="K98">
            <v>7</v>
          </cell>
          <cell r="L98">
            <v>7</v>
          </cell>
          <cell r="M98">
            <v>16</v>
          </cell>
          <cell r="N98">
            <v>13</v>
          </cell>
          <cell r="O98">
            <v>6</v>
          </cell>
          <cell r="P98">
            <v>6</v>
          </cell>
          <cell r="Q98">
            <v>9</v>
          </cell>
          <cell r="R98">
            <v>3</v>
          </cell>
          <cell r="S98">
            <v>67</v>
          </cell>
          <cell r="T98">
            <v>0</v>
          </cell>
          <cell r="U98">
            <v>67</v>
          </cell>
          <cell r="V98">
            <v>131</v>
          </cell>
          <cell r="W98" t="str">
            <v>창업 아이템에 대한 창업동기와 목표시장은 비교적 명확하게 제시되어있음
하지만 경쟁사 대비 차별점을 더 명확하게 파악하고 우위를 가지는 근거가 다소 부족하다. 우위를 가지고 시장을 선점할 수 있는 부분을 더욱 명확히 해야 할것으로 보임.</v>
          </cell>
        </row>
        <row r="99">
          <cell r="B99">
            <v>20423691</v>
          </cell>
          <cell r="C99" t="str">
            <v>지역기반</v>
          </cell>
          <cell r="D99" t="str">
            <v>전기ㆍ전자</v>
          </cell>
          <cell r="E99" t="str">
            <v xml:space="preserve">바이오항공유(SAF) 원료인 폐식용유 수거 데이터 기반,  탄소배출권 생성 MRV(측정보고검증) 솔루션 </v>
          </cell>
          <cell r="F99" t="str">
            <v>12,000,000</v>
          </cell>
          <cell r="G99" t="str">
            <v>1</v>
          </cell>
          <cell r="H99" t="str">
            <v>초기</v>
          </cell>
          <cell r="I99" t="str">
            <v>중장년</v>
          </cell>
          <cell r="J99">
            <v>0</v>
          </cell>
          <cell r="K99">
            <v>9</v>
          </cell>
          <cell r="L99">
            <v>9</v>
          </cell>
          <cell r="M99">
            <v>18</v>
          </cell>
          <cell r="N99">
            <v>17</v>
          </cell>
          <cell r="O99">
            <v>8</v>
          </cell>
          <cell r="P99">
            <v>7</v>
          </cell>
          <cell r="Q99">
            <v>12</v>
          </cell>
          <cell r="R99">
            <v>2</v>
          </cell>
          <cell r="S99">
            <v>82</v>
          </cell>
          <cell r="T99">
            <v>0</v>
          </cell>
          <cell r="U99">
            <v>82</v>
          </cell>
          <cell r="V99">
            <v>18</v>
          </cell>
          <cell r="W99" t="str">
            <v>창업아이템의 필요성과 목적은 비교적 명확하게 제시되었으며,
경쟁사분석을 통한 경쟁적 기술적 우위에 대한 보다 구체적인 전략수립이 필요할것으로 보여지며, 시장진출 전략을 더욱 명확화할 필요가 있음</v>
          </cell>
        </row>
        <row r="100">
          <cell r="B100">
            <v>20424673</v>
          </cell>
          <cell r="C100" t="str">
            <v>지역기반</v>
          </cell>
          <cell r="D100" t="str">
            <v>전기ㆍ전자</v>
          </cell>
          <cell r="E100" t="str">
            <v>Magsafe 기술을 이용한 모바일 액서서리 제품 기획 및 사업화 확장</v>
          </cell>
          <cell r="F100" t="str">
            <v>0</v>
          </cell>
          <cell r="G100" t="str">
            <v>3</v>
          </cell>
          <cell r="H100" t="str">
            <v>초기</v>
          </cell>
          <cell r="I100" t="str">
            <v>중장년</v>
          </cell>
          <cell r="J100">
            <v>0</v>
          </cell>
          <cell r="K100">
            <v>7</v>
          </cell>
          <cell r="L100">
            <v>6</v>
          </cell>
          <cell r="M100">
            <v>15</v>
          </cell>
          <cell r="N100">
            <v>15</v>
          </cell>
          <cell r="O100">
            <v>7</v>
          </cell>
          <cell r="P100">
            <v>5</v>
          </cell>
          <cell r="Q100">
            <v>10</v>
          </cell>
          <cell r="R100">
            <v>2</v>
          </cell>
          <cell r="S100">
            <v>67</v>
          </cell>
          <cell r="T100">
            <v>0</v>
          </cell>
          <cell r="U100">
            <v>67</v>
          </cell>
          <cell r="V100">
            <v>131</v>
          </cell>
          <cell r="W100" t="str">
            <v>창업 아이템에 대한 문제인식과 창업동기는 비교적 명확하게 제시됨
다만 필요성과,차별성을 바탕으로한 시장진입의 구체적인 방법이 필요하며,
BM설계 및 가격책정부분에서의 고도화가 요구됨</v>
          </cell>
        </row>
        <row r="101">
          <cell r="B101">
            <v>20424801</v>
          </cell>
          <cell r="C101" t="str">
            <v>지역기반</v>
          </cell>
          <cell r="D101" t="str">
            <v>전기ㆍ전자</v>
          </cell>
          <cell r="E101" t="str">
            <v>허리통증 완화 제품개발 솔루션</v>
          </cell>
          <cell r="F101" t="str">
            <v>2,976,500</v>
          </cell>
          <cell r="G101" t="str">
            <v>2</v>
          </cell>
          <cell r="H101" t="str">
            <v>초기</v>
          </cell>
          <cell r="I101" t="str">
            <v>중장년</v>
          </cell>
          <cell r="J101">
            <v>0</v>
          </cell>
          <cell r="K101">
            <v>7</v>
          </cell>
          <cell r="L101">
            <v>8</v>
          </cell>
          <cell r="M101">
            <v>16</v>
          </cell>
          <cell r="N101">
            <v>16</v>
          </cell>
          <cell r="O101">
            <v>5</v>
          </cell>
          <cell r="P101">
            <v>7</v>
          </cell>
          <cell r="Q101">
            <v>10</v>
          </cell>
          <cell r="R101">
            <v>2</v>
          </cell>
          <cell r="S101">
            <v>71</v>
          </cell>
          <cell r="T101">
            <v>0</v>
          </cell>
          <cell r="U101">
            <v>71</v>
          </cell>
          <cell r="V101">
            <v>99</v>
          </cell>
          <cell r="W101" t="str">
            <v>창업 아이템에 대한 문제인식과 창업동기는 비교적 명확하게 제시됨
하지만 고객에게 해당제품에대한 기능적 차별점을 어떻게 마케팅하고
판로를 개척해 나갈것인지에대한 부분이 보완이 필요함</v>
          </cell>
        </row>
        <row r="102">
          <cell r="B102">
            <v>20425637</v>
          </cell>
          <cell r="C102" t="str">
            <v>지역기반</v>
          </cell>
          <cell r="D102" t="str">
            <v>전기ㆍ전자</v>
          </cell>
          <cell r="E102" t="str">
            <v>반도체·디스플레이 초미세 진공 리크(Leak) 시각화 및 예지보전을 위한 온디바이스 AI 음향 카메라 솔루션</v>
          </cell>
          <cell r="F102" t="str">
            <v>0</v>
          </cell>
          <cell r="G102" t="str">
            <v>0</v>
          </cell>
          <cell r="H102" t="str">
            <v>초기</v>
          </cell>
          <cell r="I102" t="str">
            <v>청년</v>
          </cell>
          <cell r="J102">
            <v>0</v>
          </cell>
          <cell r="K102">
            <v>8</v>
          </cell>
          <cell r="L102">
            <v>9</v>
          </cell>
          <cell r="M102">
            <v>17</v>
          </cell>
          <cell r="N102">
            <v>16</v>
          </cell>
          <cell r="O102">
            <v>8</v>
          </cell>
          <cell r="P102">
            <v>7</v>
          </cell>
          <cell r="Q102">
            <v>12</v>
          </cell>
          <cell r="R102">
            <v>5</v>
          </cell>
          <cell r="S102">
            <v>82</v>
          </cell>
          <cell r="T102">
            <v>0</v>
          </cell>
          <cell r="U102">
            <v>82</v>
          </cell>
          <cell r="V102">
            <v>18</v>
          </cell>
          <cell r="W102" t="str">
            <v>아이템의 필요성 및 대표자의 전문성과 관련경험, 기술성은 비교적 우수한것으로 확인됨.
팀차원의 역량 측면 핵심인력 구성 및 역할분담을 사전에 확인해볼 필요가 있으며,
추후 자금확보방안에 대한 준비도 요구됨</v>
          </cell>
        </row>
        <row r="103">
          <cell r="B103">
            <v>20425702</v>
          </cell>
          <cell r="C103" t="str">
            <v>지역기반</v>
          </cell>
          <cell r="D103" t="str">
            <v>전기ㆍ전자</v>
          </cell>
          <cell r="E103" t="str">
            <v>FAN과 필터 막힘 경보 회로가 내장되어  숨쉬기 편하고 온도, 습기, 이산화탄소를 즉시 배출해 주는 14시간 작동 가능한 컴팩트한 산업용 전동식 호흡 보호구</v>
          </cell>
          <cell r="F103" t="str">
            <v>60,000,000</v>
          </cell>
          <cell r="G103" t="str">
            <v>0</v>
          </cell>
          <cell r="H103" t="str">
            <v>초기</v>
          </cell>
          <cell r="I103" t="str">
            <v>중장년</v>
          </cell>
          <cell r="J103">
            <v>0</v>
          </cell>
          <cell r="K103">
            <v>8</v>
          </cell>
          <cell r="L103">
            <v>7</v>
          </cell>
          <cell r="M103">
            <v>18</v>
          </cell>
          <cell r="N103">
            <v>18</v>
          </cell>
          <cell r="O103">
            <v>6</v>
          </cell>
          <cell r="P103">
            <v>7</v>
          </cell>
          <cell r="Q103">
            <v>11</v>
          </cell>
          <cell r="R103">
            <v>3</v>
          </cell>
          <cell r="S103">
            <v>78</v>
          </cell>
          <cell r="T103">
            <v>0</v>
          </cell>
          <cell r="U103">
            <v>78</v>
          </cell>
          <cell r="V103">
            <v>56</v>
          </cell>
          <cell r="W103" t="str">
            <v>창업아이템에 대한 문제인식과 필요성은 비교적 명확하게 확인됨
팀차원의 역량 측면 핵심인력 구성 및 역할분담을 사전에 확인해볼 필요가 있음
BM설계 및 확장방안 수립도 필수적으로 요구됨</v>
          </cell>
        </row>
        <row r="104">
          <cell r="B104">
            <v>20425817</v>
          </cell>
          <cell r="C104" t="str">
            <v>지역기반</v>
          </cell>
          <cell r="D104" t="str">
            <v>전기ㆍ전자</v>
          </cell>
          <cell r="E104" t="str">
            <v>글로벌 IP 라이선싱 및 이를 위한 특허 침해 분석 AI 플랫폼</v>
          </cell>
          <cell r="F104" t="str">
            <v>20,000,000</v>
          </cell>
          <cell r="G104" t="str">
            <v>6</v>
          </cell>
          <cell r="H104" t="str">
            <v>초기</v>
          </cell>
          <cell r="I104" t="str">
            <v>중장년</v>
          </cell>
          <cell r="J104" t="str">
            <v>면제</v>
          </cell>
          <cell r="S104" t="str">
            <v/>
          </cell>
          <cell r="T104">
            <v>0</v>
          </cell>
          <cell r="U104">
            <v>100</v>
          </cell>
          <cell r="V104" t="str">
            <v/>
          </cell>
          <cell r="W104" t="str">
            <v>서류평가 면제</v>
          </cell>
        </row>
        <row r="105">
          <cell r="B105">
            <v>20426484</v>
          </cell>
          <cell r="C105" t="str">
            <v>지역기반</v>
          </cell>
          <cell r="D105" t="str">
            <v>전기ㆍ전자</v>
          </cell>
          <cell r="E105" t="str">
            <v>말하는대로 만들어지는 간편 회로 제작 플랫폼 'PCBPLAY' 및 IOT 실전 교육 키트</v>
          </cell>
          <cell r="F105" t="str">
            <v>131,961,270</v>
          </cell>
          <cell r="G105" t="str">
            <v>1</v>
          </cell>
          <cell r="H105" t="str">
            <v>초기</v>
          </cell>
          <cell r="I105" t="str">
            <v>청년</v>
          </cell>
          <cell r="J105">
            <v>0</v>
          </cell>
          <cell r="K105">
            <v>8</v>
          </cell>
          <cell r="L105">
            <v>8</v>
          </cell>
          <cell r="M105">
            <v>18</v>
          </cell>
          <cell r="N105">
            <v>16</v>
          </cell>
          <cell r="O105">
            <v>7</v>
          </cell>
          <cell r="P105">
            <v>8</v>
          </cell>
          <cell r="Q105">
            <v>13</v>
          </cell>
          <cell r="R105">
            <v>3</v>
          </cell>
          <cell r="S105">
            <v>81</v>
          </cell>
          <cell r="T105">
            <v>0</v>
          </cell>
          <cell r="U105">
            <v>81</v>
          </cell>
          <cell r="V105">
            <v>31</v>
          </cell>
          <cell r="W105" t="str">
            <v>창업아이템에 대한 문제인식과 필요성은 비교적 명확하게 확인됨
다만 시장의 크기 등의 분석과 확장방안 수립이 필수적으로 필요하며,
고객 수요 및 확보 방안과 시장진출 전략의 구체화가 요구됨</v>
          </cell>
        </row>
        <row r="106">
          <cell r="B106">
            <v>20426613</v>
          </cell>
          <cell r="C106" t="str">
            <v>지역기반</v>
          </cell>
          <cell r="D106" t="str">
            <v>전기ㆍ전자</v>
          </cell>
          <cell r="E106" t="str">
            <v>슬립테크, 웨이크테크, 딥테크 융합 적용을 통하여, 수면과 기상의 질을  복합 향상 시키는 인공지능AI 스마트 매트리스 패드</v>
          </cell>
          <cell r="F106" t="str">
            <v>0</v>
          </cell>
          <cell r="G106" t="str">
            <v>2</v>
          </cell>
          <cell r="H106" t="str">
            <v>초기</v>
          </cell>
          <cell r="I106" t="str">
            <v>청년</v>
          </cell>
          <cell r="J106">
            <v>0</v>
          </cell>
          <cell r="K106">
            <v>8</v>
          </cell>
          <cell r="L106">
            <v>6</v>
          </cell>
          <cell r="M106">
            <v>18</v>
          </cell>
          <cell r="N106">
            <v>17</v>
          </cell>
          <cell r="O106">
            <v>7</v>
          </cell>
          <cell r="P106">
            <v>7</v>
          </cell>
          <cell r="Q106">
            <v>12</v>
          </cell>
          <cell r="R106">
            <v>2</v>
          </cell>
          <cell r="S106">
            <v>77</v>
          </cell>
          <cell r="T106">
            <v>0</v>
          </cell>
          <cell r="U106">
            <v>77</v>
          </cell>
          <cell r="V106">
            <v>77</v>
          </cell>
          <cell r="W106" t="str">
            <v>아이템에대한 필요성은 명확하게 확인되며, 핵심인력 팀구성은 잘 되어있음.
다만 차별성을 바탕으로한 시장진입의 구체적인 방법이 필요하며,
BM설계 및 확장방안 수립도 필수적으로 요구됨</v>
          </cell>
        </row>
        <row r="107">
          <cell r="B107">
            <v>20426765</v>
          </cell>
          <cell r="C107" t="str">
            <v>지역기반</v>
          </cell>
          <cell r="D107" t="str">
            <v>전기ㆍ전자</v>
          </cell>
          <cell r="E107" t="str">
            <v>일본 수출용 문진·관절각·움직임 패턴 정량화 기술기반 오십견 자가 관리 솔루션 「오후의 건강(IOT)」</v>
          </cell>
          <cell r="F107" t="str">
            <v>76,000,000</v>
          </cell>
          <cell r="G107" t="str">
            <v>3</v>
          </cell>
          <cell r="H107" t="str">
            <v>초기</v>
          </cell>
          <cell r="I107" t="str">
            <v>청년</v>
          </cell>
          <cell r="J107">
            <v>0</v>
          </cell>
          <cell r="K107">
            <v>8</v>
          </cell>
          <cell r="L107">
            <v>7</v>
          </cell>
          <cell r="M107">
            <v>19</v>
          </cell>
          <cell r="N107">
            <v>17</v>
          </cell>
          <cell r="O107">
            <v>5</v>
          </cell>
          <cell r="P107">
            <v>5</v>
          </cell>
          <cell r="Q107">
            <v>14</v>
          </cell>
          <cell r="R107">
            <v>4</v>
          </cell>
          <cell r="S107">
            <v>79</v>
          </cell>
          <cell r="T107">
            <v>2</v>
          </cell>
          <cell r="U107">
            <v>81</v>
          </cell>
          <cell r="V107">
            <v>31</v>
          </cell>
          <cell r="W107" t="str">
            <v>전반적으로 사업계획의 추진가능성과 방향성이 명확하며, 핵심인력 팀구성은 잘 되어있음.
추후 자금확보방안과 추진계획이 사전에 구체적으로 정립되어야 하며, 수요처 확보 전략 및 장기적 확장방안 모색이 요구됨</v>
          </cell>
        </row>
        <row r="108">
          <cell r="B108">
            <v>20426818</v>
          </cell>
          <cell r="C108" t="str">
            <v>지역기반</v>
          </cell>
          <cell r="D108" t="str">
            <v>전기ㆍ전자</v>
          </cell>
          <cell r="E108" t="str">
            <v>RF 무선 기반 스마트 조명 및 실내환경 통합 제어 시스템</v>
          </cell>
          <cell r="F108" t="str">
            <v>411,589,268</v>
          </cell>
          <cell r="G108" t="str">
            <v>3</v>
          </cell>
          <cell r="H108" t="str">
            <v>초기</v>
          </cell>
          <cell r="I108" t="str">
            <v>중장년</v>
          </cell>
          <cell r="J108">
            <v>0</v>
          </cell>
          <cell r="K108">
            <v>7</v>
          </cell>
          <cell r="L108">
            <v>6</v>
          </cell>
          <cell r="M108">
            <v>18</v>
          </cell>
          <cell r="N108">
            <v>17</v>
          </cell>
          <cell r="O108">
            <v>9</v>
          </cell>
          <cell r="P108">
            <v>8</v>
          </cell>
          <cell r="Q108">
            <v>12</v>
          </cell>
          <cell r="R108">
            <v>5</v>
          </cell>
          <cell r="S108">
            <v>82</v>
          </cell>
          <cell r="T108">
            <v>0</v>
          </cell>
          <cell r="U108">
            <v>82</v>
          </cell>
          <cell r="V108">
            <v>18</v>
          </cell>
          <cell r="W108" t="str">
            <v>창업아이템의 필요성과 목적은 비교적 명확하게 제시되었으며,
경쟁사분석을 통한 경쟁적 기술적 우위에 대한 보다 구체적인 전략수립이 필요할것으로 보여지며, 
시장진출 전략을 더욱 명확화할 필요가 있음</v>
          </cell>
        </row>
        <row r="109">
          <cell r="B109">
            <v>20427279</v>
          </cell>
          <cell r="C109" t="str">
            <v>지역기반</v>
          </cell>
          <cell r="D109" t="str">
            <v>전기ㆍ전자</v>
          </cell>
          <cell r="E109" t="str">
            <v>듀얼모드 유인기술 적용 '탐지+퇴치' 실내 흰개미 모니터링 시스템</v>
          </cell>
          <cell r="F109" t="str">
            <v>128,000,000</v>
          </cell>
          <cell r="G109" t="str">
            <v>1</v>
          </cell>
          <cell r="H109" t="str">
            <v>초기</v>
          </cell>
          <cell r="I109" t="str">
            <v>중장년</v>
          </cell>
          <cell r="J109">
            <v>0</v>
          </cell>
          <cell r="K109">
            <v>7</v>
          </cell>
          <cell r="L109">
            <v>9</v>
          </cell>
          <cell r="M109">
            <v>17</v>
          </cell>
          <cell r="N109">
            <v>18</v>
          </cell>
          <cell r="O109">
            <v>7</v>
          </cell>
          <cell r="P109">
            <v>6</v>
          </cell>
          <cell r="Q109">
            <v>12</v>
          </cell>
          <cell r="R109">
            <v>3</v>
          </cell>
          <cell r="S109">
            <v>79</v>
          </cell>
          <cell r="T109">
            <v>0</v>
          </cell>
          <cell r="U109">
            <v>79</v>
          </cell>
          <cell r="V109">
            <v>46</v>
          </cell>
          <cell r="W109" t="str">
            <v xml:space="preserve">창업아이템에 대한 문제인식과 필요성은 비교적 명확하게 확인됨
다만 시장의 크기 등의 분석과 확장방안 수립이 필수적으로 필요하며,
추후 자금확보방안과 매출창출 계획에 대한 구체성에대한 보완이 필요함. </v>
          </cell>
        </row>
        <row r="110">
          <cell r="B110">
            <v>20427513</v>
          </cell>
          <cell r="C110" t="str">
            <v>지역기반</v>
          </cell>
          <cell r="D110" t="str">
            <v>전기ㆍ전자</v>
          </cell>
          <cell r="E110" t="str">
            <v>고속 신호 PCB 가상검증 정확도 향상을 위한 AI 기반 전기적  물성 추출 솔루션</v>
          </cell>
          <cell r="F110" t="str">
            <v>430,000</v>
          </cell>
          <cell r="G110" t="str">
            <v>0</v>
          </cell>
          <cell r="H110" t="str">
            <v>초기</v>
          </cell>
          <cell r="I110" t="str">
            <v>중장년</v>
          </cell>
          <cell r="J110">
            <v>0</v>
          </cell>
          <cell r="K110">
            <v>9</v>
          </cell>
          <cell r="L110">
            <v>9</v>
          </cell>
          <cell r="M110">
            <v>17</v>
          </cell>
          <cell r="N110">
            <v>16</v>
          </cell>
          <cell r="O110">
            <v>9</v>
          </cell>
          <cell r="P110">
            <v>7</v>
          </cell>
          <cell r="Q110">
            <v>11</v>
          </cell>
          <cell r="R110">
            <v>3</v>
          </cell>
          <cell r="S110">
            <v>81</v>
          </cell>
          <cell r="T110">
            <v>0</v>
          </cell>
          <cell r="U110">
            <v>81</v>
          </cell>
          <cell r="V110">
            <v>31</v>
          </cell>
          <cell r="W110" t="str">
            <v>아이템의 필요성 및 대표자의 전문성과 관련경험, 기술성은 비교적 우수한것으로 확인됨.
팀차원의 역량 측면 핵심인력 구성 및 역할분담을 사전에 확인해볼 필요가 있으며,
BM설계 및 확장방안 수립도 필수적으로 요구됨</v>
          </cell>
        </row>
        <row r="111">
          <cell r="B111">
            <v>20427556</v>
          </cell>
          <cell r="C111" t="str">
            <v>지역기반</v>
          </cell>
          <cell r="D111" t="str">
            <v>전기ㆍ전자</v>
          </cell>
          <cell r="E111" t="str">
            <v>능동구동 마이크로LED 기반 투명/불투명 전환이 가능한  다목적(교육,치료,정보전달) 인터렉티브 투명 디스플레이</v>
          </cell>
          <cell r="F111" t="str">
            <v>32,500,000</v>
          </cell>
          <cell r="G111" t="str">
            <v>1</v>
          </cell>
          <cell r="H111" t="str">
            <v>초기</v>
          </cell>
          <cell r="I111" t="str">
            <v>중장년</v>
          </cell>
          <cell r="J111">
            <v>0</v>
          </cell>
          <cell r="K111">
            <v>6</v>
          </cell>
          <cell r="L111">
            <v>7</v>
          </cell>
          <cell r="M111">
            <v>17</v>
          </cell>
          <cell r="N111">
            <v>16</v>
          </cell>
          <cell r="O111">
            <v>7</v>
          </cell>
          <cell r="P111">
            <v>6</v>
          </cell>
          <cell r="Q111">
            <v>12</v>
          </cell>
          <cell r="R111">
            <v>5</v>
          </cell>
          <cell r="S111">
            <v>76</v>
          </cell>
          <cell r="T111">
            <v>0</v>
          </cell>
          <cell r="U111">
            <v>76</v>
          </cell>
          <cell r="V111">
            <v>80</v>
          </cell>
          <cell r="W111" t="str">
            <v>아이템의 필요성 및 대표자의 전문성과 관련경험, 기술성은 비교적 우수한것으로 확인됨.
다만 시장의 크기 등의 분석과 확장방안 수립이 필수적으로 필요하며,
고객 수요 및 확보 방안과 시장진출 전략의 구체화가 요구됨</v>
          </cell>
        </row>
        <row r="112">
          <cell r="B112">
            <v>20427736</v>
          </cell>
          <cell r="C112" t="str">
            <v>지역기반</v>
          </cell>
          <cell r="D112" t="str">
            <v>전기ㆍ전자</v>
          </cell>
          <cell r="E112" t="str">
            <v>AI 기반K-브랜드 피크 솔루션(브랜드 스케일업SaaS 플랫폼)</v>
          </cell>
          <cell r="F112" t="str">
            <v>0</v>
          </cell>
          <cell r="G112" t="str">
            <v>0</v>
          </cell>
          <cell r="H112" t="str">
            <v>초기</v>
          </cell>
          <cell r="I112" t="str">
            <v>중장년</v>
          </cell>
          <cell r="J112">
            <v>0</v>
          </cell>
          <cell r="K112">
            <v>8</v>
          </cell>
          <cell r="L112">
            <v>8</v>
          </cell>
          <cell r="M112">
            <v>15</v>
          </cell>
          <cell r="N112">
            <v>14</v>
          </cell>
          <cell r="O112">
            <v>6</v>
          </cell>
          <cell r="P112">
            <v>6</v>
          </cell>
          <cell r="Q112">
            <v>10</v>
          </cell>
          <cell r="R112">
            <v>2</v>
          </cell>
          <cell r="S112">
            <v>69</v>
          </cell>
          <cell r="T112">
            <v>0</v>
          </cell>
          <cell r="U112">
            <v>69</v>
          </cell>
          <cell r="V112">
            <v>108</v>
          </cell>
          <cell r="W112" t="str">
            <v>대표자의 전문성과 관련경험은 비교적 우수한것으로 확인됨.
다만 시장의 크기 등의 분석과 확장방안 수립이 필수적으로 필요하며,
고객 수요 및 확보 방안과 시장진출 전략의 구체화가 요구됨</v>
          </cell>
        </row>
        <row r="113">
          <cell r="B113">
            <v>20428130</v>
          </cell>
          <cell r="C113" t="str">
            <v>지역기반</v>
          </cell>
          <cell r="D113" t="str">
            <v>전기ㆍ전자</v>
          </cell>
          <cell r="E113" t="str">
            <v>RS-485 통신 기반의 센서, 컨트롤러 일체형 스마트 레이저 EPC센서 개발</v>
          </cell>
          <cell r="F113" t="str">
            <v>520,000,000</v>
          </cell>
          <cell r="G113" t="str">
            <v>1</v>
          </cell>
          <cell r="H113" t="str">
            <v>초기</v>
          </cell>
          <cell r="I113" t="str">
            <v>중장년</v>
          </cell>
          <cell r="J113">
            <v>0</v>
          </cell>
          <cell r="K113">
            <v>9</v>
          </cell>
          <cell r="L113">
            <v>9</v>
          </cell>
          <cell r="M113">
            <v>16</v>
          </cell>
          <cell r="N113">
            <v>17</v>
          </cell>
          <cell r="O113">
            <v>9</v>
          </cell>
          <cell r="P113">
            <v>8</v>
          </cell>
          <cell r="Q113">
            <v>12</v>
          </cell>
          <cell r="R113">
            <v>2</v>
          </cell>
          <cell r="S113">
            <v>82</v>
          </cell>
          <cell r="T113">
            <v>0</v>
          </cell>
          <cell r="U113">
            <v>82</v>
          </cell>
          <cell r="V113">
            <v>18</v>
          </cell>
          <cell r="W113" t="str">
            <v xml:space="preserve">아이템의 필요성 및 대표자의 전문성과 관련경험, 기술성은 비교적 우수한것으로 확인됨.
팀차원의 역량 측면 핵심인력 구성 및 역할분담을 사전에 확인해볼 필요가 있으며,
추후 자금확보방안과 매출창출 계획에 대한 구체성에대한 보완이 필요함. </v>
          </cell>
        </row>
        <row r="114">
          <cell r="B114">
            <v>20428208</v>
          </cell>
          <cell r="C114" t="str">
            <v>지역기반</v>
          </cell>
          <cell r="D114" t="str">
            <v>전기ㆍ전자</v>
          </cell>
          <cell r="E114" t="str">
            <v>고장을 미리 알려주는 피지컬 AI 기반 스마트 BLDC 모터 개발</v>
          </cell>
          <cell r="F114" t="str">
            <v>0</v>
          </cell>
          <cell r="G114" t="str">
            <v>1</v>
          </cell>
          <cell r="H114" t="str">
            <v>초기</v>
          </cell>
          <cell r="I114" t="str">
            <v>청년</v>
          </cell>
          <cell r="J114">
            <v>0</v>
          </cell>
          <cell r="K114">
            <v>7</v>
          </cell>
          <cell r="L114">
            <v>7</v>
          </cell>
          <cell r="M114">
            <v>16</v>
          </cell>
          <cell r="N114">
            <v>15</v>
          </cell>
          <cell r="O114">
            <v>8</v>
          </cell>
          <cell r="P114">
            <v>8</v>
          </cell>
          <cell r="Q114">
            <v>13</v>
          </cell>
          <cell r="R114">
            <v>4</v>
          </cell>
          <cell r="S114">
            <v>78</v>
          </cell>
          <cell r="T114">
            <v>0</v>
          </cell>
          <cell r="U114">
            <v>78</v>
          </cell>
          <cell r="V114">
            <v>56</v>
          </cell>
          <cell r="W114" t="str">
            <v>아이템의 필요성 및 대표자의 전문성과 관련경험, 조직구성은 비교적 우수한것으로 확인됨.
경쟁사분석을 통한 경쟁적 기술적 우위에 대한 보다 구체적인 전략수립이 필요할것으로 보여지며, 
시장진출 전략을 더욱 명확화할 필요가 있음</v>
          </cell>
        </row>
        <row r="115">
          <cell r="B115">
            <v>20428472</v>
          </cell>
          <cell r="C115" t="str">
            <v>지역기반</v>
          </cell>
          <cell r="D115" t="str">
            <v>전기ㆍ전자</v>
          </cell>
          <cell r="E115" t="str">
            <v>포토토 아카이브 (POTOTO Archive)</v>
          </cell>
          <cell r="F115" t="str">
            <v>1,222,392,351</v>
          </cell>
          <cell r="G115" t="str">
            <v>2</v>
          </cell>
          <cell r="H115" t="str">
            <v>초기</v>
          </cell>
          <cell r="I115" t="str">
            <v>청년</v>
          </cell>
          <cell r="J115">
            <v>0</v>
          </cell>
          <cell r="K115">
            <v>8</v>
          </cell>
          <cell r="L115">
            <v>6</v>
          </cell>
          <cell r="M115">
            <v>14</v>
          </cell>
          <cell r="N115">
            <v>13</v>
          </cell>
          <cell r="O115">
            <v>6</v>
          </cell>
          <cell r="P115">
            <v>5</v>
          </cell>
          <cell r="Q115">
            <v>10</v>
          </cell>
          <cell r="R115">
            <v>2</v>
          </cell>
          <cell r="S115">
            <v>64</v>
          </cell>
          <cell r="T115">
            <v>0</v>
          </cell>
          <cell r="U115">
            <v>64</v>
          </cell>
          <cell r="V115">
            <v>143</v>
          </cell>
          <cell r="W115" t="str">
            <v>창업 아이템에 대한 문제인식과 창업동기는 비교적 명확하게 제시되어있음
다만 시장의 크기 등의 분석과 확장방안 수립이 필수적으로 필요하며,
차별성을 기반으로한 시장진입의 구체적인 방법의 수립이 요구됨</v>
          </cell>
        </row>
        <row r="116">
          <cell r="B116">
            <v>20428574</v>
          </cell>
          <cell r="C116" t="str">
            <v>지역기반</v>
          </cell>
          <cell r="D116" t="str">
            <v>전기ㆍ전자</v>
          </cell>
          <cell r="E116" t="str">
            <v>디지털 트윈 기반 반도체 제조 자동화 플랫폼 앰피비언</v>
          </cell>
          <cell r="F116" t="str">
            <v>2,727,273</v>
          </cell>
          <cell r="G116" t="str">
            <v>5</v>
          </cell>
          <cell r="H116" t="str">
            <v>초기</v>
          </cell>
          <cell r="I116" t="str">
            <v>중장년</v>
          </cell>
          <cell r="J116" t="str">
            <v>면제</v>
          </cell>
          <cell r="S116" t="str">
            <v/>
          </cell>
          <cell r="T116">
            <v>0</v>
          </cell>
          <cell r="U116">
            <v>100</v>
          </cell>
          <cell r="V116" t="str">
            <v/>
          </cell>
          <cell r="W116" t="str">
            <v>서류평가 면제</v>
          </cell>
        </row>
        <row r="117">
          <cell r="B117">
            <v>20429063</v>
          </cell>
          <cell r="C117" t="str">
            <v>지역기반</v>
          </cell>
          <cell r="D117" t="str">
            <v>전기ㆍ전자</v>
          </cell>
          <cell r="E117" t="str">
            <v>자율온도제어 기술로 손끝까지 따뜻한 발열장갑</v>
          </cell>
          <cell r="F117" t="str">
            <v>40,000,000</v>
          </cell>
          <cell r="G117" t="str">
            <v>0</v>
          </cell>
          <cell r="H117" t="str">
            <v>초기</v>
          </cell>
          <cell r="I117" t="str">
            <v>중장년</v>
          </cell>
          <cell r="J117">
            <v>0</v>
          </cell>
          <cell r="K117">
            <v>7</v>
          </cell>
          <cell r="L117">
            <v>6</v>
          </cell>
          <cell r="M117">
            <v>13</v>
          </cell>
          <cell r="N117">
            <v>13</v>
          </cell>
          <cell r="O117">
            <v>7</v>
          </cell>
          <cell r="P117">
            <v>6</v>
          </cell>
          <cell r="Q117">
            <v>13</v>
          </cell>
          <cell r="R117">
            <v>2</v>
          </cell>
          <cell r="S117">
            <v>67</v>
          </cell>
          <cell r="T117">
            <v>0</v>
          </cell>
          <cell r="U117">
            <v>67</v>
          </cell>
          <cell r="V117">
            <v>131</v>
          </cell>
          <cell r="W117" t="str">
            <v>대표자의 전문성과 관련경험은 비교적 우수한것으로 확인됨.
다만 시장의 크기 등의 분석과 확장방안 수립이 필수적으로 필요하며,
고객 수요 및 확보 방안과 시장진출 전략의 구체화가 요구됨</v>
          </cell>
        </row>
        <row r="118">
          <cell r="B118">
            <v>20429603</v>
          </cell>
          <cell r="C118" t="str">
            <v>지역기반</v>
          </cell>
          <cell r="D118" t="str">
            <v>전기ㆍ전자</v>
          </cell>
          <cell r="E118" t="str">
            <v>IoT 화재감지 및 자동 전원차단 기능의 차세대 모빌리티 배터리용 스마트 방화·방폭 케이스의 개발</v>
          </cell>
          <cell r="F118" t="str">
            <v>39,000,000</v>
          </cell>
          <cell r="G118" t="str">
            <v>2</v>
          </cell>
          <cell r="H118" t="str">
            <v>초기</v>
          </cell>
          <cell r="I118" t="str">
            <v>중장년</v>
          </cell>
          <cell r="J118">
            <v>0</v>
          </cell>
          <cell r="K118">
            <v>8</v>
          </cell>
          <cell r="L118">
            <v>7</v>
          </cell>
          <cell r="M118">
            <v>17</v>
          </cell>
          <cell r="N118">
            <v>18</v>
          </cell>
          <cell r="O118">
            <v>8</v>
          </cell>
          <cell r="P118">
            <v>7</v>
          </cell>
          <cell r="Q118">
            <v>12</v>
          </cell>
          <cell r="R118">
            <v>4</v>
          </cell>
          <cell r="S118">
            <v>81</v>
          </cell>
          <cell r="T118">
            <v>0</v>
          </cell>
          <cell r="U118">
            <v>81</v>
          </cell>
          <cell r="V118">
            <v>31</v>
          </cell>
          <cell r="W118" t="str">
            <v>아이템에 대한 필요성과 기술은 명확하게 확인됨
팀차원의 역량 측면 핵심인력 구성 및 역할분담을 사전에 확인해볼 필요가 있음
BM설계 및 확장방안 수립도 필수적으로 요구됨</v>
          </cell>
        </row>
        <row r="119">
          <cell r="B119">
            <v>20429801</v>
          </cell>
          <cell r="C119" t="str">
            <v>지역기반</v>
          </cell>
          <cell r="D119" t="str">
            <v>전기ㆍ전자</v>
          </cell>
          <cell r="E119" t="str">
            <v>가정용 AI 맞춤형 영양제 디스펜서 &amp; 구독 플랫폼, ‘Wellness Station’</v>
          </cell>
          <cell r="F119" t="str">
            <v>50,000,000</v>
          </cell>
          <cell r="G119" t="str">
            <v>0</v>
          </cell>
          <cell r="H119" t="str">
            <v>초기</v>
          </cell>
          <cell r="I119" t="str">
            <v>중장년</v>
          </cell>
          <cell r="J119">
            <v>0</v>
          </cell>
          <cell r="K119">
            <v>6</v>
          </cell>
          <cell r="L119">
            <v>9</v>
          </cell>
          <cell r="M119">
            <v>15</v>
          </cell>
          <cell r="N119">
            <v>14</v>
          </cell>
          <cell r="O119">
            <v>7</v>
          </cell>
          <cell r="P119">
            <v>8</v>
          </cell>
          <cell r="Q119">
            <v>10</v>
          </cell>
          <cell r="R119">
            <v>3</v>
          </cell>
          <cell r="S119">
            <v>72</v>
          </cell>
          <cell r="T119">
            <v>0</v>
          </cell>
          <cell r="U119">
            <v>72</v>
          </cell>
          <cell r="V119">
            <v>93</v>
          </cell>
          <cell r="W119" t="str">
            <v>창업 아이템에 대한 문제인식과 창업동기는 비교적 명확하게 제시됨
다만 필요성과,차별성을 바탕으로한 시장진입의 구체적인 방법이 필요하며,
BM설계 및 가격책정부분에서의 고도화가 요구됨</v>
          </cell>
        </row>
        <row r="120">
          <cell r="B120">
            <v>20429908</v>
          </cell>
          <cell r="C120" t="str">
            <v>지역기반</v>
          </cell>
          <cell r="D120" t="str">
            <v>전기ㆍ전자</v>
          </cell>
          <cell r="E120" t="str">
            <v>도어락 비밀번호 알림 기술이 적용된 독거노인 안전관리 시스템</v>
          </cell>
          <cell r="F120" t="str">
            <v>1,021,699,000</v>
          </cell>
          <cell r="G120" t="str">
            <v>4</v>
          </cell>
          <cell r="H120" t="str">
            <v>초기</v>
          </cell>
          <cell r="I120" t="str">
            <v>중장년</v>
          </cell>
          <cell r="J120">
            <v>0</v>
          </cell>
          <cell r="K120">
            <v>8</v>
          </cell>
          <cell r="L120">
            <v>7</v>
          </cell>
          <cell r="M120">
            <v>14</v>
          </cell>
          <cell r="N120">
            <v>11</v>
          </cell>
          <cell r="O120">
            <v>6</v>
          </cell>
          <cell r="P120">
            <v>6</v>
          </cell>
          <cell r="Q120">
            <v>10</v>
          </cell>
          <cell r="R120">
            <v>2</v>
          </cell>
          <cell r="S120">
            <v>64</v>
          </cell>
          <cell r="T120">
            <v>0</v>
          </cell>
          <cell r="U120">
            <v>64</v>
          </cell>
          <cell r="V120">
            <v>143</v>
          </cell>
          <cell r="W120" t="str">
            <v>창업 아이템에 대한 문제인식과 창업동기는 비교적 명확하게 제시되었고
조직구성은 비교적 우수한것으로 확인됨.
다만 필요성을 바탕으로한 시장진입의 구체적인 방법이 필요함</v>
          </cell>
        </row>
        <row r="121">
          <cell r="B121">
            <v>20430589</v>
          </cell>
          <cell r="C121" t="str">
            <v>지역기반</v>
          </cell>
          <cell r="D121" t="str">
            <v>전기ㆍ전자</v>
          </cell>
          <cell r="E121" t="str">
            <v>Lymo &amp; Lymo AI</v>
          </cell>
          <cell r="F121" t="str">
            <v>35,500,000</v>
          </cell>
          <cell r="G121" t="str">
            <v>3</v>
          </cell>
          <cell r="H121" t="str">
            <v>초기</v>
          </cell>
          <cell r="I121" t="str">
            <v>청년</v>
          </cell>
          <cell r="J121" t="str">
            <v>면제</v>
          </cell>
          <cell r="S121" t="str">
            <v/>
          </cell>
          <cell r="T121">
            <v>0</v>
          </cell>
          <cell r="U121">
            <v>100</v>
          </cell>
          <cell r="V121" t="str">
            <v/>
          </cell>
          <cell r="W121" t="str">
            <v>서류평가 면제</v>
          </cell>
        </row>
        <row r="122">
          <cell r="B122">
            <v>20430875</v>
          </cell>
          <cell r="C122" t="str">
            <v>지역기반</v>
          </cell>
          <cell r="D122" t="str">
            <v>전기ㆍ전자</v>
          </cell>
          <cell r="E122" t="str">
            <v>내 손안의 동호회 운영 매니저 - 미티 모바일 애플리케이션</v>
          </cell>
          <cell r="F122" t="str">
            <v>12,712,400</v>
          </cell>
          <cell r="G122" t="str">
            <v>1</v>
          </cell>
          <cell r="H122" t="str">
            <v>초기</v>
          </cell>
          <cell r="I122" t="str">
            <v>청년</v>
          </cell>
          <cell r="J122">
            <v>0</v>
          </cell>
          <cell r="K122">
            <v>6</v>
          </cell>
          <cell r="L122">
            <v>6</v>
          </cell>
          <cell r="M122">
            <v>14</v>
          </cell>
          <cell r="N122">
            <v>13</v>
          </cell>
          <cell r="O122">
            <v>5</v>
          </cell>
          <cell r="P122">
            <v>6</v>
          </cell>
          <cell r="Q122">
            <v>10</v>
          </cell>
          <cell r="R122">
            <v>2</v>
          </cell>
          <cell r="S122">
            <v>62</v>
          </cell>
          <cell r="T122">
            <v>0</v>
          </cell>
          <cell r="U122">
            <v>62</v>
          </cell>
          <cell r="V122">
            <v>150</v>
          </cell>
          <cell r="W122" t="str">
            <v xml:space="preserve">창업 아이템에 대한 문제인식과 창업동기는 비교적 명확하게 제시됨
다만 필요성과,차별성을 바탕으로한 시장진입의 구체적인 방법이 필요하며,
추후 자금확보방안과 매출창출 계획에 대한 구체성에대한 보완이 필요함. </v>
          </cell>
        </row>
        <row r="123">
          <cell r="B123">
            <v>20431069</v>
          </cell>
          <cell r="C123" t="str">
            <v>지역기반</v>
          </cell>
          <cell r="D123" t="str">
            <v>전기ㆍ전자</v>
          </cell>
          <cell r="E123" t="str">
            <v>동아프리카 전기자동차 물류 통합솔루션, 승객운송 서비스 및  전기자동차 판매 서비스</v>
          </cell>
          <cell r="F123" t="str">
            <v>0</v>
          </cell>
          <cell r="G123" t="str">
            <v>1</v>
          </cell>
          <cell r="H123" t="str">
            <v>초기</v>
          </cell>
          <cell r="I123" t="str">
            <v>청년</v>
          </cell>
          <cell r="J123">
            <v>0</v>
          </cell>
          <cell r="K123">
            <v>9</v>
          </cell>
          <cell r="L123">
            <v>8</v>
          </cell>
          <cell r="M123">
            <v>17</v>
          </cell>
          <cell r="N123">
            <v>16</v>
          </cell>
          <cell r="O123">
            <v>7</v>
          </cell>
          <cell r="P123">
            <v>8</v>
          </cell>
          <cell r="Q123">
            <v>11</v>
          </cell>
          <cell r="R123">
            <v>4</v>
          </cell>
          <cell r="S123">
            <v>80</v>
          </cell>
          <cell r="T123">
            <v>0</v>
          </cell>
          <cell r="U123">
            <v>80</v>
          </cell>
          <cell r="V123">
            <v>43</v>
          </cell>
          <cell r="W123" t="str">
            <v xml:space="preserve">창업아이템에 대한 문제인식과 필요성은 비교적 명확하게 확인됨
전반적으로 사업계획의 추진가능성과 방향성이 명확함
추후 자금확보방안에 대한 구체적인 보완이 필요함. </v>
          </cell>
        </row>
        <row r="124">
          <cell r="B124">
            <v>20431416</v>
          </cell>
          <cell r="C124" t="str">
            <v>지역기반</v>
          </cell>
          <cell r="D124" t="str">
            <v>전기ㆍ전자</v>
          </cell>
          <cell r="E124" t="str">
            <v>전술 모바일 환경에서의 AI 기반 음성명령 STI(Speech-To-Intent) 기능모델 개발</v>
          </cell>
          <cell r="F124" t="str">
            <v>0</v>
          </cell>
          <cell r="G124" t="str">
            <v>5</v>
          </cell>
          <cell r="H124" t="str">
            <v>초기</v>
          </cell>
          <cell r="I124" t="str">
            <v>청년</v>
          </cell>
          <cell r="J124">
            <v>0</v>
          </cell>
          <cell r="K124">
            <v>8</v>
          </cell>
          <cell r="L124">
            <v>7</v>
          </cell>
          <cell r="M124">
            <v>17</v>
          </cell>
          <cell r="N124">
            <v>15</v>
          </cell>
          <cell r="O124">
            <v>9</v>
          </cell>
          <cell r="P124">
            <v>9</v>
          </cell>
          <cell r="Q124">
            <v>14</v>
          </cell>
          <cell r="R124">
            <v>2</v>
          </cell>
          <cell r="S124">
            <v>81</v>
          </cell>
          <cell r="T124">
            <v>2</v>
          </cell>
          <cell r="U124">
            <v>83</v>
          </cell>
          <cell r="V124">
            <v>13</v>
          </cell>
          <cell r="W124" t="str">
            <v>아이템에대한 필요성은 명확하게 확인되며, 핵심인력 팀구성이 잘 되어있음.
전반적으로 사업계획의 추진가능성과 방향성이 명확함
다만 필요성과 차별성을 바탕으로한 시장진입의 구체적인 방법이 필요함</v>
          </cell>
        </row>
        <row r="125">
          <cell r="B125">
            <v>20432044</v>
          </cell>
          <cell r="C125" t="str">
            <v>지역기반</v>
          </cell>
          <cell r="D125" t="str">
            <v>전기ㆍ전자</v>
          </cell>
          <cell r="E125" t="str">
            <v>‘더디(DUHDI)’ - 올인원(All in one) 행사 운영 DX 솔루션</v>
          </cell>
          <cell r="F125" t="str">
            <v>4,790,909</v>
          </cell>
          <cell r="G125" t="str">
            <v>0</v>
          </cell>
          <cell r="H125" t="str">
            <v>초기</v>
          </cell>
          <cell r="I125" t="str">
            <v>청년</v>
          </cell>
          <cell r="J125">
            <v>0</v>
          </cell>
          <cell r="K125">
            <v>5</v>
          </cell>
          <cell r="L125">
            <v>8</v>
          </cell>
          <cell r="M125">
            <v>16</v>
          </cell>
          <cell r="N125">
            <v>16</v>
          </cell>
          <cell r="O125">
            <v>8</v>
          </cell>
          <cell r="P125">
            <v>7</v>
          </cell>
          <cell r="Q125">
            <v>10</v>
          </cell>
          <cell r="R125">
            <v>3</v>
          </cell>
          <cell r="S125">
            <v>73</v>
          </cell>
          <cell r="T125">
            <v>2</v>
          </cell>
          <cell r="U125">
            <v>75</v>
          </cell>
          <cell r="V125">
            <v>85</v>
          </cell>
          <cell r="W125" t="str">
            <v>창업 아이템에 대한 문제인식과 창업동기는 비교적 명확하게 제시됨
다만 필요성과,차별성을 바탕으로한 시장진입의 구체적인 방법이 필요하며,
BM설계 및 가격책정부분에서의 고도화가 요구됨</v>
          </cell>
        </row>
        <row r="126">
          <cell r="B126">
            <v>20432268</v>
          </cell>
          <cell r="C126" t="str">
            <v>지역기반</v>
          </cell>
          <cell r="D126" t="str">
            <v>전기ㆍ전자</v>
          </cell>
          <cell r="E126" t="str">
            <v>사진으로 하루를 기록하고, 실제 방문을 기반으로 장소를 탐색하는 AI 라이프로그 서비스</v>
          </cell>
          <cell r="F126" t="str">
            <v>0</v>
          </cell>
          <cell r="G126" t="str">
            <v>0</v>
          </cell>
          <cell r="H126" t="str">
            <v>초기</v>
          </cell>
          <cell r="I126" t="str">
            <v>청년</v>
          </cell>
          <cell r="J126">
            <v>0</v>
          </cell>
          <cell r="K126">
            <v>7</v>
          </cell>
          <cell r="L126">
            <v>6</v>
          </cell>
          <cell r="M126">
            <v>13</v>
          </cell>
          <cell r="N126">
            <v>13</v>
          </cell>
          <cell r="O126">
            <v>5</v>
          </cell>
          <cell r="P126">
            <v>5</v>
          </cell>
          <cell r="Q126">
            <v>10</v>
          </cell>
          <cell r="R126">
            <v>2</v>
          </cell>
          <cell r="S126">
            <v>61</v>
          </cell>
          <cell r="T126">
            <v>0</v>
          </cell>
          <cell r="U126">
            <v>61</v>
          </cell>
          <cell r="V126">
            <v>154</v>
          </cell>
          <cell r="W126" t="str">
            <v>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v>
          </cell>
        </row>
        <row r="127">
          <cell r="B127">
            <v>20432308</v>
          </cell>
          <cell r="C127" t="str">
            <v>지역기반</v>
          </cell>
          <cell r="D127" t="str">
            <v>전기ㆍ전자</v>
          </cell>
          <cell r="E127" t="str">
            <v>AI 자동 보정 듀얼솔레노이드 내장형 능동 서스펜션 감쇠력 제어 모듈</v>
          </cell>
          <cell r="F127" t="str">
            <v>96,000,000</v>
          </cell>
          <cell r="G127" t="str">
            <v>3</v>
          </cell>
          <cell r="H127" t="str">
            <v>초기</v>
          </cell>
          <cell r="I127" t="str">
            <v>청년</v>
          </cell>
          <cell r="J127">
            <v>0</v>
          </cell>
          <cell r="K127">
            <v>9</v>
          </cell>
          <cell r="L127">
            <v>9</v>
          </cell>
          <cell r="M127">
            <v>17</v>
          </cell>
          <cell r="N127">
            <v>16</v>
          </cell>
          <cell r="O127">
            <v>9</v>
          </cell>
          <cell r="P127">
            <v>9</v>
          </cell>
          <cell r="Q127">
            <v>14</v>
          </cell>
          <cell r="R127">
            <v>4</v>
          </cell>
          <cell r="S127">
            <v>87</v>
          </cell>
          <cell r="T127">
            <v>2</v>
          </cell>
          <cell r="U127">
            <v>89</v>
          </cell>
          <cell r="V127">
            <v>9</v>
          </cell>
          <cell r="W127" t="str">
            <v>아이템의 필요성 및 대표자의 전문성과 관련경험, 기술성은 비교적 우수한것으로 확인됨.
팀차원의 역량 측면 핵심인력 구성 및 역할분담을 사전에 확인해볼 필요가 있으며,
경쟁사분석을 통한 경쟁적 기술적 우위에 대한 보다 구체적인 전략수립이 필요할것으로 보여짐</v>
          </cell>
        </row>
        <row r="128">
          <cell r="B128">
            <v>20432478</v>
          </cell>
          <cell r="C128" t="str">
            <v>지역기반</v>
          </cell>
          <cell r="D128" t="str">
            <v>전기ㆍ전자</v>
          </cell>
          <cell r="E128" t="str">
            <v>AI비전기술이 적용된 자동충전기능의 노상주차장용 전기차 충전기</v>
          </cell>
          <cell r="F128" t="str">
            <v>0</v>
          </cell>
          <cell r="G128" t="str">
            <v>0</v>
          </cell>
          <cell r="H128" t="str">
            <v>초기</v>
          </cell>
          <cell r="I128" t="str">
            <v>중장년</v>
          </cell>
          <cell r="J128">
            <v>0</v>
          </cell>
          <cell r="K128">
            <v>7</v>
          </cell>
          <cell r="L128">
            <v>9</v>
          </cell>
          <cell r="M128">
            <v>19</v>
          </cell>
          <cell r="N128">
            <v>17</v>
          </cell>
          <cell r="O128">
            <v>8</v>
          </cell>
          <cell r="P128">
            <v>8</v>
          </cell>
          <cell r="Q128">
            <v>12</v>
          </cell>
          <cell r="R128">
            <v>2</v>
          </cell>
          <cell r="S128">
            <v>82</v>
          </cell>
          <cell r="T128">
            <v>0</v>
          </cell>
          <cell r="U128">
            <v>82</v>
          </cell>
          <cell r="V128">
            <v>18</v>
          </cell>
          <cell r="W128" t="str">
            <v>아이템의 필요성 및 대표자의 전문성과 관련경험, 기술성은 비교적 우수한것으로 확인됨.
팀차원의 역량 측면 핵심인력 구성 및 역할분담을 사전에 확인해볼 필요가 있으며,
필요성과 차별성을 바탕으로한 시장진입의 구체적인 방법이 요구됨</v>
          </cell>
        </row>
        <row r="129">
          <cell r="B129">
            <v>20438708</v>
          </cell>
          <cell r="C129" t="str">
            <v>지역기반</v>
          </cell>
          <cell r="D129" t="str">
            <v>전기ㆍ전자</v>
          </cell>
          <cell r="E129" t="str">
            <v>무불산 화학적 에칭 기술이 적용된 초소형, 편광유지 클래딩광 제거소자</v>
          </cell>
          <cell r="F129" t="str">
            <v>91,104,230</v>
          </cell>
          <cell r="G129" t="str">
            <v>2</v>
          </cell>
          <cell r="H129" t="str">
            <v>초기</v>
          </cell>
          <cell r="I129" t="str">
            <v>중장년</v>
          </cell>
          <cell r="J129">
            <v>0</v>
          </cell>
          <cell r="K129">
            <v>8</v>
          </cell>
          <cell r="L129">
            <v>9</v>
          </cell>
          <cell r="M129">
            <v>17</v>
          </cell>
          <cell r="N129">
            <v>16</v>
          </cell>
          <cell r="O129">
            <v>9</v>
          </cell>
          <cell r="P129">
            <v>8</v>
          </cell>
          <cell r="Q129">
            <v>13</v>
          </cell>
          <cell r="R129">
            <v>3</v>
          </cell>
          <cell r="S129">
            <v>83</v>
          </cell>
          <cell r="T129">
            <v>0</v>
          </cell>
          <cell r="U129">
            <v>83</v>
          </cell>
          <cell r="V129">
            <v>13</v>
          </cell>
          <cell r="W129" t="str">
            <v xml:space="preserve">아이템의 필요성 및 대표자의 전문성과 관련경험, 기술성은 우수한것으로 확인됨.
팀차원의 역량 측면 핵심인력 구성 및 역할분담을 사전에 확인해볼 필요가 있으며,
필요성과 차별성을 바탕으로한 시장진입의 구체적인 방법이 요구되고, 추후 자금확보방안에 대한 구체적인 보완이 필요함. </v>
          </cell>
        </row>
        <row r="130">
          <cell r="B130">
            <v>20439911</v>
          </cell>
          <cell r="C130" t="str">
            <v>지역기반</v>
          </cell>
          <cell r="D130" t="str">
            <v>전기ㆍ전자</v>
          </cell>
          <cell r="E130" t="str">
            <v>영동 일라이트 기반 온열 회복 기기·서비스</v>
          </cell>
          <cell r="F130" t="str">
            <v>9,000,000</v>
          </cell>
          <cell r="G130" t="str">
            <v>1</v>
          </cell>
          <cell r="H130" t="str">
            <v>초기</v>
          </cell>
          <cell r="I130" t="str">
            <v>청년</v>
          </cell>
          <cell r="J130">
            <v>0</v>
          </cell>
          <cell r="K130">
            <v>8</v>
          </cell>
          <cell r="L130">
            <v>6</v>
          </cell>
          <cell r="M130">
            <v>15</v>
          </cell>
          <cell r="N130">
            <v>17</v>
          </cell>
          <cell r="O130">
            <v>6</v>
          </cell>
          <cell r="P130">
            <v>7</v>
          </cell>
          <cell r="Q130">
            <v>10</v>
          </cell>
          <cell r="R130">
            <v>3</v>
          </cell>
          <cell r="S130">
            <v>72</v>
          </cell>
          <cell r="T130">
            <v>0</v>
          </cell>
          <cell r="U130">
            <v>72</v>
          </cell>
          <cell r="V130">
            <v>93</v>
          </cell>
          <cell r="W130" t="str">
            <v>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v>
          </cell>
        </row>
        <row r="131">
          <cell r="B131">
            <v>20407692</v>
          </cell>
          <cell r="C131" t="str">
            <v>대학발</v>
          </cell>
          <cell r="D131" t="str">
            <v>전기ㆍ전자</v>
          </cell>
          <cell r="E131" t="str">
            <v>CMOS 위상제어 반도체 기반 초저전력 지능형 표면(RIS) 통신 인프라 기술 개발</v>
          </cell>
          <cell r="F131" t="str">
            <v>18,500,000</v>
          </cell>
          <cell r="G131" t="str">
            <v>4</v>
          </cell>
          <cell r="H131" t="str">
            <v>초기</v>
          </cell>
          <cell r="I131" t="str">
            <v>청년</v>
          </cell>
          <cell r="J131">
            <v>0</v>
          </cell>
          <cell r="K131">
            <v>8</v>
          </cell>
          <cell r="L131">
            <v>6</v>
          </cell>
          <cell r="M131">
            <v>17</v>
          </cell>
          <cell r="N131">
            <v>16</v>
          </cell>
          <cell r="O131">
            <v>8</v>
          </cell>
          <cell r="P131">
            <v>8</v>
          </cell>
          <cell r="Q131">
            <v>13</v>
          </cell>
          <cell r="R131">
            <v>2</v>
          </cell>
          <cell r="S131">
            <v>78</v>
          </cell>
          <cell r="T131">
            <v>0</v>
          </cell>
          <cell r="U131">
            <v>78</v>
          </cell>
          <cell r="V131">
            <v>56</v>
          </cell>
          <cell r="W131" t="str">
            <v>아이템의 필요성 및 대표자의 전문성과 관련경험, 기술성은 우수한것으로 확인됨.
필요성과 차별성을 바탕으로한 시장진입의 구체적인 방법이 요구되고, 추후 자금확보방안에 대한 구체적인 보완이 필요함.</v>
          </cell>
          <cell r="X131" t="str">
            <v>일치</v>
          </cell>
          <cell r="Y131" t="str">
            <v>시스템반도체</v>
          </cell>
        </row>
        <row r="132">
          <cell r="B132">
            <v>20418337</v>
          </cell>
          <cell r="C132" t="str">
            <v>대학발</v>
          </cell>
          <cell r="D132" t="str">
            <v>전기ㆍ전자</v>
          </cell>
          <cell r="E132" t="str">
            <v>경량 인공지능 기술이 적용된 엣지 AI 반도체 플랫폼</v>
          </cell>
          <cell r="F132" t="str">
            <v>7,700,000</v>
          </cell>
          <cell r="G132" t="str">
            <v>4</v>
          </cell>
          <cell r="H132" t="str">
            <v>초기</v>
          </cell>
          <cell r="I132" t="str">
            <v>중장년</v>
          </cell>
          <cell r="J132">
            <v>0</v>
          </cell>
          <cell r="K132">
            <v>7</v>
          </cell>
          <cell r="L132">
            <v>9</v>
          </cell>
          <cell r="M132">
            <v>18</v>
          </cell>
          <cell r="N132">
            <v>18</v>
          </cell>
          <cell r="O132">
            <v>7</v>
          </cell>
          <cell r="P132">
            <v>6</v>
          </cell>
          <cell r="Q132">
            <v>14</v>
          </cell>
          <cell r="R132">
            <v>3</v>
          </cell>
          <cell r="S132">
            <v>82</v>
          </cell>
          <cell r="T132">
            <v>0</v>
          </cell>
          <cell r="U132">
            <v>82</v>
          </cell>
          <cell r="V132">
            <v>18</v>
          </cell>
          <cell r="W132" t="str">
            <v>아이템의 필요성 및 대표자의 전문성과 관련경험, 기술성은 우수한것으로 확인됨.
필요성과 차별성을 바탕으로한 시장진입의 구체적인 방법이 요구되고, 추후 자금확보방안에 대한 구체적인 보완이 필요함.</v>
          </cell>
          <cell r="X132" t="str">
            <v>일치</v>
          </cell>
          <cell r="Y132" t="str">
            <v>AI 시스템반도체</v>
          </cell>
        </row>
        <row r="133">
          <cell r="B133">
            <v>20418471</v>
          </cell>
          <cell r="C133" t="str">
            <v>대학발</v>
          </cell>
          <cell r="D133" t="str">
            <v>전기ㆍ전자</v>
          </cell>
          <cell r="E133" t="str">
            <v>AI 기반 반도체 패키징 X-ray 검사 및 계측 솔루션</v>
          </cell>
          <cell r="F133" t="str">
            <v>31,000,000</v>
          </cell>
          <cell r="G133" t="str">
            <v>2</v>
          </cell>
          <cell r="H133" t="str">
            <v>초기</v>
          </cell>
          <cell r="I133" t="str">
            <v>중장년</v>
          </cell>
          <cell r="J133">
            <v>0</v>
          </cell>
          <cell r="K133">
            <v>10</v>
          </cell>
          <cell r="L133">
            <v>9</v>
          </cell>
          <cell r="M133">
            <v>19</v>
          </cell>
          <cell r="N133">
            <v>19</v>
          </cell>
          <cell r="O133">
            <v>9</v>
          </cell>
          <cell r="P133">
            <v>8</v>
          </cell>
          <cell r="Q133">
            <v>15</v>
          </cell>
          <cell r="R133">
            <v>5</v>
          </cell>
          <cell r="S133">
            <v>94</v>
          </cell>
          <cell r="T133">
            <v>0</v>
          </cell>
          <cell r="U133">
            <v>94</v>
          </cell>
          <cell r="V133">
            <v>7</v>
          </cell>
          <cell r="W133" t="str">
            <v>전반적으로 사업계획의 추진가능성과 방향성이 명확하고, 기술성은 우수한것으로 확인됨.
다만 필요성과,차별성을 바탕으로한 시장진입의 구체적인 방법이 필요하며,
팀차원의 역량 측면 핵심인력 구성 및 역할분담을 사전에 확인해볼 필요가 있음</v>
          </cell>
          <cell r="X133" t="str">
            <v>일치</v>
          </cell>
          <cell r="Y133" t="str">
            <v>AI기반 소프트웨어</v>
          </cell>
        </row>
        <row r="134">
          <cell r="B134">
            <v>20423521</v>
          </cell>
          <cell r="C134" t="str">
            <v>대학발</v>
          </cell>
          <cell r="D134" t="str">
            <v>전기ㆍ전자</v>
          </cell>
          <cell r="E134" t="str">
            <v xml:space="preserve">구리도금 및 적층 방식을 통해 두께가 20% 줄어든 스마트폰용 코일 모듈과 액츄에이터 </v>
          </cell>
          <cell r="F134" t="str">
            <v>86,000,000</v>
          </cell>
          <cell r="G134" t="str">
            <v>2</v>
          </cell>
          <cell r="H134" t="str">
            <v>초기</v>
          </cell>
          <cell r="I134" t="str">
            <v>중장년</v>
          </cell>
          <cell r="J134">
            <v>0</v>
          </cell>
          <cell r="K134">
            <v>9</v>
          </cell>
          <cell r="L134">
            <v>8</v>
          </cell>
          <cell r="M134">
            <v>18</v>
          </cell>
          <cell r="N134">
            <v>16</v>
          </cell>
          <cell r="O134">
            <v>6</v>
          </cell>
          <cell r="P134">
            <v>7</v>
          </cell>
          <cell r="Q134">
            <v>11</v>
          </cell>
          <cell r="R134">
            <v>4</v>
          </cell>
          <cell r="S134">
            <v>79</v>
          </cell>
          <cell r="T134">
            <v>0</v>
          </cell>
          <cell r="U134">
            <v>79</v>
          </cell>
          <cell r="V134">
            <v>46</v>
          </cell>
          <cell r="W134" t="str">
            <v>아이템의 필요성 및 대표자의 전문성과 관련경험, 기술성은 우수한것으로 확인됨.
필요성과 차별성을 바탕으로한 시장진입의 구체적인 방법이 요구되고, BM설계 및 확장방안 수립도 필수적으로 요구됨</v>
          </cell>
          <cell r="X134" t="str">
            <v>일치</v>
          </cell>
          <cell r="Y134" t="str">
            <v>지능형로봇</v>
          </cell>
        </row>
        <row r="135">
          <cell r="B135">
            <v>20424012</v>
          </cell>
          <cell r="C135" t="str">
            <v>대학발</v>
          </cell>
          <cell r="D135" t="str">
            <v>전기ㆍ전자</v>
          </cell>
          <cell r="E135" t="str">
            <v>고령친화 성인용 근적외선 LED Y존 쾌적 뷰티케어 디바이스</v>
          </cell>
          <cell r="F135" t="str">
            <v>114,500,000</v>
          </cell>
          <cell r="G135" t="str">
            <v>2</v>
          </cell>
          <cell r="H135" t="str">
            <v>초기</v>
          </cell>
          <cell r="I135" t="str">
            <v>중장년</v>
          </cell>
          <cell r="J135">
            <v>0</v>
          </cell>
          <cell r="K135">
            <v>8</v>
          </cell>
          <cell r="L135">
            <v>7</v>
          </cell>
          <cell r="M135">
            <v>16</v>
          </cell>
          <cell r="N135">
            <v>15</v>
          </cell>
          <cell r="O135">
            <v>6</v>
          </cell>
          <cell r="P135">
            <v>5</v>
          </cell>
          <cell r="Q135">
            <v>12</v>
          </cell>
          <cell r="R135">
            <v>3</v>
          </cell>
          <cell r="S135">
            <v>72</v>
          </cell>
          <cell r="T135">
            <v>0</v>
          </cell>
          <cell r="U135">
            <v>72</v>
          </cell>
          <cell r="V135">
            <v>93</v>
          </cell>
          <cell r="W135" t="str">
            <v>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v>
          </cell>
          <cell r="X135" t="str">
            <v>일치</v>
          </cell>
          <cell r="Y135" t="str">
            <v>시스템반도체</v>
          </cell>
        </row>
        <row r="136">
          <cell r="B136">
            <v>20425468</v>
          </cell>
          <cell r="C136" t="str">
            <v>대학발</v>
          </cell>
          <cell r="D136" t="str">
            <v>전기ㆍ전자</v>
          </cell>
          <cell r="E136" t="str">
            <v>멀티모달 LLM 기반 캐릭터 인터랙션 및 콘텐츠 출력형 Physical AI 디바이스(MARO)</v>
          </cell>
          <cell r="F136" t="str">
            <v>0</v>
          </cell>
          <cell r="G136" t="str">
            <v>5</v>
          </cell>
          <cell r="H136" t="str">
            <v>초기</v>
          </cell>
          <cell r="I136" t="str">
            <v>청년</v>
          </cell>
          <cell r="J136">
            <v>0</v>
          </cell>
          <cell r="K136">
            <v>8</v>
          </cell>
          <cell r="L136">
            <v>8</v>
          </cell>
          <cell r="M136">
            <v>18</v>
          </cell>
          <cell r="N136">
            <v>18</v>
          </cell>
          <cell r="O136">
            <v>8</v>
          </cell>
          <cell r="P136">
            <v>6</v>
          </cell>
          <cell r="Q136">
            <v>10</v>
          </cell>
          <cell r="R136">
            <v>3</v>
          </cell>
          <cell r="S136">
            <v>79</v>
          </cell>
          <cell r="T136">
            <v>0</v>
          </cell>
          <cell r="U136">
            <v>79</v>
          </cell>
          <cell r="V136">
            <v>46</v>
          </cell>
          <cell r="W136" t="str">
            <v>대표자의 전문성과 관련경험, 기술성은 비교적 우수한것으로 확인됨.
다만 시장의 크기 등의 분석과 확장방안 수립이 필수적으로 필요하며,
고객 수요 및 확보 방안과 시장진출 전략의 구체화가 요구됨</v>
          </cell>
          <cell r="X136" t="str">
            <v>일치</v>
          </cell>
          <cell r="Y136" t="str">
            <v>지능형로봇</v>
          </cell>
        </row>
        <row r="137">
          <cell r="B137">
            <v>20425761</v>
          </cell>
          <cell r="C137" t="str">
            <v>대학발</v>
          </cell>
          <cell r="D137" t="str">
            <v>전기ㆍ전자</v>
          </cell>
          <cell r="E137" t="str">
            <v>능동 소음제어 기술 기반의 서버 냉각팬용 하이브리드 소음제거 모듈</v>
          </cell>
          <cell r="F137" t="str">
            <v>13,400,000</v>
          </cell>
          <cell r="G137" t="str">
            <v>0</v>
          </cell>
          <cell r="H137" t="str">
            <v>초기</v>
          </cell>
          <cell r="I137" t="str">
            <v>중장년</v>
          </cell>
          <cell r="J137">
            <v>0</v>
          </cell>
          <cell r="K137">
            <v>8</v>
          </cell>
          <cell r="L137">
            <v>7</v>
          </cell>
          <cell r="M137">
            <v>17</v>
          </cell>
          <cell r="N137">
            <v>17</v>
          </cell>
          <cell r="O137">
            <v>8</v>
          </cell>
          <cell r="P137">
            <v>6</v>
          </cell>
          <cell r="Q137">
            <v>11</v>
          </cell>
          <cell r="R137">
            <v>3</v>
          </cell>
          <cell r="S137">
            <v>77</v>
          </cell>
          <cell r="T137">
            <v>0</v>
          </cell>
          <cell r="U137">
            <v>77</v>
          </cell>
          <cell r="V137">
            <v>77</v>
          </cell>
          <cell r="W137" t="str">
            <v>대표자의 전문성과 관련경험, 기술성은 비교적 우수한것으로 확인됨.
다만 필요성과,차별성을 바탕으로한 시장진입의 구체적인 방법이 필요하며,
팀차원의 역량 측면 핵심인력 구성 및 역할분담을 사전에 확인해볼 필요가 있음</v>
          </cell>
          <cell r="X137" t="str">
            <v>일치</v>
          </cell>
          <cell r="Y137" t="str">
            <v>AI부품</v>
          </cell>
        </row>
        <row r="138">
          <cell r="B138">
            <v>20438617</v>
          </cell>
          <cell r="C138" t="str">
            <v>대학발</v>
          </cell>
          <cell r="D138" t="str">
            <v>전기ㆍ전자</v>
          </cell>
          <cell r="E138" t="str">
            <v>학교 체육수업의 디지털 전환을 위한 스마트 줄넘기와 게이미피케이션을 적용한 실시간 운동 모니터링 플랫폼</v>
          </cell>
          <cell r="F138" t="str">
            <v>306,000,000</v>
          </cell>
          <cell r="G138" t="str">
            <v>4</v>
          </cell>
          <cell r="H138" t="str">
            <v>초기</v>
          </cell>
          <cell r="I138" t="str">
            <v>청년</v>
          </cell>
          <cell r="J138">
            <v>0</v>
          </cell>
          <cell r="K138">
            <v>7</v>
          </cell>
          <cell r="L138">
            <v>9</v>
          </cell>
          <cell r="M138">
            <v>16</v>
          </cell>
          <cell r="N138">
            <v>11</v>
          </cell>
          <cell r="O138">
            <v>7</v>
          </cell>
          <cell r="P138">
            <v>7</v>
          </cell>
          <cell r="Q138">
            <v>10</v>
          </cell>
          <cell r="R138">
            <v>2</v>
          </cell>
          <cell r="S138">
            <v>69</v>
          </cell>
          <cell r="T138">
            <v>0</v>
          </cell>
          <cell r="U138">
            <v>69</v>
          </cell>
          <cell r="V138">
            <v>108</v>
          </cell>
          <cell r="W138" t="str">
            <v>창업 아이템에 대한 문제인식과 창업동기는 비교적 명확하게 제시됨
다만 필요성과,차별성을 바탕으로한 시장진입의 구체적인 방법이 필요하며,
고객 수요 및 확보 방안과 시장진출 전략의 구체화가 요구됨</v>
          </cell>
          <cell r="X138" t="str">
            <v>일치</v>
          </cell>
          <cell r="Y138" t="str">
            <v>지능형로봇</v>
          </cell>
        </row>
        <row r="139">
          <cell r="B139">
            <v>20418623</v>
          </cell>
          <cell r="C139" t="str">
            <v>실험실</v>
          </cell>
          <cell r="D139" t="str">
            <v>전기ㆍ전자</v>
          </cell>
          <cell r="E139" t="str">
            <v>2행정 엔진 기반 AI 지능형 제어 시스템</v>
          </cell>
          <cell r="F139" t="str">
            <v>4,000,000</v>
          </cell>
          <cell r="G139" t="str">
            <v>1</v>
          </cell>
          <cell r="H139" t="str">
            <v>초기</v>
          </cell>
          <cell r="I139" t="str">
            <v>중장년</v>
          </cell>
          <cell r="J139" t="str">
            <v/>
          </cell>
          <cell r="K139">
            <v>10</v>
          </cell>
          <cell r="L139">
            <v>9</v>
          </cell>
          <cell r="M139">
            <v>19</v>
          </cell>
          <cell r="N139">
            <v>19</v>
          </cell>
          <cell r="O139">
            <v>10</v>
          </cell>
          <cell r="P139">
            <v>9</v>
          </cell>
          <cell r="Q139">
            <v>14</v>
          </cell>
          <cell r="R139">
            <v>5</v>
          </cell>
          <cell r="S139">
            <v>95</v>
          </cell>
          <cell r="T139">
            <v>0</v>
          </cell>
          <cell r="U139">
            <v>95</v>
          </cell>
          <cell r="V139">
            <v>6</v>
          </cell>
          <cell r="W139" t="str">
            <v>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v>
          </cell>
        </row>
        <row r="140">
          <cell r="B140">
            <v>20419110</v>
          </cell>
          <cell r="C140" t="str">
            <v>실험실</v>
          </cell>
          <cell r="D140" t="str">
            <v>전기ㆍ전자</v>
          </cell>
          <cell r="E140" t="str">
            <v>저유량(30 lpm이하)-저전류(25 A 이하)-고전압(350 V 이상) 운전 특성을 가진 반도체/디스플레이 폐가스(PFCs) 분해용 장수명-고열효율 직류 플라즈마 토치</v>
          </cell>
          <cell r="F140" t="str">
            <v>140,000,000</v>
          </cell>
          <cell r="G140" t="str">
            <v>3</v>
          </cell>
          <cell r="H140" t="str">
            <v>초기</v>
          </cell>
          <cell r="I140" t="str">
            <v>중장년</v>
          </cell>
          <cell r="J140" t="str">
            <v/>
          </cell>
          <cell r="K140">
            <v>10</v>
          </cell>
          <cell r="L140">
            <v>9</v>
          </cell>
          <cell r="M140">
            <v>19</v>
          </cell>
          <cell r="N140">
            <v>18</v>
          </cell>
          <cell r="O140">
            <v>10</v>
          </cell>
          <cell r="P140">
            <v>8</v>
          </cell>
          <cell r="Q140">
            <v>15</v>
          </cell>
          <cell r="R140">
            <v>5</v>
          </cell>
          <cell r="S140">
            <v>94</v>
          </cell>
          <cell r="T140">
            <v>0</v>
          </cell>
          <cell r="U140">
            <v>94</v>
          </cell>
          <cell r="V140">
            <v>7</v>
          </cell>
          <cell r="W140" t="str">
            <v>대표자의 전문성과 관련경험, 기술성은 우수한것으로 확인됨.
필요성과 차별성을 바탕으로한 시장진입의 구체적인 방법이 요구되고, BM설계 및 확장방안 수립도 필수적으로 요구됨
추후 자금확보방안에 대한 구체적인 보완이 필요함.</v>
          </cell>
        </row>
        <row r="141">
          <cell r="B141">
            <v>20426946</v>
          </cell>
          <cell r="C141" t="str">
            <v>실험실</v>
          </cell>
          <cell r="D141" t="str">
            <v>전기ㆍ전자</v>
          </cell>
          <cell r="E141" t="str">
            <v>역모드 구동으로 전력 절감이 가능한 액정 스마트 윈도우</v>
          </cell>
          <cell r="F141" t="str">
            <v>2,000,000</v>
          </cell>
          <cell r="G141" t="str">
            <v>0</v>
          </cell>
          <cell r="H141" t="str">
            <v>초기</v>
          </cell>
          <cell r="I141" t="str">
            <v>청년</v>
          </cell>
          <cell r="J141" t="str">
            <v/>
          </cell>
          <cell r="K141">
            <v>10</v>
          </cell>
          <cell r="L141">
            <v>9</v>
          </cell>
          <cell r="M141">
            <v>18</v>
          </cell>
          <cell r="N141">
            <v>16</v>
          </cell>
          <cell r="O141">
            <v>9</v>
          </cell>
          <cell r="P141">
            <v>7</v>
          </cell>
          <cell r="Q141">
            <v>13</v>
          </cell>
          <cell r="R141">
            <v>5</v>
          </cell>
          <cell r="S141">
            <v>87</v>
          </cell>
          <cell r="T141">
            <v>0</v>
          </cell>
          <cell r="U141">
            <v>87</v>
          </cell>
          <cell r="V141">
            <v>11</v>
          </cell>
          <cell r="W141" t="str">
            <v xml:space="preserve">수익모델과 목표시장은 비교적 명확하게 보여지며, 대표자의 전문성과 관련경험이 우수한것으로 확인됨
다만 필요성과,차별성을 바탕으로한 시장진입의 구체적인 방법이 필요하며,
팀차원의 역량 측면 핵심인력 구성 및 역할분담을 사전에 확인해볼 필요가 있음
</v>
          </cell>
        </row>
        <row r="142">
          <cell r="B142">
            <v>20406840</v>
          </cell>
          <cell r="C142" t="str">
            <v>지역기반</v>
          </cell>
          <cell r="D142" t="str">
            <v>전기ㆍ전자</v>
          </cell>
          <cell r="E142" t="str">
            <v>AI 기반 산업현장 중대사고 예방을 위한 아크플래시 대응   실시간 감지와 경보 기능을 갖는 지능형 웨어러블 산업용 보호 헬멧 설계 개발</v>
          </cell>
          <cell r="F142" t="str">
            <v>10,200,000,000</v>
          </cell>
          <cell r="G142" t="str">
            <v>14</v>
          </cell>
          <cell r="H142" t="str">
            <v>도약</v>
          </cell>
          <cell r="I142" t="str">
            <v>중장년</v>
          </cell>
          <cell r="J142">
            <v>0</v>
          </cell>
          <cell r="K142">
            <v>9</v>
          </cell>
          <cell r="L142">
            <v>7</v>
          </cell>
          <cell r="M142">
            <v>16</v>
          </cell>
          <cell r="N142">
            <v>15</v>
          </cell>
          <cell r="O142">
            <v>7</v>
          </cell>
          <cell r="P142">
            <v>6</v>
          </cell>
          <cell r="Q142">
            <v>13</v>
          </cell>
          <cell r="R142">
            <v>3</v>
          </cell>
          <cell r="S142">
            <v>76</v>
          </cell>
          <cell r="T142">
            <v>0</v>
          </cell>
          <cell r="U142">
            <v>76</v>
          </cell>
          <cell r="V142">
            <v>80</v>
          </cell>
          <cell r="W142" t="str">
            <v>아이템의 필요성 및 대표자의 전문성과 관련경험, 기술성은 우수한것으로 확인됨.
필요성과 차별성을 바탕으로한 시장진입의 구체적인 방법이 요구되고, BM설계 및 확장방안 수립도 필수적으로 요구됨</v>
          </cell>
        </row>
        <row r="143">
          <cell r="B143">
            <v>20413159</v>
          </cell>
          <cell r="C143" t="str">
            <v>지역기반</v>
          </cell>
          <cell r="D143" t="str">
            <v>전기ㆍ전자</v>
          </cell>
          <cell r="E143" t="str">
            <v>AI기반 학교 음용수 지능형 유무선 원격 공급제어 단말기 및 모바일웹앱 개발과 통합 음용수관제시스템 개발</v>
          </cell>
          <cell r="F143" t="str">
            <v>3,804,000</v>
          </cell>
          <cell r="G143" t="str">
            <v>1</v>
          </cell>
          <cell r="H143" t="str">
            <v>도약</v>
          </cell>
          <cell r="I143" t="str">
            <v>중장년</v>
          </cell>
          <cell r="J143">
            <v>0</v>
          </cell>
          <cell r="K143">
            <v>8</v>
          </cell>
          <cell r="L143">
            <v>8</v>
          </cell>
          <cell r="M143">
            <v>15</v>
          </cell>
          <cell r="N143">
            <v>14</v>
          </cell>
          <cell r="O143">
            <v>8</v>
          </cell>
          <cell r="P143">
            <v>7</v>
          </cell>
          <cell r="Q143">
            <v>11</v>
          </cell>
          <cell r="R143">
            <v>3</v>
          </cell>
          <cell r="S143">
            <v>74</v>
          </cell>
          <cell r="T143">
            <v>0</v>
          </cell>
          <cell r="U143">
            <v>74</v>
          </cell>
          <cell r="V143">
            <v>90</v>
          </cell>
          <cell r="W143" t="str">
            <v>아이템의 필요성, 조직구성 및 보유역량은 우수한것으로 확인됨
필요성과 차별성을 바탕으로한 시장진입의 구체적인 방법이 요구되고, BM설계 및 확장방안 수립도 필수적으로 요구됨</v>
          </cell>
        </row>
        <row r="144">
          <cell r="B144">
            <v>20417878</v>
          </cell>
          <cell r="C144" t="str">
            <v>지역기반</v>
          </cell>
          <cell r="D144" t="str">
            <v>전기ㆍ전자</v>
          </cell>
          <cell r="E144" t="str">
            <v>중주파 자극에 의한 운동원리를 활용한 비만 및 근력감소 완화 스마트헬스케어 장치 개발 및 유통 서비스</v>
          </cell>
          <cell r="F144" t="str">
            <v>2,213,458,900</v>
          </cell>
          <cell r="G144" t="str">
            <v>7</v>
          </cell>
          <cell r="H144" t="str">
            <v>도약</v>
          </cell>
          <cell r="I144" t="str">
            <v>중장년</v>
          </cell>
          <cell r="J144">
            <v>0</v>
          </cell>
          <cell r="K144">
            <v>8</v>
          </cell>
          <cell r="L144">
            <v>7</v>
          </cell>
          <cell r="M144">
            <v>16</v>
          </cell>
          <cell r="N144">
            <v>17</v>
          </cell>
          <cell r="O144">
            <v>7</v>
          </cell>
          <cell r="P144">
            <v>7</v>
          </cell>
          <cell r="Q144">
            <v>12</v>
          </cell>
          <cell r="R144">
            <v>4</v>
          </cell>
          <cell r="S144">
            <v>78</v>
          </cell>
          <cell r="T144">
            <v>0</v>
          </cell>
          <cell r="U144">
            <v>78</v>
          </cell>
          <cell r="V144">
            <v>56</v>
          </cell>
          <cell r="W144" t="str">
            <v>창업 아이템에 대한 문제인식과 창업동기는 비교적 명확하게 제시됨
다만 필요성과,차별성을 바탕으로한 시장진입의 구체적인 방법이 필요하며,
BM설계 및 가격책정부분에서의 고도화가 요구됨</v>
          </cell>
        </row>
        <row r="145">
          <cell r="B145">
            <v>20418977</v>
          </cell>
          <cell r="C145" t="str">
            <v>지역기반</v>
          </cell>
          <cell r="D145" t="str">
            <v>전기ㆍ전자</v>
          </cell>
          <cell r="E145" t="str">
            <v>임펠러 기술을 적용한 날개 없는 드론 제품 개발</v>
          </cell>
          <cell r="F145" t="str">
            <v>140,000,000</v>
          </cell>
          <cell r="G145" t="str">
            <v>1</v>
          </cell>
          <cell r="H145" t="str">
            <v>도약</v>
          </cell>
          <cell r="I145" t="str">
            <v>중장년</v>
          </cell>
          <cell r="J145">
            <v>0</v>
          </cell>
          <cell r="K145">
            <v>8</v>
          </cell>
          <cell r="L145">
            <v>9</v>
          </cell>
          <cell r="M145">
            <v>18</v>
          </cell>
          <cell r="N145">
            <v>16</v>
          </cell>
          <cell r="O145">
            <v>6</v>
          </cell>
          <cell r="P145">
            <v>7</v>
          </cell>
          <cell r="Q145">
            <v>12</v>
          </cell>
          <cell r="R145">
            <v>3</v>
          </cell>
          <cell r="S145">
            <v>79</v>
          </cell>
          <cell r="T145">
            <v>0</v>
          </cell>
          <cell r="U145">
            <v>79</v>
          </cell>
          <cell r="V145">
            <v>46</v>
          </cell>
          <cell r="W145" t="str">
            <v>아이템의 필요성 및 대표자의 전문성과 관련경험, 기술성은 우수한것으로 확인됨.
필요성과 차별성을 바탕으로한 시장진입의 구체적인 방법이 요구되고, BM설계 및 확장방안 수립도 필수적으로 요구됨</v>
          </cell>
        </row>
        <row r="146">
          <cell r="B146">
            <v>20422636</v>
          </cell>
          <cell r="C146" t="str">
            <v>지역기반</v>
          </cell>
          <cell r="D146" t="str">
            <v>전기ㆍ전자</v>
          </cell>
          <cell r="E146" t="str">
            <v>비닐자원순환모듈러수납재고관리솔루션</v>
          </cell>
          <cell r="F146" t="str">
            <v>97,000,000</v>
          </cell>
          <cell r="G146" t="str">
            <v>0</v>
          </cell>
          <cell r="H146" t="str">
            <v>도약</v>
          </cell>
          <cell r="I146" t="str">
            <v>청년</v>
          </cell>
          <cell r="J146">
            <v>0</v>
          </cell>
          <cell r="K146">
            <v>8</v>
          </cell>
          <cell r="L146">
            <v>9</v>
          </cell>
          <cell r="M146">
            <v>15</v>
          </cell>
          <cell r="N146">
            <v>15</v>
          </cell>
          <cell r="O146">
            <v>8</v>
          </cell>
          <cell r="P146">
            <v>7</v>
          </cell>
          <cell r="Q146">
            <v>12</v>
          </cell>
          <cell r="R146">
            <v>2</v>
          </cell>
          <cell r="S146">
            <v>76</v>
          </cell>
          <cell r="T146">
            <v>2</v>
          </cell>
          <cell r="U146">
            <v>78</v>
          </cell>
          <cell r="V146">
            <v>56</v>
          </cell>
          <cell r="W146" t="str">
            <v>아이템의 필요성 및 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v>
          </cell>
        </row>
        <row r="147">
          <cell r="B147">
            <v>20422658</v>
          </cell>
          <cell r="C147" t="str">
            <v>지역기반</v>
          </cell>
          <cell r="D147" t="str">
            <v>전기ㆍ전자</v>
          </cell>
          <cell r="E147" t="str">
            <v>기후 대응형 육상 김 양식 전용 LED 조명 및 제어 플랫폼</v>
          </cell>
          <cell r="F147" t="str">
            <v>19</v>
          </cell>
          <cell r="G147" t="str">
            <v>4</v>
          </cell>
          <cell r="H147" t="str">
            <v>도약</v>
          </cell>
          <cell r="I147" t="str">
            <v>중장년</v>
          </cell>
          <cell r="J147">
            <v>0</v>
          </cell>
          <cell r="K147">
            <v>9</v>
          </cell>
          <cell r="L147">
            <v>7</v>
          </cell>
          <cell r="M147">
            <v>17</v>
          </cell>
          <cell r="N147">
            <v>15</v>
          </cell>
          <cell r="O147">
            <v>8</v>
          </cell>
          <cell r="P147">
            <v>9</v>
          </cell>
          <cell r="Q147">
            <v>12</v>
          </cell>
          <cell r="R147">
            <v>4</v>
          </cell>
          <cell r="S147">
            <v>81</v>
          </cell>
          <cell r="T147">
            <v>0</v>
          </cell>
          <cell r="U147">
            <v>81</v>
          </cell>
          <cell r="V147">
            <v>31</v>
          </cell>
          <cell r="W147" t="str">
            <v>대표자의 전문성과 관련경험, 기술성은 우수한것으로 확인됨.
다만 필요성과,차별성을 바탕으로한 시장진입의 구체적인 방법이 필요하며,
필요성과 차별성을 바탕으로한 시장진입의 구체적인 방법이 요구되고, BM설계 및 확장방안 수립도 필수적으로 요구됨</v>
          </cell>
        </row>
        <row r="148">
          <cell r="B148">
            <v>20424628</v>
          </cell>
          <cell r="C148" t="str">
            <v>지역기반</v>
          </cell>
          <cell r="D148" t="str">
            <v>전기ㆍ전자</v>
          </cell>
          <cell r="E148" t="str">
            <v>Drone 을 위한 CMOS 기반의 영상정보 송수신 RF Transceiver 개발</v>
          </cell>
          <cell r="F148" t="str">
            <v>85,000,000</v>
          </cell>
          <cell r="G148" t="str">
            <v>1</v>
          </cell>
          <cell r="H148" t="str">
            <v>도약</v>
          </cell>
          <cell r="I148" t="str">
            <v>청년</v>
          </cell>
          <cell r="J148">
            <v>0</v>
          </cell>
          <cell r="K148">
            <v>7</v>
          </cell>
          <cell r="L148">
            <v>8</v>
          </cell>
          <cell r="M148">
            <v>18</v>
          </cell>
          <cell r="N148">
            <v>17</v>
          </cell>
          <cell r="O148">
            <v>7</v>
          </cell>
          <cell r="P148">
            <v>8</v>
          </cell>
          <cell r="Q148">
            <v>14</v>
          </cell>
          <cell r="R148">
            <v>3</v>
          </cell>
          <cell r="S148">
            <v>82</v>
          </cell>
          <cell r="T148">
            <v>0</v>
          </cell>
          <cell r="U148">
            <v>82</v>
          </cell>
          <cell r="V148">
            <v>18</v>
          </cell>
          <cell r="W148" t="str">
            <v xml:space="preserve">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
</v>
          </cell>
        </row>
        <row r="149">
          <cell r="B149">
            <v>20424661</v>
          </cell>
          <cell r="C149" t="str">
            <v>지역기반</v>
          </cell>
          <cell r="D149" t="str">
            <v>전기ㆍ전자</v>
          </cell>
          <cell r="E149" t="str">
            <v>플렉시블 패키지 기반 AI 지문인증 시스템반도체 및 지문인증 카드</v>
          </cell>
          <cell r="F149" t="str">
            <v>781,492,570</v>
          </cell>
          <cell r="G149" t="str">
            <v>4</v>
          </cell>
          <cell r="H149" t="str">
            <v>도약</v>
          </cell>
          <cell r="I149" t="str">
            <v>중장년</v>
          </cell>
          <cell r="J149">
            <v>0</v>
          </cell>
          <cell r="K149">
            <v>8</v>
          </cell>
          <cell r="L149">
            <v>8</v>
          </cell>
          <cell r="M149">
            <v>18</v>
          </cell>
          <cell r="N149">
            <v>16</v>
          </cell>
          <cell r="O149">
            <v>6</v>
          </cell>
          <cell r="P149">
            <v>8</v>
          </cell>
          <cell r="Q149">
            <v>12</v>
          </cell>
          <cell r="R149">
            <v>3</v>
          </cell>
          <cell r="S149">
            <v>79</v>
          </cell>
          <cell r="T149">
            <v>0</v>
          </cell>
          <cell r="U149">
            <v>79</v>
          </cell>
          <cell r="V149">
            <v>46</v>
          </cell>
          <cell r="W149" t="str">
            <v>아이템의 필요성 및 대표자의 전문성과 관련경험, 전반적으로 사업계획의 추진가능성과 방향성이 명확함
필요성과 차별성을 바탕으로한 시장진입의 구체적인 방법이 요구되고, BM설계 및 확장방안 수립도 필수적으로 요구됨
팀차원의 역량 측면 핵심인력 구성 및 역할분담을 사전에 확인해볼 필요가 있음</v>
          </cell>
        </row>
        <row r="150">
          <cell r="B150">
            <v>20425837</v>
          </cell>
          <cell r="C150" t="str">
            <v>지역기반</v>
          </cell>
          <cell r="D150" t="str">
            <v>전기ㆍ전자</v>
          </cell>
          <cell r="E150" t="str">
            <v>스마트팜 통합제어 AI 시스템</v>
          </cell>
          <cell r="F150" t="str">
            <v>45,000,000</v>
          </cell>
          <cell r="G150" t="str">
            <v>3</v>
          </cell>
          <cell r="H150" t="str">
            <v>도약</v>
          </cell>
          <cell r="I150" t="str">
            <v>중장년</v>
          </cell>
          <cell r="J150">
            <v>0</v>
          </cell>
          <cell r="K150">
            <v>7</v>
          </cell>
          <cell r="L150">
            <v>7</v>
          </cell>
          <cell r="M150">
            <v>15</v>
          </cell>
          <cell r="N150">
            <v>15</v>
          </cell>
          <cell r="O150">
            <v>6</v>
          </cell>
          <cell r="P150">
            <v>6</v>
          </cell>
          <cell r="Q150">
            <v>12</v>
          </cell>
          <cell r="R150">
            <v>3</v>
          </cell>
          <cell r="S150">
            <v>71</v>
          </cell>
          <cell r="T150">
            <v>0</v>
          </cell>
          <cell r="U150">
            <v>71</v>
          </cell>
          <cell r="V150">
            <v>99</v>
          </cell>
          <cell r="W150" t="str">
            <v>전반적으로 사업계획의 추진가능성과 방향성이 명확하고 필요성이 확인됨
다만 시장의 크기 등의 분석과 확장방안 수립이 필수적으로 필요하며,
고객 수요 및 확보 방안과 시장진출 전략의 구체화가 요구됨</v>
          </cell>
        </row>
        <row r="151">
          <cell r="B151">
            <v>20426154</v>
          </cell>
          <cell r="C151" t="str">
            <v>지역기반</v>
          </cell>
          <cell r="D151" t="str">
            <v>전기ㆍ전자</v>
          </cell>
          <cell r="E151" t="str">
            <v>AI SoC기술이 적용된 감염균 및 항생제 감수성 신속 진단 자동화 서비스</v>
          </cell>
          <cell r="F151" t="str">
            <v>567,434,543</v>
          </cell>
          <cell r="G151" t="str">
            <v>5</v>
          </cell>
          <cell r="H151" t="str">
            <v>도약</v>
          </cell>
          <cell r="I151" t="str">
            <v>중장년</v>
          </cell>
          <cell r="J151">
            <v>0</v>
          </cell>
          <cell r="K151">
            <v>7</v>
          </cell>
          <cell r="L151">
            <v>9</v>
          </cell>
          <cell r="M151">
            <v>17</v>
          </cell>
          <cell r="N151">
            <v>15</v>
          </cell>
          <cell r="O151">
            <v>8</v>
          </cell>
          <cell r="P151">
            <v>7</v>
          </cell>
          <cell r="Q151">
            <v>13</v>
          </cell>
          <cell r="R151">
            <v>4</v>
          </cell>
          <cell r="S151">
            <v>80</v>
          </cell>
          <cell r="T151">
            <v>0</v>
          </cell>
          <cell r="U151">
            <v>80</v>
          </cell>
          <cell r="V151">
            <v>43</v>
          </cell>
          <cell r="W151" t="str">
            <v>아이템의 필요성 및 대표자의 전문성과 관련경험, 기술성은 우수한것으로 확인됨.
필요성과 차별성을 바탕으로한 시장진입의 구체적인 방법이 요구되고, 
BM설계와 추후 자금확보방안에 대한 구체적인 보완이 필요함.</v>
          </cell>
        </row>
        <row r="152">
          <cell r="B152">
            <v>20426937</v>
          </cell>
          <cell r="C152" t="str">
            <v>지역기반</v>
          </cell>
          <cell r="D152" t="str">
            <v>전기ㆍ전자</v>
          </cell>
          <cell r="E152" t="str">
            <v>차량 CAN 통신의 해킹 감지 및 차단을 위한 온디바이스 AI NPU 반도체</v>
          </cell>
          <cell r="F152" t="str">
            <v>21,300,000</v>
          </cell>
          <cell r="G152" t="str">
            <v>4</v>
          </cell>
          <cell r="H152" t="str">
            <v>도약</v>
          </cell>
          <cell r="I152" t="str">
            <v>중장년</v>
          </cell>
          <cell r="J152" t="str">
            <v>면제</v>
          </cell>
          <cell r="S152" t="str">
            <v/>
          </cell>
          <cell r="T152">
            <v>0</v>
          </cell>
          <cell r="U152">
            <v>100</v>
          </cell>
          <cell r="V152" t="str">
            <v/>
          </cell>
          <cell r="W152" t="str">
            <v xml:space="preserve">   서류평가 면제</v>
          </cell>
        </row>
        <row r="153">
          <cell r="B153">
            <v>20427209</v>
          </cell>
          <cell r="C153" t="str">
            <v>지역기반</v>
          </cell>
          <cell r="D153" t="str">
            <v>전기ㆍ전자</v>
          </cell>
          <cell r="E153" t="str">
            <v>GaN 전력반도체 기술 기반 태양광·ESS 연계형 6~12kW급 양방향 DC 충방전 모듈 및 글로벌 마이크로그리드 인프라 솔루션</v>
          </cell>
          <cell r="F153" t="str">
            <v>1,698,000,000</v>
          </cell>
          <cell r="G153" t="str">
            <v>5</v>
          </cell>
          <cell r="H153" t="str">
            <v>도약</v>
          </cell>
          <cell r="I153" t="str">
            <v>중장년</v>
          </cell>
          <cell r="J153">
            <v>0</v>
          </cell>
          <cell r="K153">
            <v>7</v>
          </cell>
          <cell r="L153">
            <v>8</v>
          </cell>
          <cell r="M153">
            <v>18</v>
          </cell>
          <cell r="N153">
            <v>16</v>
          </cell>
          <cell r="O153">
            <v>9</v>
          </cell>
          <cell r="P153">
            <v>9</v>
          </cell>
          <cell r="Q153">
            <v>11</v>
          </cell>
          <cell r="R153">
            <v>4</v>
          </cell>
          <cell r="S153">
            <v>82</v>
          </cell>
          <cell r="T153">
            <v>0</v>
          </cell>
          <cell r="U153">
            <v>82</v>
          </cell>
          <cell r="V153">
            <v>18</v>
          </cell>
          <cell r="W153" t="str">
            <v>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v>
          </cell>
        </row>
        <row r="154">
          <cell r="B154">
            <v>20427817</v>
          </cell>
          <cell r="C154" t="str">
            <v>지역기반</v>
          </cell>
          <cell r="D154" t="str">
            <v>전기ㆍ전자</v>
          </cell>
          <cell r="E154" t="str">
            <v>사진·설명 기반 주문기술이 적용된 긴급 자재 조달 기능의  철물 주문 플랫폼 HARDY LINK</v>
          </cell>
          <cell r="F154" t="str">
            <v>0</v>
          </cell>
          <cell r="G154" t="str">
            <v>0</v>
          </cell>
          <cell r="H154" t="str">
            <v>도약</v>
          </cell>
          <cell r="I154" t="str">
            <v>중장년</v>
          </cell>
          <cell r="J154">
            <v>0</v>
          </cell>
          <cell r="K154">
            <v>7</v>
          </cell>
          <cell r="L154">
            <v>7</v>
          </cell>
          <cell r="M154">
            <v>17</v>
          </cell>
          <cell r="N154">
            <v>15</v>
          </cell>
          <cell r="O154">
            <v>6</v>
          </cell>
          <cell r="P154">
            <v>6</v>
          </cell>
          <cell r="Q154">
            <v>11</v>
          </cell>
          <cell r="R154">
            <v>2</v>
          </cell>
          <cell r="S154">
            <v>71</v>
          </cell>
          <cell r="T154">
            <v>0</v>
          </cell>
          <cell r="U154">
            <v>71</v>
          </cell>
          <cell r="V154">
            <v>99</v>
          </cell>
          <cell r="W154" t="str">
            <v>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v>
          </cell>
        </row>
        <row r="155">
          <cell r="B155">
            <v>20428136</v>
          </cell>
          <cell r="C155" t="str">
            <v>지역기반</v>
          </cell>
          <cell r="D155" t="str">
            <v>전기ㆍ전자</v>
          </cell>
          <cell r="E155" t="str">
            <v>집중력 저하 1030세대의 자기주도 몰입 훈련을 위한, 특허 로직 기반 듀얼 타이머 &amp; 교구 통합 솔루션</v>
          </cell>
          <cell r="F155" t="str">
            <v>76,223,815</v>
          </cell>
          <cell r="G155" t="str">
            <v>2</v>
          </cell>
          <cell r="H155" t="str">
            <v>도약</v>
          </cell>
          <cell r="I155" t="str">
            <v>청년</v>
          </cell>
          <cell r="J155">
            <v>0</v>
          </cell>
          <cell r="K155">
            <v>6</v>
          </cell>
          <cell r="L155">
            <v>7</v>
          </cell>
          <cell r="M155">
            <v>17</v>
          </cell>
          <cell r="N155">
            <v>13</v>
          </cell>
          <cell r="O155">
            <v>6</v>
          </cell>
          <cell r="P155">
            <v>6</v>
          </cell>
          <cell r="Q155">
            <v>10</v>
          </cell>
          <cell r="R155">
            <v>4</v>
          </cell>
          <cell r="S155">
            <v>69</v>
          </cell>
          <cell r="T155">
            <v>0</v>
          </cell>
          <cell r="U155">
            <v>69</v>
          </cell>
          <cell r="V155">
            <v>108</v>
          </cell>
          <cell r="W155" t="str">
            <v>창업 아이템에 대한 문제인식과 창업동기는 비교적 명확하게 제시됨
필요성과 차별성을 바탕으로한 시장진입의 구체적인 방법이 요구되고, BM설계 및 확장방안 수립도 필수적으로 요구됨
팀차원의 역량 측면 핵심인력 구성 및 역할분담을 사전에 확인해볼 필요가 있음</v>
          </cell>
        </row>
        <row r="156">
          <cell r="B156">
            <v>20429439</v>
          </cell>
          <cell r="C156" t="str">
            <v>지역기반</v>
          </cell>
          <cell r="D156" t="str">
            <v>전기ㆍ전자</v>
          </cell>
          <cell r="E156" t="str">
            <v>AI 기반 잔량 수명 예측과 고장 진단 및 자동 넘침방지 기능을 갖춘 지능형 배터리 통합 유지보수 관리시스템</v>
          </cell>
          <cell r="F156" t="str">
            <v>113,000,000</v>
          </cell>
          <cell r="G156" t="str">
            <v>2</v>
          </cell>
          <cell r="H156" t="str">
            <v>도약</v>
          </cell>
          <cell r="I156" t="str">
            <v>중장년</v>
          </cell>
          <cell r="J156">
            <v>0</v>
          </cell>
          <cell r="K156">
            <v>6</v>
          </cell>
          <cell r="L156">
            <v>9</v>
          </cell>
          <cell r="M156">
            <v>15</v>
          </cell>
          <cell r="N156">
            <v>15</v>
          </cell>
          <cell r="O156">
            <v>8</v>
          </cell>
          <cell r="P156">
            <v>7</v>
          </cell>
          <cell r="Q156">
            <v>14</v>
          </cell>
          <cell r="R156">
            <v>4</v>
          </cell>
          <cell r="S156">
            <v>78</v>
          </cell>
          <cell r="T156">
            <v>0</v>
          </cell>
          <cell r="U156">
            <v>78</v>
          </cell>
          <cell r="V156">
            <v>56</v>
          </cell>
          <cell r="W156" t="str">
            <v>아이템의 필요성 및 대표자의 전문성과 관련경험, 기술성은 우수한것으로 확인됨.
필요성과 차별성을 바탕으로한 시장진입의 구체적인 방법이 요구되고, 
추후 자금확보방안에 대한 구체적인 보완이 필요함.</v>
          </cell>
        </row>
        <row r="157">
          <cell r="B157">
            <v>20429825</v>
          </cell>
          <cell r="C157" t="str">
            <v>지역기반</v>
          </cell>
          <cell r="D157" t="str">
            <v>전기ㆍ전자</v>
          </cell>
          <cell r="E157" t="str">
            <v>AIIOT적용 반려동물 건강상태와 활동수준 관리 원적외선 패드 개발</v>
          </cell>
          <cell r="F157" t="str">
            <v>30,000,000</v>
          </cell>
          <cell r="G157" t="str">
            <v>2</v>
          </cell>
          <cell r="H157" t="str">
            <v>도약</v>
          </cell>
          <cell r="I157" t="str">
            <v>청년</v>
          </cell>
          <cell r="J157">
            <v>0</v>
          </cell>
          <cell r="K157">
            <v>7</v>
          </cell>
          <cell r="L157">
            <v>10</v>
          </cell>
          <cell r="M157">
            <v>16</v>
          </cell>
          <cell r="N157">
            <v>14</v>
          </cell>
          <cell r="O157">
            <v>5</v>
          </cell>
          <cell r="P157">
            <v>6</v>
          </cell>
          <cell r="Q157">
            <v>12</v>
          </cell>
          <cell r="R157">
            <v>2</v>
          </cell>
          <cell r="S157">
            <v>72</v>
          </cell>
          <cell r="T157">
            <v>0</v>
          </cell>
          <cell r="U157">
            <v>72</v>
          </cell>
          <cell r="V157">
            <v>93</v>
          </cell>
          <cell r="W157" t="str">
            <v>창업 아이템에 대한 문제인식과 창업동기는 비교적 명확하게 제시됨
다만 필요성과,차별성을 바탕으로한 시장진입의 구체적인 방법이 필요하며,
시장의 크기 등의 분석과 확장방안 수립이 필수적으로 필요</v>
          </cell>
        </row>
        <row r="158">
          <cell r="B158">
            <v>20429923</v>
          </cell>
          <cell r="C158" t="str">
            <v>지역기반</v>
          </cell>
          <cell r="D158" t="str">
            <v>전기ㆍ전자</v>
          </cell>
          <cell r="E158" t="str">
            <v>오디온: 고객의 감정까지 이해하는 엔터프라이즈 음성 API</v>
          </cell>
          <cell r="F158" t="str">
            <v>67,000,000</v>
          </cell>
          <cell r="G158" t="str">
            <v>7</v>
          </cell>
          <cell r="H158" t="str">
            <v>도약</v>
          </cell>
          <cell r="I158" t="str">
            <v>청년</v>
          </cell>
          <cell r="J158">
            <v>0</v>
          </cell>
          <cell r="K158">
            <v>10</v>
          </cell>
          <cell r="L158">
            <v>10</v>
          </cell>
          <cell r="M158">
            <v>19</v>
          </cell>
          <cell r="N158">
            <v>19</v>
          </cell>
          <cell r="O158">
            <v>10</v>
          </cell>
          <cell r="P158">
            <v>9</v>
          </cell>
          <cell r="Q158">
            <v>15</v>
          </cell>
          <cell r="R158">
            <v>5</v>
          </cell>
          <cell r="S158">
            <v>97</v>
          </cell>
          <cell r="T158">
            <v>0</v>
          </cell>
          <cell r="U158">
            <v>97</v>
          </cell>
          <cell r="V158">
            <v>2</v>
          </cell>
          <cell r="W158" t="str">
            <v>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v>
          </cell>
        </row>
        <row r="159">
          <cell r="B159">
            <v>20430098</v>
          </cell>
          <cell r="C159" t="str">
            <v>지역기반</v>
          </cell>
          <cell r="D159" t="str">
            <v>전기ㆍ전자</v>
          </cell>
          <cell r="E159" t="str">
            <v>고주파 스위칭 노이즈 및 누설전류 저감 알고리즘이 적용된 차세대 에너지 인버터</v>
          </cell>
          <cell r="F159" t="str">
            <v>10,021,230,040</v>
          </cell>
          <cell r="G159" t="str">
            <v>15</v>
          </cell>
          <cell r="H159" t="str">
            <v>도약</v>
          </cell>
          <cell r="I159" t="str">
            <v>중장년</v>
          </cell>
          <cell r="J159">
            <v>0</v>
          </cell>
          <cell r="K159">
            <v>10</v>
          </cell>
          <cell r="L159">
            <v>9</v>
          </cell>
          <cell r="M159">
            <v>20</v>
          </cell>
          <cell r="N159">
            <v>18</v>
          </cell>
          <cell r="O159">
            <v>10</v>
          </cell>
          <cell r="P159">
            <v>10</v>
          </cell>
          <cell r="Q159">
            <v>14</v>
          </cell>
          <cell r="R159">
            <v>5</v>
          </cell>
          <cell r="S159">
            <v>96</v>
          </cell>
          <cell r="T159">
            <v>0</v>
          </cell>
          <cell r="U159">
            <v>96</v>
          </cell>
          <cell r="V159">
            <v>4</v>
          </cell>
          <cell r="W159" t="str">
            <v>아이템의 필요성, 조직구성 및 보유역량은 우수한것으로 확인됨
필요성과 차별성을 바탕으로한 시장진입의 구체적인 방법이 요구되고, BM설계 및 확장방안 수립도 필수적으로 요구됨</v>
          </cell>
        </row>
        <row r="160">
          <cell r="B160">
            <v>20430121</v>
          </cell>
          <cell r="C160" t="str">
            <v>지역기반</v>
          </cell>
          <cell r="D160" t="str">
            <v>전기ㆍ전자</v>
          </cell>
          <cell r="E160" t="str">
            <v xml:space="preserve">객체 인식 기술이 적용된 디지털 사이니지의 교통약자 알림 서비스 </v>
          </cell>
          <cell r="F160" t="str">
            <v>160,000,000</v>
          </cell>
          <cell r="G160" t="str">
            <v>1</v>
          </cell>
          <cell r="H160" t="str">
            <v>도약</v>
          </cell>
          <cell r="I160" t="str">
            <v>중장년</v>
          </cell>
          <cell r="J160">
            <v>0</v>
          </cell>
          <cell r="K160">
            <v>8</v>
          </cell>
          <cell r="L160">
            <v>7</v>
          </cell>
          <cell r="M160">
            <v>16</v>
          </cell>
          <cell r="N160">
            <v>16</v>
          </cell>
          <cell r="O160">
            <v>5</v>
          </cell>
          <cell r="P160">
            <v>5</v>
          </cell>
          <cell r="Q160">
            <v>11</v>
          </cell>
          <cell r="R160">
            <v>2</v>
          </cell>
          <cell r="S160">
            <v>70</v>
          </cell>
          <cell r="T160">
            <v>0</v>
          </cell>
          <cell r="U160">
            <v>70</v>
          </cell>
          <cell r="V160">
            <v>106</v>
          </cell>
          <cell r="W160" t="str">
            <v>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v>
          </cell>
        </row>
        <row r="161">
          <cell r="B161">
            <v>20431021</v>
          </cell>
          <cell r="C161" t="str">
            <v>지역기반</v>
          </cell>
          <cell r="D161" t="str">
            <v>전기ㆍ전자</v>
          </cell>
          <cell r="E161" t="str">
            <v>Ambient AI 기반 모빌리티 공기질 예측 제어와 운전자 졸음운전 방지 및 안전 보호 솔루션</v>
          </cell>
          <cell r="F161" t="str">
            <v>70,000,000</v>
          </cell>
          <cell r="G161" t="str">
            <v>0</v>
          </cell>
          <cell r="H161" t="str">
            <v>도약</v>
          </cell>
          <cell r="I161" t="str">
            <v>중장년</v>
          </cell>
          <cell r="J161">
            <v>0</v>
          </cell>
          <cell r="K161">
            <v>6</v>
          </cell>
          <cell r="L161">
            <v>9</v>
          </cell>
          <cell r="M161">
            <v>13</v>
          </cell>
          <cell r="N161">
            <v>13</v>
          </cell>
          <cell r="O161">
            <v>8</v>
          </cell>
          <cell r="P161">
            <v>8</v>
          </cell>
          <cell r="Q161">
            <v>12</v>
          </cell>
          <cell r="R161">
            <v>2</v>
          </cell>
          <cell r="S161">
            <v>71</v>
          </cell>
          <cell r="T161">
            <v>0</v>
          </cell>
          <cell r="U161">
            <v>71</v>
          </cell>
          <cell r="V161">
            <v>99</v>
          </cell>
          <cell r="W161" t="str">
            <v>아이템에 대한 필요성과 기술은 명확하게 확인됨
팀차원의 역량 측면 핵심인력 구성 및 역할분담을 사전에 확인해볼 필요가 있음
BM설계 및 확장방안 수립도 필수적으로 요구됨</v>
          </cell>
        </row>
        <row r="162">
          <cell r="B162">
            <v>20431352</v>
          </cell>
          <cell r="C162" t="str">
            <v>지역기반</v>
          </cell>
          <cell r="D162" t="str">
            <v>전기ㆍ전자</v>
          </cell>
          <cell r="E162" t="str">
            <v>실내 측정 데이터 분석을 통한  AI 사운드 튜닝 기능의  프리미엄 올인원 스피커</v>
          </cell>
          <cell r="F162" t="str">
            <v>1,200,000,000</v>
          </cell>
          <cell r="G162" t="str">
            <v>7</v>
          </cell>
          <cell r="H162" t="str">
            <v>도약</v>
          </cell>
          <cell r="I162" t="str">
            <v>중장년</v>
          </cell>
          <cell r="J162">
            <v>0</v>
          </cell>
          <cell r="K162">
            <v>5</v>
          </cell>
          <cell r="L162">
            <v>5</v>
          </cell>
          <cell r="M162">
            <v>13</v>
          </cell>
          <cell r="N162">
            <v>12</v>
          </cell>
          <cell r="O162">
            <v>9</v>
          </cell>
          <cell r="P162">
            <v>9</v>
          </cell>
          <cell r="Q162">
            <v>13</v>
          </cell>
          <cell r="R162">
            <v>4</v>
          </cell>
          <cell r="S162">
            <v>70</v>
          </cell>
          <cell r="T162">
            <v>0</v>
          </cell>
          <cell r="U162">
            <v>70</v>
          </cell>
          <cell r="V162">
            <v>106</v>
          </cell>
          <cell r="W162" t="str">
            <v>대표자의 전문성과 관련경험, 기술성은 비교적 우수한것으로 확인됨.
다만 시장의 크기 등의 분석과 확장방안 수립이 필수적으로 필요하며,
고객 수요 및 확보 방안과 시장진출 전략의 구체화가 요구됨</v>
          </cell>
        </row>
        <row r="163">
          <cell r="B163">
            <v>20431396</v>
          </cell>
          <cell r="C163" t="str">
            <v>지역기반</v>
          </cell>
          <cell r="D163" t="str">
            <v>전기ㆍ전자</v>
          </cell>
          <cell r="E163" t="str">
            <v>결상복구·정전압·고조파필터 3중 보호 기술이 적용된 중소 제조공장 전기사고 예방 통합 안전관리 렌탈 서비스</v>
          </cell>
          <cell r="F163" t="str">
            <v>74,000,000</v>
          </cell>
          <cell r="G163" t="str">
            <v>1</v>
          </cell>
          <cell r="H163" t="str">
            <v>도약</v>
          </cell>
          <cell r="I163" t="str">
            <v>중장년</v>
          </cell>
          <cell r="J163">
            <v>0</v>
          </cell>
          <cell r="K163">
            <v>8</v>
          </cell>
          <cell r="L163">
            <v>7</v>
          </cell>
          <cell r="M163">
            <v>17</v>
          </cell>
          <cell r="N163">
            <v>15</v>
          </cell>
          <cell r="O163">
            <v>6</v>
          </cell>
          <cell r="P163">
            <v>6</v>
          </cell>
          <cell r="Q163">
            <v>11</v>
          </cell>
          <cell r="R163">
            <v>3</v>
          </cell>
          <cell r="S163">
            <v>73</v>
          </cell>
          <cell r="T163">
            <v>0</v>
          </cell>
          <cell r="U163">
            <v>73</v>
          </cell>
          <cell r="V163">
            <v>91</v>
          </cell>
          <cell r="W163" t="str">
            <v>아이템의 필요성 및 대표자의 전문성과 관련경험, 기술성은 우수한것으로 확인됨. 
필요성과 차별성을 바탕으로한 시장진입 전략과 추후 자금확보방안에 대한 구체적인 보완이 필요함.</v>
          </cell>
        </row>
        <row r="164">
          <cell r="B164">
            <v>20418912</v>
          </cell>
          <cell r="C164" t="str">
            <v>대학발</v>
          </cell>
          <cell r="D164" t="str">
            <v>전기ㆍ전자</v>
          </cell>
          <cell r="E164" t="str">
            <v>반도체 모델 릴리즈 검증 운영 효율화를 위한 QA·회귀·리포트 자동화 플랫폼(SIMLAB 2.0) 상용화</v>
          </cell>
          <cell r="F164" t="str">
            <v>5,000,000</v>
          </cell>
          <cell r="G164" t="str">
            <v>4</v>
          </cell>
          <cell r="H164" t="str">
            <v>도약</v>
          </cell>
          <cell r="I164" t="str">
            <v>중장년</v>
          </cell>
          <cell r="J164">
            <v>0</v>
          </cell>
          <cell r="K164">
            <v>8</v>
          </cell>
          <cell r="L164">
            <v>7</v>
          </cell>
          <cell r="M164">
            <v>18</v>
          </cell>
          <cell r="N164">
            <v>15</v>
          </cell>
          <cell r="O164">
            <v>7</v>
          </cell>
          <cell r="P164">
            <v>6</v>
          </cell>
          <cell r="Q164">
            <v>12</v>
          </cell>
          <cell r="R164">
            <v>2</v>
          </cell>
          <cell r="S164">
            <v>75</v>
          </cell>
          <cell r="T164">
            <v>0</v>
          </cell>
          <cell r="U164">
            <v>75</v>
          </cell>
          <cell r="V164">
            <v>85</v>
          </cell>
          <cell r="W164" t="str">
            <v>아이템의 필요성 및 대표자의 전문성과 관련경험, 기술성은 우수한것으로 확인됨. 
필요성과 차별성을 바탕으로한 시장진입의 구제적인 방법이 필요하며, BM설계 및 확장방안 수립도 필수적으로 요구됨</v>
          </cell>
          <cell r="X164" t="str">
            <v>일치</v>
          </cell>
          <cell r="Y164" t="str">
            <v>시스템반도체</v>
          </cell>
        </row>
        <row r="165">
          <cell r="B165">
            <v>20419260</v>
          </cell>
          <cell r="C165" t="str">
            <v>대학발</v>
          </cell>
          <cell r="D165" t="str">
            <v>전기ㆍ전자</v>
          </cell>
          <cell r="E165" t="str">
            <v>국산 SoC 기반 AI Vision CDC 통합 플랫폼 개발 - 온디바이스 Predictive(예측) UX  스마트 콕핏</v>
          </cell>
          <cell r="F165" t="str">
            <v>2,279,151,702</v>
          </cell>
          <cell r="G165" t="str">
            <v>20</v>
          </cell>
          <cell r="H165" t="str">
            <v>도약</v>
          </cell>
          <cell r="I165" t="str">
            <v>중장년</v>
          </cell>
          <cell r="J165">
            <v>0</v>
          </cell>
          <cell r="K165">
            <v>10</v>
          </cell>
          <cell r="L165">
            <v>9</v>
          </cell>
          <cell r="M165">
            <v>20</v>
          </cell>
          <cell r="N165">
            <v>18</v>
          </cell>
          <cell r="O165">
            <v>10</v>
          </cell>
          <cell r="P165">
            <v>9</v>
          </cell>
          <cell r="Q165">
            <v>15</v>
          </cell>
          <cell r="R165">
            <v>5</v>
          </cell>
          <cell r="S165">
            <v>96</v>
          </cell>
          <cell r="T165">
            <v>0</v>
          </cell>
          <cell r="U165">
            <v>96</v>
          </cell>
          <cell r="V165">
            <v>4</v>
          </cell>
          <cell r="W165" t="str">
            <v>아이템의 필요성, 조직구성 및 보유역량은 우수한것으로 확인됨
필요성과 차별성을 바탕으로한 시장진입의 구체적인 방법이 요구되고, BM설계 및 확장방안 수립도 필수적으로 요구됨</v>
          </cell>
          <cell r="X165" t="str">
            <v>일치</v>
          </cell>
          <cell r="Y165" t="str">
            <v>AI, 시스템반도체</v>
          </cell>
        </row>
        <row r="166">
          <cell r="B166">
            <v>20423751</v>
          </cell>
          <cell r="C166" t="str">
            <v>대학발</v>
          </cell>
          <cell r="D166" t="str">
            <v>전기ㆍ전자</v>
          </cell>
          <cell r="E166" t="str">
            <v>AI 기반 운동 분석 및 재활 보조 기능이 탑재된 디지털 웨이트 머신</v>
          </cell>
          <cell r="F166" t="str">
            <v>80,000,000</v>
          </cell>
          <cell r="G166" t="str">
            <v>10</v>
          </cell>
          <cell r="H166" t="str">
            <v>도약</v>
          </cell>
          <cell r="I166" t="str">
            <v>청년</v>
          </cell>
          <cell r="J166">
            <v>0</v>
          </cell>
          <cell r="K166">
            <v>7</v>
          </cell>
          <cell r="L166">
            <v>9</v>
          </cell>
          <cell r="M166">
            <v>15</v>
          </cell>
          <cell r="N166">
            <v>15</v>
          </cell>
          <cell r="O166">
            <v>8</v>
          </cell>
          <cell r="P166">
            <v>7</v>
          </cell>
          <cell r="Q166">
            <v>14</v>
          </cell>
          <cell r="R166">
            <v>3</v>
          </cell>
          <cell r="S166">
            <v>78</v>
          </cell>
          <cell r="T166">
            <v>0</v>
          </cell>
          <cell r="U166">
            <v>78</v>
          </cell>
          <cell r="V166">
            <v>56</v>
          </cell>
          <cell r="W166" t="str">
            <v>아이템의 필요성, 조직구성 및 보유역량은 우수한것으로 확인됨
필요성과 차별성을 바탕으로한 시장진입의 구체적인 방법이 요구되고, BM설계 및 확장방안 수립도 필수적으로 요구됨</v>
          </cell>
          <cell r="X166" t="str">
            <v>일치</v>
          </cell>
          <cell r="Y166" t="str">
            <v>AI, 지능형로봇</v>
          </cell>
        </row>
        <row r="167">
          <cell r="B167">
            <v>20427976</v>
          </cell>
          <cell r="C167" t="str">
            <v>대학발</v>
          </cell>
          <cell r="D167" t="str">
            <v>전기ㆍ전자</v>
          </cell>
          <cell r="E167" t="str">
            <v>실시간 제어 파라메타값을 추정하는 지능형 드론 ESC개발</v>
          </cell>
          <cell r="F167" t="str">
            <v>93,720,000</v>
          </cell>
          <cell r="G167" t="str">
            <v>4</v>
          </cell>
          <cell r="H167" t="str">
            <v>도약</v>
          </cell>
          <cell r="I167" t="str">
            <v>중장년</v>
          </cell>
          <cell r="J167">
            <v>0</v>
          </cell>
          <cell r="K167">
            <v>7</v>
          </cell>
          <cell r="L167">
            <v>8</v>
          </cell>
          <cell r="M167">
            <v>18</v>
          </cell>
          <cell r="N167">
            <v>18</v>
          </cell>
          <cell r="O167">
            <v>6</v>
          </cell>
          <cell r="P167">
            <v>5</v>
          </cell>
          <cell r="Q167">
            <v>10</v>
          </cell>
          <cell r="R167">
            <v>4</v>
          </cell>
          <cell r="S167">
            <v>76</v>
          </cell>
          <cell r="T167">
            <v>0</v>
          </cell>
          <cell r="U167">
            <v>76</v>
          </cell>
          <cell r="V167">
            <v>80</v>
          </cell>
          <cell r="W167" t="str">
            <v>대표자의 전문성과 관련경험, 기술성은 비교적 우수한것으로 확인됨.
다만 시장의 크기 등의 분석과 확장방안 수립이 필수적으로 필요하며,
고객 수요 및 확보 방안과 시장진출 전략의 구체화가 요구됨
추후 자금확보방안에 대한 구체적인 보완이 필요함.</v>
          </cell>
          <cell r="X167" t="str">
            <v>일치</v>
          </cell>
          <cell r="Y167" t="str">
            <v>시스템반도체</v>
          </cell>
        </row>
        <row r="168">
          <cell r="C168" t="str">
            <v/>
          </cell>
          <cell r="D168" t="str">
            <v/>
          </cell>
          <cell r="E168" t="str">
            <v/>
          </cell>
          <cell r="F168" t="str">
            <v/>
          </cell>
          <cell r="G168" t="str">
            <v/>
          </cell>
          <cell r="H168" t="str">
            <v/>
          </cell>
          <cell r="I168" t="str">
            <v/>
          </cell>
          <cell r="J168" t="str">
            <v/>
          </cell>
          <cell r="S168">
            <v>0</v>
          </cell>
          <cell r="T168" t="str">
            <v/>
          </cell>
          <cell r="U168" t="str">
            <v/>
          </cell>
          <cell r="V168" t="str">
            <v/>
          </cell>
        </row>
        <row r="169">
          <cell r="C169" t="str">
            <v/>
          </cell>
          <cell r="D169" t="str">
            <v/>
          </cell>
          <cell r="E169" t="str">
            <v/>
          </cell>
          <cell r="F169" t="str">
            <v/>
          </cell>
          <cell r="G169" t="str">
            <v/>
          </cell>
          <cell r="H169" t="str">
            <v/>
          </cell>
          <cell r="I169" t="str">
            <v/>
          </cell>
          <cell r="J169" t="str">
            <v/>
          </cell>
          <cell r="S169">
            <v>0</v>
          </cell>
          <cell r="T169" t="str">
            <v/>
          </cell>
          <cell r="U169" t="str">
            <v/>
          </cell>
          <cell r="V169" t="str">
            <v/>
          </cell>
        </row>
        <row r="170">
          <cell r="C170" t="str">
            <v/>
          </cell>
          <cell r="D170" t="str">
            <v/>
          </cell>
          <cell r="E170" t="str">
            <v/>
          </cell>
          <cell r="F170" t="str">
            <v/>
          </cell>
          <cell r="G170" t="str">
            <v/>
          </cell>
          <cell r="H170" t="str">
            <v/>
          </cell>
          <cell r="I170" t="str">
            <v/>
          </cell>
          <cell r="J170" t="str">
            <v/>
          </cell>
          <cell r="S170">
            <v>0</v>
          </cell>
          <cell r="T170" t="str">
            <v/>
          </cell>
          <cell r="U170" t="str">
            <v/>
          </cell>
          <cell r="V170" t="str">
            <v/>
          </cell>
        </row>
        <row r="171">
          <cell r="C171" t="str">
            <v/>
          </cell>
          <cell r="D171" t="str">
            <v/>
          </cell>
          <cell r="E171" t="str">
            <v/>
          </cell>
          <cell r="F171" t="str">
            <v/>
          </cell>
          <cell r="G171" t="str">
            <v/>
          </cell>
          <cell r="H171" t="str">
            <v/>
          </cell>
          <cell r="I171" t="str">
            <v/>
          </cell>
          <cell r="J171" t="str">
            <v/>
          </cell>
          <cell r="S171">
            <v>0</v>
          </cell>
          <cell r="T171" t="str">
            <v/>
          </cell>
          <cell r="U171" t="str">
            <v/>
          </cell>
          <cell r="V171" t="str">
            <v/>
          </cell>
        </row>
        <row r="172">
          <cell r="C172" t="str">
            <v/>
          </cell>
          <cell r="D172" t="str">
            <v/>
          </cell>
          <cell r="E172" t="str">
            <v/>
          </cell>
          <cell r="F172" t="str">
            <v/>
          </cell>
          <cell r="G172" t="str">
            <v/>
          </cell>
          <cell r="H172" t="str">
            <v/>
          </cell>
          <cell r="I172" t="str">
            <v/>
          </cell>
          <cell r="J172" t="str">
            <v/>
          </cell>
          <cell r="S172">
            <v>0</v>
          </cell>
          <cell r="T172" t="str">
            <v/>
          </cell>
          <cell r="U172" t="str">
            <v/>
          </cell>
          <cell r="V172" t="str">
            <v/>
          </cell>
        </row>
        <row r="173">
          <cell r="C173" t="str">
            <v/>
          </cell>
          <cell r="D173" t="str">
            <v/>
          </cell>
          <cell r="E173" t="str">
            <v/>
          </cell>
          <cell r="F173" t="str">
            <v/>
          </cell>
          <cell r="G173" t="str">
            <v/>
          </cell>
          <cell r="H173" t="str">
            <v/>
          </cell>
          <cell r="I173" t="str">
            <v/>
          </cell>
          <cell r="J173" t="str">
            <v/>
          </cell>
          <cell r="S173">
            <v>0</v>
          </cell>
          <cell r="T173" t="str">
            <v/>
          </cell>
          <cell r="U173" t="str">
            <v/>
          </cell>
          <cell r="V173" t="str">
            <v/>
          </cell>
        </row>
        <row r="174">
          <cell r="C174" t="str">
            <v/>
          </cell>
          <cell r="D174" t="str">
            <v/>
          </cell>
          <cell r="E174" t="str">
            <v/>
          </cell>
          <cell r="F174" t="str">
            <v/>
          </cell>
          <cell r="G174" t="str">
            <v/>
          </cell>
          <cell r="H174" t="str">
            <v/>
          </cell>
          <cell r="I174" t="str">
            <v/>
          </cell>
          <cell r="J174" t="str">
            <v/>
          </cell>
          <cell r="S174">
            <v>0</v>
          </cell>
          <cell r="T174" t="str">
            <v/>
          </cell>
          <cell r="U174" t="str">
            <v/>
          </cell>
          <cell r="V174" t="str">
            <v/>
          </cell>
        </row>
        <row r="175">
          <cell r="C175" t="str">
            <v/>
          </cell>
          <cell r="D175" t="str">
            <v/>
          </cell>
          <cell r="E175" t="str">
            <v/>
          </cell>
          <cell r="F175" t="str">
            <v/>
          </cell>
          <cell r="G175" t="str">
            <v/>
          </cell>
          <cell r="H175" t="str">
            <v/>
          </cell>
          <cell r="I175" t="str">
            <v/>
          </cell>
          <cell r="J175" t="str">
            <v/>
          </cell>
          <cell r="S175">
            <v>0</v>
          </cell>
          <cell r="T175" t="str">
            <v/>
          </cell>
          <cell r="U175" t="str">
            <v/>
          </cell>
          <cell r="V175" t="str">
            <v/>
          </cell>
        </row>
        <row r="176">
          <cell r="C176" t="str">
            <v/>
          </cell>
          <cell r="D176" t="str">
            <v/>
          </cell>
          <cell r="E176" t="str">
            <v/>
          </cell>
          <cell r="F176" t="str">
            <v/>
          </cell>
          <cell r="G176" t="str">
            <v/>
          </cell>
          <cell r="H176" t="str">
            <v/>
          </cell>
          <cell r="I176" t="str">
            <v/>
          </cell>
          <cell r="J176" t="str">
            <v/>
          </cell>
          <cell r="S176">
            <v>0</v>
          </cell>
          <cell r="T176" t="str">
            <v/>
          </cell>
          <cell r="U176" t="str">
            <v/>
          </cell>
          <cell r="V176" t="str">
            <v/>
          </cell>
        </row>
        <row r="177">
          <cell r="C177" t="str">
            <v/>
          </cell>
          <cell r="D177" t="str">
            <v/>
          </cell>
          <cell r="E177" t="str">
            <v/>
          </cell>
          <cell r="F177" t="str">
            <v/>
          </cell>
          <cell r="G177" t="str">
            <v/>
          </cell>
          <cell r="H177" t="str">
            <v/>
          </cell>
          <cell r="I177" t="str">
            <v/>
          </cell>
          <cell r="J177" t="str">
            <v/>
          </cell>
          <cell r="S177">
            <v>0</v>
          </cell>
          <cell r="T177" t="str">
            <v/>
          </cell>
          <cell r="U177" t="str">
            <v/>
          </cell>
          <cell r="V177" t="str">
            <v/>
          </cell>
        </row>
        <row r="178">
          <cell r="C178" t="str">
            <v/>
          </cell>
          <cell r="D178" t="str">
            <v/>
          </cell>
          <cell r="E178" t="str">
            <v/>
          </cell>
          <cell r="F178" t="str">
            <v/>
          </cell>
          <cell r="G178" t="str">
            <v/>
          </cell>
          <cell r="H178" t="str">
            <v/>
          </cell>
          <cell r="I178" t="str">
            <v/>
          </cell>
          <cell r="J178" t="str">
            <v/>
          </cell>
          <cell r="S178">
            <v>0</v>
          </cell>
          <cell r="T178" t="str">
            <v/>
          </cell>
          <cell r="U178" t="str">
            <v/>
          </cell>
          <cell r="V178" t="str">
            <v/>
          </cell>
        </row>
        <row r="179">
          <cell r="C179" t="str">
            <v/>
          </cell>
          <cell r="D179" t="str">
            <v/>
          </cell>
          <cell r="E179" t="str">
            <v/>
          </cell>
          <cell r="F179" t="str">
            <v/>
          </cell>
          <cell r="G179" t="str">
            <v/>
          </cell>
          <cell r="H179" t="str">
            <v/>
          </cell>
          <cell r="I179" t="str">
            <v/>
          </cell>
          <cell r="J179" t="str">
            <v/>
          </cell>
          <cell r="S179">
            <v>0</v>
          </cell>
          <cell r="T179" t="str">
            <v/>
          </cell>
          <cell r="U179" t="str">
            <v/>
          </cell>
          <cell r="V179" t="str">
            <v/>
          </cell>
        </row>
        <row r="180">
          <cell r="C180" t="str">
            <v/>
          </cell>
          <cell r="D180" t="str">
            <v/>
          </cell>
          <cell r="E180" t="str">
            <v/>
          </cell>
          <cell r="F180" t="str">
            <v/>
          </cell>
          <cell r="G180" t="str">
            <v/>
          </cell>
          <cell r="H180" t="str">
            <v/>
          </cell>
          <cell r="I180" t="str">
            <v/>
          </cell>
          <cell r="J180" t="str">
            <v/>
          </cell>
          <cell r="S180">
            <v>0</v>
          </cell>
          <cell r="T180" t="str">
            <v/>
          </cell>
          <cell r="U180" t="str">
            <v/>
          </cell>
          <cell r="V180" t="str">
            <v/>
          </cell>
        </row>
        <row r="181">
          <cell r="C181" t="str">
            <v/>
          </cell>
          <cell r="D181" t="str">
            <v/>
          </cell>
          <cell r="E181" t="str">
            <v/>
          </cell>
          <cell r="F181" t="str">
            <v/>
          </cell>
          <cell r="G181" t="str">
            <v/>
          </cell>
          <cell r="H181" t="str">
            <v/>
          </cell>
          <cell r="I181" t="str">
            <v/>
          </cell>
          <cell r="J181" t="str">
            <v/>
          </cell>
          <cell r="S181">
            <v>0</v>
          </cell>
          <cell r="T181" t="str">
            <v/>
          </cell>
          <cell r="U181" t="str">
            <v/>
          </cell>
          <cell r="V181" t="str">
            <v/>
          </cell>
        </row>
        <row r="182">
          <cell r="C182" t="str">
            <v/>
          </cell>
          <cell r="D182" t="str">
            <v/>
          </cell>
          <cell r="E182" t="str">
            <v/>
          </cell>
          <cell r="F182" t="str">
            <v/>
          </cell>
          <cell r="G182" t="str">
            <v/>
          </cell>
          <cell r="H182" t="str">
            <v/>
          </cell>
          <cell r="I182" t="str">
            <v/>
          </cell>
          <cell r="J182" t="str">
            <v/>
          </cell>
          <cell r="S182">
            <v>0</v>
          </cell>
          <cell r="T182" t="str">
            <v/>
          </cell>
          <cell r="U182" t="str">
            <v/>
          </cell>
          <cell r="V182" t="str">
            <v/>
          </cell>
        </row>
        <row r="183">
          <cell r="C183" t="str">
            <v/>
          </cell>
          <cell r="D183" t="str">
            <v/>
          </cell>
          <cell r="E183" t="str">
            <v/>
          </cell>
          <cell r="F183" t="str">
            <v/>
          </cell>
          <cell r="G183" t="str">
            <v/>
          </cell>
          <cell r="H183" t="str">
            <v/>
          </cell>
          <cell r="I183" t="str">
            <v/>
          </cell>
          <cell r="J183" t="str">
            <v/>
          </cell>
          <cell r="S183">
            <v>0</v>
          </cell>
          <cell r="T183" t="str">
            <v/>
          </cell>
          <cell r="U183" t="str">
            <v/>
          </cell>
          <cell r="V183" t="str">
            <v/>
          </cell>
        </row>
        <row r="184">
          <cell r="C184" t="str">
            <v/>
          </cell>
          <cell r="D184" t="str">
            <v/>
          </cell>
          <cell r="E184" t="str">
            <v/>
          </cell>
          <cell r="F184" t="str">
            <v/>
          </cell>
          <cell r="G184" t="str">
            <v/>
          </cell>
          <cell r="H184" t="str">
            <v/>
          </cell>
          <cell r="I184" t="str">
            <v/>
          </cell>
          <cell r="J184" t="str">
            <v/>
          </cell>
          <cell r="S184">
            <v>0</v>
          </cell>
          <cell r="T184" t="str">
            <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J17" activePane="bottomRight" state="frozen"/>
      <selection pane="topRight" activeCell="D1" sqref="D1"/>
      <selection pane="bottomLeft" activeCell="A2" sqref="A2"/>
      <selection pane="bottomRight" activeCell="P2813" sqref="P2813"/>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34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전기ㆍ전자"/>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S11" sqref="S11"/>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hidden="1"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8784</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66</v>
      </c>
      <c r="B3" s="2">
        <v>20413968</v>
      </c>
      <c r="C3" s="38" t="str">
        <f>IFERROR(VLOOKUP($B3,대상!$B:$AC,MATCH(C$2,대상!$1:$1,0)-1,FALSE),"")</f>
        <v>지역기반</v>
      </c>
      <c r="D3" s="38" t="str">
        <f>IFERROR(VLOOKUP($B3,대상!$B:$AC,MATCH(D$2,대상!$1:$1,0)-1,FALSE),"")</f>
        <v>이승준</v>
      </c>
      <c r="E3" s="36" t="str">
        <f>IFERROR(VLOOKUP($B3,대상!$B:$AC,MATCH(E$2,대상!$1:$1,0)-1,FALSE),"")</f>
        <v>전기ㆍ전자</v>
      </c>
      <c r="F3" s="38" t="str">
        <f>IFERROR(VLOOKUP($B3,대상!$B:$AC,MATCH(F$2,대상!$1:$1,0)-1,FALSE),"")</f>
        <v>(방산 用) SDR(Software-Defined Radio) 기반 이기종 플랫폼 탑재형 소형 엣지 RF 탐지·정밀무력화 통합 안티드론 솔루션</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105">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xml:space="preserve">①서류평가 면제 _x000D_②서류평가 면제  _x000D_③ㅇ 서류평가 면제 _x000D_④서류평가 면제 _x000D_⑤서류평가 면제 </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97</v>
      </c>
      <c r="B4" s="2">
        <v>20425817</v>
      </c>
      <c r="C4" s="38" t="str">
        <f>IFERROR(VLOOKUP($B4,대상!$B:$AC,MATCH(C$2,대상!$1:$1,0)-1,FALSE),"")</f>
        <v>지역기반</v>
      </c>
      <c r="D4" s="38" t="str">
        <f>IFERROR(VLOOKUP($B4,대상!$B:$AC,MATCH(D$2,대상!$1:$1,0)-1,FALSE),"")</f>
        <v>이종근</v>
      </c>
      <c r="E4" s="36" t="str">
        <f>IFERROR(VLOOKUP($B4,대상!$B:$AC,MATCH(E$2,대상!$1:$1,0)-1,FALSE),"")</f>
        <v>전기ㆍ전자</v>
      </c>
      <c r="F4" s="38" t="str">
        <f>IFERROR(VLOOKUP($B4,대상!$B:$AC,MATCH(F$2,대상!$1:$1,0)-1,FALSE),"")</f>
        <v>글로벌 IP 라이선싱 및 이를 위한 특허 침해 분석 AI 플랫폼</v>
      </c>
      <c r="G4" s="38" t="str">
        <f>IFERROR(VLOOKUP($B4,대상!$B:$AC,MATCH(G$2,대상!$1:$1,0)-1,FALSE),"")</f>
        <v/>
      </c>
      <c r="H4" s="33" t="str">
        <f>IFERROR(VLOOKUP($B4,[1]평가!$B:$Z,MATCH(LEFT(H$2,2),[1]평가!$7:$7,0)-1,FALSE),"")</f>
        <v>면제</v>
      </c>
      <c r="I4" s="36" t="str">
        <f>IFERROR(VLOOKUP($B4,[1]평가!$B:$Z,MATCH(LEFT(I$2,2),[1]평가!$7:$7,0)-1,FALSE),"")</f>
        <v/>
      </c>
      <c r="J4" s="36" t="str">
        <f>IFERROR(VLOOKUP($B4,[1]평가!$B:$Z,MATCH(LEFT(J$2,2),[1]평가!$7:$7,0)-1,FALSE),"")</f>
        <v/>
      </c>
      <c r="K4" s="33" t="str">
        <f>IFERROR(VLOOKUP($B4,[2]평가!$B:$Z,MATCH(LEFT(K$2,2),[2]평가!$7:$7,0)-1,FALSE),"")</f>
        <v>면제</v>
      </c>
      <c r="L4" s="36" t="str">
        <f>IFERROR(VLOOKUP($B4,[2]평가!$B:$Z,MATCH(LEFT(L$2,2),[2]평가!$7:$7,0)-1,FALSE),"")</f>
        <v/>
      </c>
      <c r="M4" s="39" t="str">
        <f>IFERROR(VLOOKUP($B4,[2]평가!$B:$Z,MATCH(LEFT(M$2,2),[2]평가!$7:$7,0)-1,FALSE),"")</f>
        <v/>
      </c>
      <c r="N4" s="33" t="str">
        <f>IFERROR(VLOOKUP($B4,[3]평가!$B:$Z,MATCH(LEFT(N$2,2),[3]평가!$7:$7,0)-1,FALSE),"")</f>
        <v>면제</v>
      </c>
      <c r="O4" s="36" t="str">
        <f>IFERROR(VLOOKUP($B4,[3]평가!$B:$Z,MATCH(LEFT(O$2,2),[3]평가!$7:$7,0)-1,FALSE),"")</f>
        <v/>
      </c>
      <c r="P4" s="39" t="str">
        <f>IFERROR(VLOOKUP($B4,[3]평가!$B:$Z,MATCH(LEFT(P$2,2),[3]평가!$7:$7,0)-1,FALSE),"")</f>
        <v/>
      </c>
      <c r="Q4" s="33" t="str">
        <f>IFERROR(VLOOKUP($B4,[4]평가!$B:$Z,MATCH(LEFT(Q$2,2),[4]평가!$7:$7,0)-1,FALSE),"")</f>
        <v>면제</v>
      </c>
      <c r="R4" s="36" t="str">
        <f>IFERROR(VLOOKUP($B4,[4]평가!$B:$Z,MATCH(LEFT(R$2,2),[4]평가!$7:$7,0)-1,FALSE),"")</f>
        <v/>
      </c>
      <c r="S4" s="39" t="str">
        <f>IFERROR(VLOOKUP($B4,[4]평가!$B:$Z,MATCH(LEFT(S$2,2),[4]평가!$7:$7,0)-1,FALSE),"")</f>
        <v/>
      </c>
      <c r="T4" s="33" t="str">
        <f>IFERROR(VLOOKUP($B4,[5]평가!$B:$Z,MATCH(LEFT(T$2,2),[5]평가!$7:$7,0)-1,FALSE),"")</f>
        <v>면제</v>
      </c>
      <c r="U4" s="36" t="str">
        <f>IFERROR(VLOOKUP($B4,[5]평가!$B:$Z,MATCH(LEFT(U$2,2),[5]평가!$7:$7,0)-1,FALSE),"")</f>
        <v/>
      </c>
      <c r="V4" s="39" t="str">
        <f>IFERROR(VLOOKUP($B4,[5]평가!$B:$Z,MATCH(LEFT(V$2,2),[5]평가!$7:$7,0)-1,FALSE),"")</f>
        <v/>
      </c>
      <c r="W4" s="33" t="str">
        <f>IFERROR(VLOOKUP($B4,대상!$B:$AD,MATCH(W$2,대상!$1:$1,0)-1,FALSE),"")</f>
        <v>면제</v>
      </c>
      <c r="X4" s="20">
        <f>IF(ISBLANK(B4),"",T$1-COUNTIF(H4:V4,"회피"))</f>
        <v>5</v>
      </c>
      <c r="Y4" s="21">
        <f>IF($T$1=X4,(SUM(I4,L4,O4,R4,U4)-MIN(I4,L4,O4,R4,U4)-MAX(I4,L4,O4,R4,U4))/($T$1-2),SUM(I4,L4,O4,R4,U4/X4))</f>
        <v>0</v>
      </c>
      <c r="Z4" s="40">
        <f>IFERROR(VLOOKUP($B4,대상!$B:$AD,MATCH(Z$2,대상!$1:$1,0)-1,FALSE),0)</f>
        <v>0</v>
      </c>
      <c r="AA4" s="105">
        <f>IFERROR(IF(W4="면제","100"+Z4,Y4+Z4),"")</f>
        <v>100</v>
      </c>
      <c r="AB4" s="35" t="str">
        <f>IF(OR(W4="면제",N(Y4)=0),"",IF(AA4&lt;60,"과락",""))</f>
        <v/>
      </c>
      <c r="AC4" s="54">
        <f>IF(N(AA4)=0,"",RANK(AA4,AA$3:AA$202))</f>
        <v>1</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①서류평가 면제 _x000D_②서류평가 면제 _x000D_③ㅇ 서류평가 면제 _x000D_④서류평가 면제 _x000D_⑤서류평가 면제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109</v>
      </c>
      <c r="B5" s="2">
        <v>20428574</v>
      </c>
      <c r="C5" s="38" t="str">
        <f>IFERROR(VLOOKUP($B5,대상!$B:$AC,MATCH(C$2,대상!$1:$1,0)-1,FALSE),"")</f>
        <v>지역기반</v>
      </c>
      <c r="D5" s="38" t="str">
        <f>IFERROR(VLOOKUP($B5,대상!$B:$AC,MATCH(D$2,대상!$1:$1,0)-1,FALSE),"")</f>
        <v>최승천</v>
      </c>
      <c r="E5" s="36" t="str">
        <f>IFERROR(VLOOKUP($B5,대상!$B:$AC,MATCH(E$2,대상!$1:$1,0)-1,FALSE),"")</f>
        <v>전기ㆍ전자</v>
      </c>
      <c r="F5" s="38" t="str">
        <f>IFERROR(VLOOKUP($B5,대상!$B:$AC,MATCH(F$2,대상!$1:$1,0)-1,FALSE),"")</f>
        <v>디지털 트윈 기반 반도체 제조 자동화 플랫폼 앰피비언</v>
      </c>
      <c r="G5" s="38" t="str">
        <f>IFERROR(VLOOKUP($B5,대상!$B:$AC,MATCH(G$2,대상!$1:$1,0)-1,FALSE),"")</f>
        <v/>
      </c>
      <c r="H5" s="33" t="str">
        <f>IFERROR(VLOOKUP($B5,[1]평가!$B:$Z,MATCH(LEFT(H$2,2),[1]평가!$7:$7,0)-1,FALSE),"")</f>
        <v>면제</v>
      </c>
      <c r="I5" s="36" t="str">
        <f>IFERROR(VLOOKUP($B5,[1]평가!$B:$Z,MATCH(LEFT(I$2,2),[1]평가!$7:$7,0)-1,FALSE),"")</f>
        <v/>
      </c>
      <c r="J5" s="36" t="str">
        <f>IFERROR(VLOOKUP($B5,[1]평가!$B:$Z,MATCH(LEFT(J$2,2),[1]평가!$7:$7,0)-1,FALSE),"")</f>
        <v/>
      </c>
      <c r="K5" s="33" t="str">
        <f>IFERROR(VLOOKUP($B5,[2]평가!$B:$Z,MATCH(LEFT(K$2,2),[2]평가!$7:$7,0)-1,FALSE),"")</f>
        <v>면제</v>
      </c>
      <c r="L5" s="36" t="str">
        <f>IFERROR(VLOOKUP($B5,[2]평가!$B:$Z,MATCH(LEFT(L$2,2),[2]평가!$7:$7,0)-1,FALSE),"")</f>
        <v/>
      </c>
      <c r="M5" s="39" t="str">
        <f>IFERROR(VLOOKUP($B5,[2]평가!$B:$Z,MATCH(LEFT(M$2,2),[2]평가!$7:$7,0)-1,FALSE),"")</f>
        <v/>
      </c>
      <c r="N5" s="33" t="str">
        <f>IFERROR(VLOOKUP($B5,[3]평가!$B:$Z,MATCH(LEFT(N$2,2),[3]평가!$7:$7,0)-1,FALSE),"")</f>
        <v>면제</v>
      </c>
      <c r="O5" s="36" t="str">
        <f>IFERROR(VLOOKUP($B5,[3]평가!$B:$Z,MATCH(LEFT(O$2,2),[3]평가!$7:$7,0)-1,FALSE),"")</f>
        <v/>
      </c>
      <c r="P5" s="39" t="str">
        <f>IFERROR(VLOOKUP($B5,[3]평가!$B:$Z,MATCH(LEFT(P$2,2),[3]평가!$7:$7,0)-1,FALSE),"")</f>
        <v/>
      </c>
      <c r="Q5" s="33" t="str">
        <f>IFERROR(VLOOKUP($B5,[4]평가!$B:$Z,MATCH(LEFT(Q$2,2),[4]평가!$7:$7,0)-1,FALSE),"")</f>
        <v>면제</v>
      </c>
      <c r="R5" s="36" t="str">
        <f>IFERROR(VLOOKUP($B5,[4]평가!$B:$Z,MATCH(LEFT(R$2,2),[4]평가!$7:$7,0)-1,FALSE),"")</f>
        <v/>
      </c>
      <c r="S5" s="39" t="str">
        <f>IFERROR(VLOOKUP($B5,[4]평가!$B:$Z,MATCH(LEFT(S$2,2),[4]평가!$7:$7,0)-1,FALSE),"")</f>
        <v/>
      </c>
      <c r="T5" s="33" t="str">
        <f>IFERROR(VLOOKUP($B5,[5]평가!$B:$Z,MATCH(LEFT(T$2,2),[5]평가!$7:$7,0)-1,FALSE),"")</f>
        <v>면제</v>
      </c>
      <c r="U5" s="36" t="str">
        <f>IFERROR(VLOOKUP($B5,[5]평가!$B:$Z,MATCH(LEFT(U$2,2),[5]평가!$7:$7,0)-1,FALSE),"")</f>
        <v/>
      </c>
      <c r="V5" s="39" t="str">
        <f>IFERROR(VLOOKUP($B5,[5]평가!$B:$Z,MATCH(LEFT(V$2,2),[5]평가!$7:$7,0)-1,FALSE),"")</f>
        <v/>
      </c>
      <c r="W5" s="33" t="str">
        <f>IFERROR(VLOOKUP($B5,대상!$B:$AD,MATCH(W$2,대상!$1:$1,0)-1,FALSE),"")</f>
        <v>면제</v>
      </c>
      <c r="X5" s="20">
        <f>IF(ISBLANK(B5),"",T$1-COUNTIF(H5:V5,"회피"))</f>
        <v>5</v>
      </c>
      <c r="Y5" s="21">
        <f>IF($T$1=X5,(SUM(I5,L5,O5,R5,U5)-MIN(I5,L5,O5,R5,U5)-MAX(I5,L5,O5,R5,U5))/($T$1-2),SUM(I5,L5,O5,R5,U5/X5))</f>
        <v>0</v>
      </c>
      <c r="Z5" s="40">
        <f>IFERROR(VLOOKUP($B5,대상!$B:$AD,MATCH(Z$2,대상!$1:$1,0)-1,FALSE),0)</f>
        <v>0</v>
      </c>
      <c r="AA5" s="105">
        <f>IFERROR(IF(W5="면제","100"+Z5,Y5+Z5),"")</f>
        <v>100</v>
      </c>
      <c r="AB5" s="35" t="str">
        <f>IF(OR(W5="면제",N(Y5)=0),"",IF(AA5&lt;60,"과락",""))</f>
        <v/>
      </c>
      <c r="AC5" s="54">
        <f>IF(N(AA5)=0,"",RANK(AA5,AA$3:AA$202))</f>
        <v>1</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①서류평가 면제 _x000D_②서류평가 면제 _x000D_③ㅇ 서류평가 면제 _x000D_④서류평가 면제 _x000D_⑤서류평가 면제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114</v>
      </c>
      <c r="B6" s="2">
        <v>20430589</v>
      </c>
      <c r="C6" s="38" t="str">
        <f>IFERROR(VLOOKUP($B6,대상!$B:$AC,MATCH(C$2,대상!$1:$1,0)-1,FALSE),"")</f>
        <v>지역기반</v>
      </c>
      <c r="D6" s="38" t="str">
        <f>IFERROR(VLOOKUP($B6,대상!$B:$AC,MATCH(D$2,대상!$1:$1,0)-1,FALSE),"")</f>
        <v>윤대원</v>
      </c>
      <c r="E6" s="36" t="str">
        <f>IFERROR(VLOOKUP($B6,대상!$B:$AC,MATCH(E$2,대상!$1:$1,0)-1,FALSE),"")</f>
        <v>전기ㆍ전자</v>
      </c>
      <c r="F6" s="38" t="str">
        <f>IFERROR(VLOOKUP($B6,대상!$B:$AC,MATCH(F$2,대상!$1:$1,0)-1,FALSE),"")</f>
        <v>Lymo &amp; Lymo AI</v>
      </c>
      <c r="G6" s="38" t="str">
        <f>IFERROR(VLOOKUP($B6,대상!$B:$AC,MATCH(G$2,대상!$1:$1,0)-1,FALSE),"")</f>
        <v/>
      </c>
      <c r="H6" s="33" t="str">
        <f>IFERROR(VLOOKUP($B6,[1]평가!$B:$Z,MATCH(LEFT(H$2,2),[1]평가!$7:$7,0)-1,FALSE),"")</f>
        <v>면제</v>
      </c>
      <c r="I6" s="36" t="str">
        <f>IFERROR(VLOOKUP($B6,[1]평가!$B:$Z,MATCH(LEFT(I$2,2),[1]평가!$7:$7,0)-1,FALSE),"")</f>
        <v/>
      </c>
      <c r="J6" s="36" t="str">
        <f>IFERROR(VLOOKUP($B6,[1]평가!$B:$Z,MATCH(LEFT(J$2,2),[1]평가!$7:$7,0)-1,FALSE),"")</f>
        <v/>
      </c>
      <c r="K6" s="33" t="str">
        <f>IFERROR(VLOOKUP($B6,[2]평가!$B:$Z,MATCH(LEFT(K$2,2),[2]평가!$7:$7,0)-1,FALSE),"")</f>
        <v>면제</v>
      </c>
      <c r="L6" s="36" t="str">
        <f>IFERROR(VLOOKUP($B6,[2]평가!$B:$Z,MATCH(LEFT(L$2,2),[2]평가!$7:$7,0)-1,FALSE),"")</f>
        <v/>
      </c>
      <c r="M6" s="39" t="str">
        <f>IFERROR(VLOOKUP($B6,[2]평가!$B:$Z,MATCH(LEFT(M$2,2),[2]평가!$7:$7,0)-1,FALSE),"")</f>
        <v/>
      </c>
      <c r="N6" s="33" t="str">
        <f>IFERROR(VLOOKUP($B6,[3]평가!$B:$Z,MATCH(LEFT(N$2,2),[3]평가!$7:$7,0)-1,FALSE),"")</f>
        <v>면제</v>
      </c>
      <c r="O6" s="36" t="str">
        <f>IFERROR(VLOOKUP($B6,[3]평가!$B:$Z,MATCH(LEFT(O$2,2),[3]평가!$7:$7,0)-1,FALSE),"")</f>
        <v/>
      </c>
      <c r="P6" s="39" t="str">
        <f>IFERROR(VLOOKUP($B6,[3]평가!$B:$Z,MATCH(LEFT(P$2,2),[3]평가!$7:$7,0)-1,FALSE),"")</f>
        <v/>
      </c>
      <c r="Q6" s="33" t="str">
        <f>IFERROR(VLOOKUP($B6,[4]평가!$B:$Z,MATCH(LEFT(Q$2,2),[4]평가!$7:$7,0)-1,FALSE),"")</f>
        <v>면제</v>
      </c>
      <c r="R6" s="36" t="str">
        <f>IFERROR(VLOOKUP($B6,[4]평가!$B:$Z,MATCH(LEFT(R$2,2),[4]평가!$7:$7,0)-1,FALSE),"")</f>
        <v/>
      </c>
      <c r="S6" s="39" t="str">
        <f>IFERROR(VLOOKUP($B6,[4]평가!$B:$Z,MATCH(LEFT(S$2,2),[4]평가!$7:$7,0)-1,FALSE),"")</f>
        <v/>
      </c>
      <c r="T6" s="33" t="str">
        <f>IFERROR(VLOOKUP($B6,[5]평가!$B:$Z,MATCH(LEFT(T$2,2),[5]평가!$7:$7,0)-1,FALSE),"")</f>
        <v>면제</v>
      </c>
      <c r="U6" s="36" t="str">
        <f>IFERROR(VLOOKUP($B6,[5]평가!$B:$Z,MATCH(LEFT(U$2,2),[5]평가!$7:$7,0)-1,FALSE),"")</f>
        <v/>
      </c>
      <c r="V6" s="39" t="str">
        <f>IFERROR(VLOOKUP($B6,[5]평가!$B:$Z,MATCH(LEFT(V$2,2),[5]평가!$7:$7,0)-1,FALSE),"")</f>
        <v/>
      </c>
      <c r="W6" s="33" t="str">
        <f>IFERROR(VLOOKUP($B6,대상!$B:$AD,MATCH(W$2,대상!$1:$1,0)-1,FALSE),"")</f>
        <v>면제</v>
      </c>
      <c r="X6" s="20">
        <f>IF(ISBLANK(B6),"",T$1-COUNTIF(H6:V6,"회피"))</f>
        <v>5</v>
      </c>
      <c r="Y6" s="21">
        <f>IF($T$1=X6,(SUM(I6,L6,O6,R6,U6)-MIN(I6,L6,O6,R6,U6)-MAX(I6,L6,O6,R6,U6))/($T$1-2),SUM(I6,L6,O6,R6,U6/X6))</f>
        <v>0</v>
      </c>
      <c r="Z6" s="40">
        <f>IFERROR(VLOOKUP($B6,대상!$B:$AD,MATCH(Z$2,대상!$1:$1,0)-1,FALSE),0)</f>
        <v>0</v>
      </c>
      <c r="AA6" s="105">
        <f>IFERROR(IF(W6="면제","100"+Z6,Y6+Z6),"")</f>
        <v>100</v>
      </c>
      <c r="AB6" s="35" t="str">
        <f>IF(OR(W6="면제",N(Y6)=0),"",IF(AA6&lt;60,"과락",""))</f>
        <v/>
      </c>
      <c r="AC6" s="54">
        <f>IF(N(AA6)=0,"",RANK(AA6,AA$3:AA$202))</f>
        <v>1</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①서류평가 면제 _x000D_②서류평가 면제 _x000D_③ㅇ 서류평가 면제 _x000D_④서류평가 면제 _x000D_⑤서류평가 면제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145</v>
      </c>
      <c r="B7" s="2">
        <v>20426937</v>
      </c>
      <c r="C7" s="38" t="str">
        <f>IFERROR(VLOOKUP($B7,대상!$B:$AC,MATCH(C$2,대상!$1:$1,0)-1,FALSE),"")</f>
        <v>지역기반</v>
      </c>
      <c r="D7" s="38" t="str">
        <f>IFERROR(VLOOKUP($B7,대상!$B:$AC,MATCH(D$2,대상!$1:$1,0)-1,FALSE),"")</f>
        <v>이성수</v>
      </c>
      <c r="E7" s="36" t="str">
        <f>IFERROR(VLOOKUP($B7,대상!$B:$AC,MATCH(E$2,대상!$1:$1,0)-1,FALSE),"")</f>
        <v>전기ㆍ전자</v>
      </c>
      <c r="F7" s="38" t="str">
        <f>IFERROR(VLOOKUP($B7,대상!$B:$AC,MATCH(F$2,대상!$1:$1,0)-1,FALSE),"")</f>
        <v>차량 CAN 통신의 해킹 감지 및 차단을 위한 온디바이스 AI NPU 반도체</v>
      </c>
      <c r="G7" s="38" t="str">
        <f>IFERROR(VLOOKUP($B7,대상!$B:$AC,MATCH(G$2,대상!$1:$1,0)-1,FALSE),"")</f>
        <v/>
      </c>
      <c r="H7" s="33" t="str">
        <f>IFERROR(VLOOKUP($B7,[1]평가!$B:$Z,MATCH(LEFT(H$2,2),[1]평가!$7:$7,0)-1,FALSE),"")</f>
        <v>면제</v>
      </c>
      <c r="I7" s="36" t="str">
        <f>IFERROR(VLOOKUP($B7,[1]평가!$B:$Z,MATCH(LEFT(I$2,2),[1]평가!$7:$7,0)-1,FALSE),"")</f>
        <v/>
      </c>
      <c r="J7" s="36" t="str">
        <f>IFERROR(VLOOKUP($B7,[1]평가!$B:$Z,MATCH(LEFT(J$2,2),[1]평가!$7:$7,0)-1,FALSE),"")</f>
        <v/>
      </c>
      <c r="K7" s="33" t="str">
        <f>IFERROR(VLOOKUP($B7,[2]평가!$B:$Z,MATCH(LEFT(K$2,2),[2]평가!$7:$7,0)-1,FALSE),"")</f>
        <v>면제</v>
      </c>
      <c r="L7" s="36" t="str">
        <f>IFERROR(VLOOKUP($B7,[2]평가!$B:$Z,MATCH(LEFT(L$2,2),[2]평가!$7:$7,0)-1,FALSE),"")</f>
        <v/>
      </c>
      <c r="M7" s="39" t="str">
        <f>IFERROR(VLOOKUP($B7,[2]평가!$B:$Z,MATCH(LEFT(M$2,2),[2]평가!$7:$7,0)-1,FALSE),"")</f>
        <v/>
      </c>
      <c r="N7" s="33" t="str">
        <f>IFERROR(VLOOKUP($B7,[3]평가!$B:$Z,MATCH(LEFT(N$2,2),[3]평가!$7:$7,0)-1,FALSE),"")</f>
        <v>면제</v>
      </c>
      <c r="O7" s="36" t="str">
        <f>IFERROR(VLOOKUP($B7,[3]평가!$B:$Z,MATCH(LEFT(O$2,2),[3]평가!$7:$7,0)-1,FALSE),"")</f>
        <v/>
      </c>
      <c r="P7" s="39" t="str">
        <f>IFERROR(VLOOKUP($B7,[3]평가!$B:$Z,MATCH(LEFT(P$2,2),[3]평가!$7:$7,0)-1,FALSE),"")</f>
        <v/>
      </c>
      <c r="Q7" s="33" t="str">
        <f>IFERROR(VLOOKUP($B7,[4]평가!$B:$Z,MATCH(LEFT(Q$2,2),[4]평가!$7:$7,0)-1,FALSE),"")</f>
        <v>면제</v>
      </c>
      <c r="R7" s="36" t="str">
        <f>IFERROR(VLOOKUP($B7,[4]평가!$B:$Z,MATCH(LEFT(R$2,2),[4]평가!$7:$7,0)-1,FALSE),"")</f>
        <v/>
      </c>
      <c r="S7" s="39" t="str">
        <f>IFERROR(VLOOKUP($B7,[4]평가!$B:$Z,MATCH(LEFT(S$2,2),[4]평가!$7:$7,0)-1,FALSE),"")</f>
        <v/>
      </c>
      <c r="T7" s="33" t="str">
        <f>IFERROR(VLOOKUP($B7,[5]평가!$B:$Z,MATCH(LEFT(T$2,2),[5]평가!$7:$7,0)-1,FALSE),"")</f>
        <v>면제</v>
      </c>
      <c r="U7" s="36" t="str">
        <f>IFERROR(VLOOKUP($B7,[5]평가!$B:$Z,MATCH(LEFT(U$2,2),[5]평가!$7:$7,0)-1,FALSE),"")</f>
        <v/>
      </c>
      <c r="V7" s="39" t="str">
        <f>IFERROR(VLOOKUP($B7,[5]평가!$B:$Z,MATCH(LEFT(V$2,2),[5]평가!$7:$7,0)-1,FALSE),"")</f>
        <v/>
      </c>
      <c r="W7" s="33" t="str">
        <f>IFERROR(VLOOKUP($B7,대상!$B:$AD,MATCH(W$2,대상!$1:$1,0)-1,FALSE),"")</f>
        <v>면제</v>
      </c>
      <c r="X7" s="20">
        <f>IF(ISBLANK(B7),"",T$1-COUNTIF(H7:V7,"회피"))</f>
        <v>5</v>
      </c>
      <c r="Y7" s="21">
        <f>IF($T$1=X7,(SUM(I7,L7,O7,R7,U7)-MIN(I7,L7,O7,R7,U7)-MAX(I7,L7,O7,R7,U7))/($T$1-2),SUM(I7,L7,O7,R7,U7/X7))</f>
        <v>0</v>
      </c>
      <c r="Z7" s="40">
        <f>IFERROR(VLOOKUP($B7,대상!$B:$AD,MATCH(Z$2,대상!$1:$1,0)-1,FALSE),0)</f>
        <v>0</v>
      </c>
      <c r="AA7" s="105">
        <f>IFERROR(IF(W7="면제","100"+Z7,Y7+Z7),"")</f>
        <v>100</v>
      </c>
      <c r="AB7" s="35" t="str">
        <f>IF(OR(W7="면제",N(Y7)=0),"",IF(AA7&lt;60,"과락",""))</f>
        <v/>
      </c>
      <c r="AC7" s="54">
        <f>IF(N(AA7)=0,"",RANK(AA7,AA$3:AA$202))</f>
        <v>1</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①서류평가 면제 _x000D_②서류평가 면제 _x000D_③ㅇ 서류평가 면제 _x000D_④서류평가 면제 _x000D_⑤   서류평가 면제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151</v>
      </c>
      <c r="B8" s="2">
        <v>20429923</v>
      </c>
      <c r="C8" s="38" t="str">
        <f>IFERROR(VLOOKUP($B8,대상!$B:$AC,MATCH(C$2,대상!$1:$1,0)-1,FALSE),"")</f>
        <v>지역기반</v>
      </c>
      <c r="D8" s="38" t="str">
        <f>IFERROR(VLOOKUP($B8,대상!$B:$AC,MATCH(D$2,대상!$1:$1,0)-1,FALSE),"")</f>
        <v>고현웅</v>
      </c>
      <c r="E8" s="36" t="str">
        <f>IFERROR(VLOOKUP($B8,대상!$B:$AC,MATCH(E$2,대상!$1:$1,0)-1,FALSE),"")</f>
        <v>전기ㆍ전자</v>
      </c>
      <c r="F8" s="38" t="str">
        <f>IFERROR(VLOOKUP($B8,대상!$B:$AC,MATCH(F$2,대상!$1:$1,0)-1,FALSE),"")</f>
        <v>오디온: 고객의 감정까지 이해하는 엔터프라이즈 음성 API</v>
      </c>
      <c r="G8" s="38" t="str">
        <f>IFERROR(VLOOKUP($B8,대상!$B:$AC,MATCH(G$2,대상!$1:$1,0)-1,FALSE),"")</f>
        <v>투자파트발굴/교원</v>
      </c>
      <c r="H8" s="33">
        <f>IFERROR(VLOOKUP($B8,[1]평가!$B:$Z,MATCH(LEFT(H$2,2),[1]평가!$7:$7,0)-1,FALSE),"")</f>
        <v>0</v>
      </c>
      <c r="I8" s="36">
        <f>IFERROR(VLOOKUP($B8,[1]평가!$B:$Z,MATCH(LEFT(I$2,2),[1]평가!$7:$7,0)-1,FALSE),"")</f>
        <v>97</v>
      </c>
      <c r="J8" s="36">
        <f>IFERROR(VLOOKUP($B8,[1]평가!$B:$Z,MATCH(LEFT(J$2,2),[1]평가!$7:$7,0)-1,FALSE),"")</f>
        <v>1</v>
      </c>
      <c r="K8" s="33">
        <f>IFERROR(VLOOKUP($B8,[2]평가!$B:$Z,MATCH(LEFT(K$2,2),[2]평가!$7:$7,0)-1,FALSE),"")</f>
        <v>0</v>
      </c>
      <c r="L8" s="36">
        <f>IFERROR(VLOOKUP($B8,[2]평가!$B:$Z,MATCH(LEFT(L$2,2),[2]평가!$7:$7,0)-1,FALSE),"")</f>
        <v>95</v>
      </c>
      <c r="M8" s="39">
        <f>IFERROR(VLOOKUP($B8,[2]평가!$B:$Z,MATCH(LEFT(M$2,2),[2]평가!$7:$7,0)-1,FALSE),"")</f>
        <v>1</v>
      </c>
      <c r="N8" s="33">
        <f>IFERROR(VLOOKUP($B8,[3]평가!$B:$Z,MATCH(LEFT(N$2,2),[3]평가!$7:$7,0)-1,FALSE),"")</f>
        <v>0</v>
      </c>
      <c r="O8" s="36">
        <f>IFERROR(VLOOKUP($B8,[3]평가!$B:$Z,MATCH(LEFT(O$2,2),[3]평가!$7:$7,0)-1,FALSE),"")</f>
        <v>97</v>
      </c>
      <c r="P8" s="39">
        <f>IFERROR(VLOOKUP($B8,[3]평가!$B:$Z,MATCH(LEFT(P$2,2),[3]평가!$7:$7,0)-1,FALSE),"")</f>
        <v>2</v>
      </c>
      <c r="Q8" s="33">
        <f>IFERROR(VLOOKUP($B8,[4]평가!$B:$Z,MATCH(LEFT(Q$2,2),[4]평가!$7:$7,0)-1,FALSE),"")</f>
        <v>0</v>
      </c>
      <c r="R8" s="36">
        <f>IFERROR(VLOOKUP($B8,[4]평가!$B:$Z,MATCH(LEFT(R$2,2),[4]평가!$7:$7,0)-1,FALSE),"")</f>
        <v>94</v>
      </c>
      <c r="S8" s="39">
        <f>IFERROR(VLOOKUP($B8,[4]평가!$B:$Z,MATCH(LEFT(S$2,2),[4]평가!$7:$7,0)-1,FALSE),"")</f>
        <v>3</v>
      </c>
      <c r="T8" s="33">
        <f>IFERROR(VLOOKUP($B8,[5]평가!$B:$Z,MATCH(LEFT(T$2,2),[5]평가!$7:$7,0)-1,FALSE),"")</f>
        <v>0</v>
      </c>
      <c r="U8" s="36">
        <f>IFERROR(VLOOKUP($B8,[5]평가!$B:$Z,MATCH(LEFT(U$2,2),[5]평가!$7:$7,0)-1,FALSE),"")</f>
        <v>97</v>
      </c>
      <c r="V8" s="39">
        <f>IFERROR(VLOOKUP($B8,[5]평가!$B:$Z,MATCH(LEFT(V$2,2),[5]평가!$7:$7,0)-1,FALSE),"")</f>
        <v>2</v>
      </c>
      <c r="W8" s="33">
        <f>IFERROR(VLOOKUP($B8,대상!$B:$AD,MATCH(W$2,대상!$1:$1,0)-1,FALSE),"")</f>
        <v>0</v>
      </c>
      <c r="X8" s="20">
        <f>IF(ISBLANK(B8),"",T$1-COUNTIF(H8:V8,"회피"))</f>
        <v>5</v>
      </c>
      <c r="Y8" s="21">
        <f>IF($T$1=X8,(SUM(I8,L8,O8,R8,U8)-MIN(I8,L8,O8,R8,U8)-MAX(I8,L8,O8,R8,U8))/($T$1-2),SUM(I8,L8,O8,R8,U8/X8))</f>
        <v>96.333333333333329</v>
      </c>
      <c r="Z8" s="40">
        <f>IFERROR(VLOOKUP($B8,대상!$B:$AD,MATCH(Z$2,대상!$1:$1,0)-1,FALSE),0)</f>
        <v>0</v>
      </c>
      <c r="AA8" s="105">
        <f>IFERROR(IF(W8="면제","100"+Z8,Y8+Z8),"")</f>
        <v>96.333333333333329</v>
      </c>
      <c r="AB8" s="35" t="str">
        <f>IF(OR(W8="면제",N(Y8)=0),"",IF(AA8&lt;60,"과락",""))</f>
        <v/>
      </c>
      <c r="AC8" s="54">
        <f>IF(N(AA8)=0,"",RANK(AA8,AA$3:AA$202))</f>
        <v>6</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①엔터플라이즈를 위한 음성 이해 API 플래폼 개발을 하려고 하며 기술적인 차별성이 있는 것으로 판단되어 사업화의 가능성이 높은 것으로 판단됨 _x000D_②음성에서 감정, 의도, 스트레스까지 분석하고자 하는 시도가 매우 흥미롭습니다. 음성AI 에이전트 시장 규모도 조사주신 것처럼 지대한 상승이 될 것으로 기대됩니다. 기술검증도 주요 업체와 이미 완료한 부분도 긍정적으로 평가합니다. 사업 기간내에 개발하고자 하는 목표도 분명합니다. 매출상승 및 투자유치 등 여러가지 성과 도출이 가능한 기업으로 판단됩니다. _x000D_③ㅇ 아이템 개발의 필요성이 높고 향후 성장 가능성이 높음. 
ㅇ 유사 기술을 개발하는 글로벌 기업 대비 경쟁력 확보 전략 수립 보완이 필요함 _x000D_④사업계획이 구체적으로 제시되었으며, 본격적인 매출 증대를 위한 사업화 전략이 적절하게 설명되었음 _x000D_⑤창업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158</v>
      </c>
      <c r="B9" s="2">
        <v>20419260</v>
      </c>
      <c r="C9" s="38" t="str">
        <f>IFERROR(VLOOKUP($B9,대상!$B:$AC,MATCH(C$2,대상!$1:$1,0)-1,FALSE),"")</f>
        <v>대학발</v>
      </c>
      <c r="D9" s="38" t="str">
        <f>IFERROR(VLOOKUP($B9,대상!$B:$AC,MATCH(D$2,대상!$1:$1,0)-1,FALSE),"")</f>
        <v>김준형</v>
      </c>
      <c r="E9" s="36" t="str">
        <f>IFERROR(VLOOKUP($B9,대상!$B:$AC,MATCH(E$2,대상!$1:$1,0)-1,FALSE),"")</f>
        <v>전기ㆍ전자</v>
      </c>
      <c r="F9" s="38" t="str">
        <f>IFERROR(VLOOKUP($B9,대상!$B:$AC,MATCH(F$2,대상!$1:$1,0)-1,FALSE),"")</f>
        <v>국산 SoC 기반 AI Vision CDC 통합 플랫폼 개발 - 온디바이스 Predictive(예측) UX  스마트 콕핏</v>
      </c>
      <c r="G9" s="38" t="str">
        <f>IFERROR(VLOOKUP($B9,대상!$B:$AC,MATCH(G$2,대상!$1:$1,0)-1,FALSE),"")</f>
        <v>매출실적우수</v>
      </c>
      <c r="H9" s="33">
        <f>IFERROR(VLOOKUP($B9,[1]평가!$B:$Z,MATCH(LEFT(H$2,2),[1]평가!$7:$7,0)-1,FALSE),"")</f>
        <v>0</v>
      </c>
      <c r="I9" s="36">
        <f>IFERROR(VLOOKUP($B9,[1]평가!$B:$Z,MATCH(LEFT(I$2,2),[1]평가!$7:$7,0)-1,FALSE),"")</f>
        <v>97</v>
      </c>
      <c r="J9" s="36">
        <f>IFERROR(VLOOKUP($B9,[1]평가!$B:$Z,MATCH(LEFT(J$2,2),[1]평가!$7:$7,0)-1,FALSE),"")</f>
        <v>1</v>
      </c>
      <c r="K9" s="33">
        <f>IFERROR(VLOOKUP($B9,[2]평가!$B:$Z,MATCH(LEFT(K$2,2),[2]평가!$7:$7,0)-1,FALSE),"")</f>
        <v>0</v>
      </c>
      <c r="L9" s="36">
        <f>IFERROR(VLOOKUP($B9,[2]평가!$B:$Z,MATCH(LEFT(L$2,2),[2]평가!$7:$7,0)-1,FALSE),"")</f>
        <v>91</v>
      </c>
      <c r="M9" s="39">
        <f>IFERROR(VLOOKUP($B9,[2]평가!$B:$Z,MATCH(LEFT(M$2,2),[2]평가!$7:$7,0)-1,FALSE),"")</f>
        <v>4</v>
      </c>
      <c r="N9" s="33">
        <f>IFERROR(VLOOKUP($B9,[3]평가!$B:$Z,MATCH(LEFT(N$2,2),[3]평가!$7:$7,0)-1,FALSE),"")</f>
        <v>0</v>
      </c>
      <c r="O9" s="36">
        <f>IFERROR(VLOOKUP($B9,[3]평가!$B:$Z,MATCH(LEFT(O$2,2),[3]평가!$7:$7,0)-1,FALSE),"")</f>
        <v>96</v>
      </c>
      <c r="P9" s="39">
        <f>IFERROR(VLOOKUP($B9,[3]평가!$B:$Z,MATCH(LEFT(P$2,2),[3]평가!$7:$7,0)-1,FALSE),"")</f>
        <v>3</v>
      </c>
      <c r="Q9" s="33">
        <f>IFERROR(VLOOKUP($B9,[4]평가!$B:$Z,MATCH(LEFT(Q$2,2),[4]평가!$7:$7,0)-1,FALSE),"")</f>
        <v>0</v>
      </c>
      <c r="R9" s="36">
        <f>IFERROR(VLOOKUP($B9,[4]평가!$B:$Z,MATCH(LEFT(R$2,2),[4]평가!$7:$7,0)-1,FALSE),"")</f>
        <v>95</v>
      </c>
      <c r="S9" s="39">
        <f>IFERROR(VLOOKUP($B9,[4]평가!$B:$Z,MATCH(LEFT(S$2,2),[4]평가!$7:$7,0)-1,FALSE),"")</f>
        <v>2</v>
      </c>
      <c r="T9" s="33">
        <f>IFERROR(VLOOKUP($B9,[5]평가!$B:$Z,MATCH(LEFT(T$2,2),[5]평가!$7:$7,0)-1,FALSE),"")</f>
        <v>0</v>
      </c>
      <c r="U9" s="36">
        <f>IFERROR(VLOOKUP($B9,[5]평가!$B:$Z,MATCH(LEFT(U$2,2),[5]평가!$7:$7,0)-1,FALSE),"")</f>
        <v>96</v>
      </c>
      <c r="V9" s="39">
        <f>IFERROR(VLOOKUP($B9,[5]평가!$B:$Z,MATCH(LEFT(V$2,2),[5]평가!$7:$7,0)-1,FALSE),"")</f>
        <v>4</v>
      </c>
      <c r="W9" s="33">
        <f>IFERROR(VLOOKUP($B9,대상!$B:$AD,MATCH(W$2,대상!$1:$1,0)-1,FALSE),"")</f>
        <v>0</v>
      </c>
      <c r="X9" s="20">
        <f>IF(ISBLANK(B9),"",T$1-COUNTIF(H9:V9,"회피"))</f>
        <v>5</v>
      </c>
      <c r="Y9" s="21">
        <f>IF($T$1=X9,(SUM(I9,L9,O9,R9,U9)-MIN(I9,L9,O9,R9,U9)-MAX(I9,L9,O9,R9,U9))/($T$1-2),SUM(I9,L9,O9,R9,U9/X9))</f>
        <v>95.666666666666671</v>
      </c>
      <c r="Z9" s="40">
        <f>IFERROR(VLOOKUP($B9,대상!$B:$AD,MATCH(Z$2,대상!$1:$1,0)-1,FALSE),0)</f>
        <v>0</v>
      </c>
      <c r="AA9" s="105">
        <f>IFERROR(IF(W9="면제","100"+Z9,Y9+Z9),"")</f>
        <v>95.666666666666671</v>
      </c>
      <c r="AB9" s="35" t="str">
        <f>IF(OR(W9="면제",N(Y9)=0),"",IF(AA9&lt;60,"과락",""))</f>
        <v/>
      </c>
      <c r="AC9" s="54">
        <f>IF(N(AA9)=0,"",RANK(AA9,AA$3:AA$202))</f>
        <v>7</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①창업아이템의 기술적인 차별성 및 사업성을 고려할때 목표 시장 진입은 가능할 것으로 판단됨 _x000D_②SDV 전환이 가속화되는 차량 전장 구조의 변화 흐름에 적합한 아이템인 것으로 판단됩니다. 대표자의 역량도 긍정적으로 평가됩니다. 현재까지 다수 업체와 PoC를 진행중인 것도 잘 확인되며 매출 실적도 긍정적입니다. _x000D_③ㅇ 아이템 개발의 필요성이 높고 향후 성장 가능성이 높음. 
ㅇ 유사제품을 생산 개발하는 업체 대비 경쟁력을 분석하였는데 세밀한 조사 분석이 필요함 _x000D_④기술에 대한 설명이 구체적으로 기재되었으며, 안정적인 사업 확장을 위한 비즈니스 모델이 구체적으로 수립되었음. _x000D_⑤아이템의 필요성, 조직구성 및 보유역량은 우수한것으로 확인됨
필요성과 차별성을 바탕으로한 시장진입의 구체적인 방법이 요구되고, BM설계 및 확장방안 수립도 필수적으로 요구됨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 xml:space="preserve">①일치 _x000D_②일치 _x000D_③일치 _x000D_④일치 _x000D_⑤일치 </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 xml:space="preserve">① 지역 주력 산업 연계분야와 일치함 _x000D_②4가지 주력기술에 해당 _x000D_0_x000D_④차량에 적용되는 인공지능 기술에 관한 것으로 지역주력 산업제품에 해당함 _x000D_⑤AI, 시스템반도체 </v>
      </c>
    </row>
    <row r="10" spans="1:35" ht="30" customHeight="1" x14ac:dyDescent="0.35">
      <c r="A10" s="4">
        <v>152</v>
      </c>
      <c r="B10" s="2">
        <v>20430098</v>
      </c>
      <c r="C10" s="38" t="str">
        <f>IFERROR(VLOOKUP($B10,대상!$B:$AC,MATCH(C$2,대상!$1:$1,0)-1,FALSE),"")</f>
        <v>지역기반</v>
      </c>
      <c r="D10" s="38" t="str">
        <f>IFERROR(VLOOKUP($B10,대상!$B:$AC,MATCH(D$2,대상!$1:$1,0)-1,FALSE),"")</f>
        <v>김민중</v>
      </c>
      <c r="E10" s="36" t="str">
        <f>IFERROR(VLOOKUP($B10,대상!$B:$AC,MATCH(E$2,대상!$1:$1,0)-1,FALSE),"")</f>
        <v>전기ㆍ전자</v>
      </c>
      <c r="F10" s="38" t="str">
        <f>IFERROR(VLOOKUP($B10,대상!$B:$AC,MATCH(F$2,대상!$1:$1,0)-1,FALSE),"")</f>
        <v>고주파 스위칭 노이즈 및 누설전류 저감 알고리즘이 적용된 차세대 에너지 인버터</v>
      </c>
      <c r="G10" s="38" t="str">
        <f>IFERROR(VLOOKUP($B10,대상!$B:$AC,MATCH(G$2,대상!$1:$1,0)-1,FALSE),"")</f>
        <v/>
      </c>
      <c r="H10" s="33">
        <f>IFERROR(VLOOKUP($B10,[1]평가!$B:$Z,MATCH(LEFT(H$2,2),[1]평가!$7:$7,0)-1,FALSE),"")</f>
        <v>0</v>
      </c>
      <c r="I10" s="36">
        <f>IFERROR(VLOOKUP($B10,[1]평가!$B:$Z,MATCH(LEFT(I$2,2),[1]평가!$7:$7,0)-1,FALSE),"")</f>
        <v>96</v>
      </c>
      <c r="J10" s="36">
        <f>IFERROR(VLOOKUP($B10,[1]평가!$B:$Z,MATCH(LEFT(J$2,2),[1]평가!$7:$7,0)-1,FALSE),"")</f>
        <v>4</v>
      </c>
      <c r="K10" s="33">
        <f>IFERROR(VLOOKUP($B10,[2]평가!$B:$Z,MATCH(LEFT(K$2,2),[2]평가!$7:$7,0)-1,FALSE),"")</f>
        <v>0</v>
      </c>
      <c r="L10" s="36">
        <f>IFERROR(VLOOKUP($B10,[2]평가!$B:$Z,MATCH(LEFT(L$2,2),[2]평가!$7:$7,0)-1,FALSE),"")</f>
        <v>93</v>
      </c>
      <c r="M10" s="39">
        <f>IFERROR(VLOOKUP($B10,[2]평가!$B:$Z,MATCH(LEFT(M$2,2),[2]평가!$7:$7,0)-1,FALSE),"")</f>
        <v>2</v>
      </c>
      <c r="N10" s="33">
        <f>IFERROR(VLOOKUP($B10,[3]평가!$B:$Z,MATCH(LEFT(N$2,2),[3]평가!$7:$7,0)-1,FALSE),"")</f>
        <v>0</v>
      </c>
      <c r="O10" s="36">
        <f>IFERROR(VLOOKUP($B10,[3]평가!$B:$Z,MATCH(LEFT(O$2,2),[3]평가!$7:$7,0)-1,FALSE),"")</f>
        <v>98</v>
      </c>
      <c r="P10" s="39">
        <f>IFERROR(VLOOKUP($B10,[3]평가!$B:$Z,MATCH(LEFT(P$2,2),[3]평가!$7:$7,0)-1,FALSE),"")</f>
        <v>1</v>
      </c>
      <c r="Q10" s="33">
        <f>IFERROR(VLOOKUP($B10,[4]평가!$B:$Z,MATCH(LEFT(Q$2,2),[4]평가!$7:$7,0)-1,FALSE),"")</f>
        <v>0</v>
      </c>
      <c r="R10" s="36">
        <f>IFERROR(VLOOKUP($B10,[4]평가!$B:$Z,MATCH(LEFT(R$2,2),[4]평가!$7:$7,0)-1,FALSE),"")</f>
        <v>93</v>
      </c>
      <c r="S10" s="39">
        <f>IFERROR(VLOOKUP($B10,[4]평가!$B:$Z,MATCH(LEFT(S$2,2),[4]평가!$7:$7,0)-1,FALSE),"")</f>
        <v>5</v>
      </c>
      <c r="T10" s="33">
        <f>IFERROR(VLOOKUP($B10,[5]평가!$B:$Z,MATCH(LEFT(T$2,2),[5]평가!$7:$7,0)-1,FALSE),"")</f>
        <v>0</v>
      </c>
      <c r="U10" s="36">
        <f>IFERROR(VLOOKUP($B10,[5]평가!$B:$Z,MATCH(LEFT(U$2,2),[5]평가!$7:$7,0)-1,FALSE),"")</f>
        <v>96</v>
      </c>
      <c r="V10" s="39">
        <f>IFERROR(VLOOKUP($B10,[5]평가!$B:$Z,MATCH(LEFT(V$2,2),[5]평가!$7:$7,0)-1,FALSE),"")</f>
        <v>4</v>
      </c>
      <c r="W10" s="33">
        <f>IFERROR(VLOOKUP($B10,대상!$B:$AD,MATCH(W$2,대상!$1:$1,0)-1,FALSE),"")</f>
        <v>0</v>
      </c>
      <c r="X10" s="20">
        <f>IF(ISBLANK(B10),"",T$1-COUNTIF(H10:V10,"회피"))</f>
        <v>5</v>
      </c>
      <c r="Y10" s="21">
        <f>IF($T$1=X10,(SUM(I10,L10,O10,R10,U10)-MIN(I10,L10,O10,R10,U10)-MAX(I10,L10,O10,R10,U10))/($T$1-2),SUM(I10,L10,O10,R10,U10/X10))</f>
        <v>95</v>
      </c>
      <c r="Z10" s="40">
        <f>IFERROR(VLOOKUP($B10,대상!$B:$AD,MATCH(Z$2,대상!$1:$1,0)-1,FALSE),0)</f>
        <v>0</v>
      </c>
      <c r="AA10" s="105">
        <f>IFERROR(IF(W10="면제","100"+Z10,Y10+Z10),"")</f>
        <v>95</v>
      </c>
      <c r="AB10" s="35" t="str">
        <f>IF(OR(W10="면제",N(Y10)=0),"",IF(AA10&lt;60,"과락",""))</f>
        <v/>
      </c>
      <c r="AC10" s="54">
        <f>IF(N(AA10)=0,"",RANK(AA10,AA$3:AA$202))</f>
        <v>8</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①전력변환장치의 누설 전류를 저감하기 위한 능동 상쇄 제어를 통한 전력밀도를 높이는 인버터 솔루션 개발을 창업아이템으로 하고 있으며 사업성을 고려할때 목표 시장 진입은 가능할 것으로 판단됨 _x000D_②누설전류를 법적 기준에 맞춰 1mA 이하로 낮추기 위한 필요성이 인정됩니다. 또한 화재나 전력 효율 차원에서도 제품 개발의 실익이 인정됩니다. 또한 기존과 달리 소프트웨어 알고리즘으로 문제를 해결하고자 하는 부분도 긍정적입니다. 시장진출 제품 판매 관련하여 전기안전공사, 국내 3대 IDC 운영사 등과의 논의가 어디까지 이루어지고 있는지 사업계획서 상으로는 모호한 부분이 있습니다. _x000D_③ㅇ 지속적인 성장을 위한 구체적인 성장전략 보완이 필요함. 
ㅇ 유사 아이템 대비 세밀한 기술 및 가격 경쟁력 분석이 필요함 _x000D_④창업 아이템이 기존 유사제품을 대체할 수 있을만큼 기술적, 사용적 측면의 장점을 가지는지 여부에 대해 신뢰할 수 있는 시장 및 고객 분석을 통해 설명할 필요가 있음 _x000D_⑤아이템의 필요성, 조직구성 및 보유역량은 우수한것으로 확인됨
필요성과 차별성을 바탕으로한 시장진입의 구체적인 방법이 요구되고, BM설계 및 확장방안 수립도 필수적으로 요구됨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55</v>
      </c>
      <c r="B11" s="2">
        <v>20427276</v>
      </c>
      <c r="C11" s="38" t="str">
        <f>IFERROR(VLOOKUP($B11,대상!$B:$AC,MATCH(C$2,대상!$1:$1,0)-1,FALSE),"")</f>
        <v>대학발</v>
      </c>
      <c r="D11" s="38" t="str">
        <f>IFERROR(VLOOKUP($B11,대상!$B:$AC,MATCH(D$2,대상!$1:$1,0)-1,FALSE),"")</f>
        <v>기형준</v>
      </c>
      <c r="E11" s="36" t="str">
        <f>IFERROR(VLOOKUP($B11,대상!$B:$AC,MATCH(E$2,대상!$1:$1,0)-1,FALSE),"")</f>
        <v>전기ㆍ전자</v>
      </c>
      <c r="F11" s="38" t="str">
        <f>IFERROR(VLOOKUP($B11,대상!$B:$AC,MATCH(F$2,대상!$1:$1,0)-1,FALSE),"")</f>
        <v>무선 전력 공유 기술 기반 무전원 스마트 자물쇠(AirLock) 및 안전 LOTO(Lock-Out Tag-Out) 통합 관제 플랫폼(Smart ILS) 개발</v>
      </c>
      <c r="G11" s="38" t="str">
        <f>IFERROR(VLOOKUP($B11,대상!$B:$AC,MATCH(G$2,대상!$1:$1,0)-1,FALSE),"")</f>
        <v/>
      </c>
      <c r="H11" s="33">
        <f>IFERROR(VLOOKUP($B11,[1]평가!$B:$Z,MATCH(LEFT(H$2,2),[1]평가!$7:$7,0)-1,FALSE),"")</f>
        <v>0</v>
      </c>
      <c r="I11" s="36">
        <f>IFERROR(VLOOKUP($B11,[1]평가!$B:$Z,MATCH(LEFT(I$2,2),[1]평가!$7:$7,0)-1,FALSE),"")</f>
        <v>96</v>
      </c>
      <c r="J11" s="36">
        <f>IFERROR(VLOOKUP($B11,[1]평가!$B:$Z,MATCH(LEFT(J$2,2),[1]평가!$7:$7,0)-1,FALSE),"")</f>
        <v>4</v>
      </c>
      <c r="K11" s="33">
        <f>IFERROR(VLOOKUP($B11,[2]평가!$B:$Z,MATCH(LEFT(K$2,2),[2]평가!$7:$7,0)-1,FALSE),"")</f>
        <v>0</v>
      </c>
      <c r="L11" s="36">
        <f>IFERROR(VLOOKUP($B11,[2]평가!$B:$Z,MATCH(LEFT(L$2,2),[2]평가!$7:$7,0)-1,FALSE),"")</f>
        <v>90</v>
      </c>
      <c r="M11" s="39">
        <f>IFERROR(VLOOKUP($B11,[2]평가!$B:$Z,MATCH(LEFT(M$2,2),[2]평가!$7:$7,0)-1,FALSE),"")</f>
        <v>5</v>
      </c>
      <c r="N11" s="33">
        <f>IFERROR(VLOOKUP($B11,[3]평가!$B:$Z,MATCH(LEFT(N$2,2),[3]평가!$7:$7,0)-1,FALSE),"")</f>
        <v>0</v>
      </c>
      <c r="O11" s="36">
        <f>IFERROR(VLOOKUP($B11,[3]평가!$B:$Z,MATCH(LEFT(O$2,2),[3]평가!$7:$7,0)-1,FALSE),"")</f>
        <v>92</v>
      </c>
      <c r="P11" s="39">
        <f>IFERROR(VLOOKUP($B11,[3]평가!$B:$Z,MATCH(LEFT(P$2,2),[3]평가!$7:$7,0)-1,FALSE),"")</f>
        <v>4</v>
      </c>
      <c r="Q11" s="33">
        <f>IFERROR(VLOOKUP($B11,[4]평가!$B:$Z,MATCH(LEFT(Q$2,2),[4]평가!$7:$7,0)-1,FALSE),"")</f>
        <v>0</v>
      </c>
      <c r="R11" s="36">
        <f>IFERROR(VLOOKUP($B11,[4]평가!$B:$Z,MATCH(LEFT(R$2,2),[4]평가!$7:$7,0)-1,FALSE),"")</f>
        <v>96</v>
      </c>
      <c r="S11" s="39">
        <f>IFERROR(VLOOKUP($B11,[4]평가!$B:$Z,MATCH(LEFT(S$2,2),[4]평가!$7:$7,0)-1,FALSE),"")</f>
        <v>1</v>
      </c>
      <c r="T11" s="33">
        <f>IFERROR(VLOOKUP($B11,[5]평가!$B:$Z,MATCH(LEFT(T$2,2),[5]평가!$7:$7,0)-1,FALSE),"")</f>
        <v>0</v>
      </c>
      <c r="U11" s="36">
        <f>IFERROR(VLOOKUP($B11,[5]평가!$B:$Z,MATCH(LEFT(U$2,2),[5]평가!$7:$7,0)-1,FALSE),"")</f>
        <v>98</v>
      </c>
      <c r="V11" s="39">
        <f>IFERROR(VLOOKUP($B11,[5]평가!$B:$Z,MATCH(LEFT(V$2,2),[5]평가!$7:$7,0)-1,FALSE),"")</f>
        <v>1</v>
      </c>
      <c r="W11" s="33">
        <f>IFERROR(VLOOKUP($B11,대상!$B:$AD,MATCH(W$2,대상!$1:$1,0)-1,FALSE),"")</f>
        <v>0</v>
      </c>
      <c r="X11" s="20">
        <f>IF(ISBLANK(B11),"",T$1-COUNTIF(H11:V11,"회피"))</f>
        <v>5</v>
      </c>
      <c r="Y11" s="21">
        <f>IF($T$1=X11,(SUM(I11,L11,O11,R11,U11)-MIN(I11,L11,O11,R11,U11)-MAX(I11,L11,O11,R11,U11))/($T$1-2),SUM(I11,L11,O11,R11,U11/X11))</f>
        <v>94.666666666666671</v>
      </c>
      <c r="Z11" s="40">
        <f>IFERROR(VLOOKUP($B11,대상!$B:$AD,MATCH(Z$2,대상!$1:$1,0)-1,FALSE),0)</f>
        <v>0</v>
      </c>
      <c r="AA11" s="105">
        <f>IFERROR(IF(W11="면제","100"+Z11,Y11+Z11),"")</f>
        <v>94.666666666666671</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 xml:space="preserve">①일치 _x000D_②불일치 _x000D_③일치 _x000D_④일치 _x000D_⑤일치 </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 xml:space="preserve">① 지역 주력 산업 연계분야와 일치함 _x000D_②산업안전 및 보안 솔루션으로 AI·지능형 로봇·시스템반도체·바이오 등 지역주력산업 분야와 직접적 연관성을 확인하기 어려움 _x000D_0_x000D_④생체인증 앱기반의 스마트 자물쇠로 지역주력 산업제품에 해당함 _x000D_⑤시스템반도체 </v>
      </c>
    </row>
    <row r="12" spans="1:35" ht="30" customHeight="1" x14ac:dyDescent="0.35">
      <c r="A12" s="4">
        <v>58</v>
      </c>
      <c r="B12" s="2">
        <v>20439651</v>
      </c>
      <c r="C12" s="38" t="str">
        <f>IFERROR(VLOOKUP($B12,대상!$B:$AC,MATCH(C$2,대상!$1:$1,0)-1,FALSE),"")</f>
        <v>대학발</v>
      </c>
      <c r="D12" s="38" t="str">
        <f>IFERROR(VLOOKUP($B12,대상!$B:$AC,MATCH(D$2,대상!$1:$1,0)-1,FALSE),"")</f>
        <v>박장호</v>
      </c>
      <c r="E12" s="36" t="str">
        <f>IFERROR(VLOOKUP($B12,대상!$B:$AC,MATCH(E$2,대상!$1:$1,0)-1,FALSE),"")</f>
        <v>전기ㆍ전자</v>
      </c>
      <c r="F12" s="38" t="str">
        <f>IFERROR(VLOOKUP($B12,대상!$B:$AC,MATCH(F$2,대상!$1:$1,0)-1,FALSE),"")</f>
        <v>AI 기반 광고 예산 배분 및 시나리오 의사결정 소프트웨어</v>
      </c>
      <c r="G12" s="38" t="str">
        <f>IFERROR(VLOOKUP($B12,대상!$B:$AC,MATCH(G$2,대상!$1:$1,0)-1,FALSE),"")</f>
        <v>전임교원</v>
      </c>
      <c r="H12" s="33">
        <f>IFERROR(VLOOKUP($B12,[1]평가!$B:$Z,MATCH(LEFT(H$2,2),[1]평가!$7:$7,0)-1,FALSE),"")</f>
        <v>0</v>
      </c>
      <c r="I12" s="36">
        <f>IFERROR(VLOOKUP($B12,[1]평가!$B:$Z,MATCH(LEFT(I$2,2),[1]평가!$7:$7,0)-1,FALSE),"")</f>
        <v>96</v>
      </c>
      <c r="J12" s="36">
        <f>IFERROR(VLOOKUP($B12,[1]평가!$B:$Z,MATCH(LEFT(J$2,2),[1]평가!$7:$7,0)-1,FALSE),"")</f>
        <v>4</v>
      </c>
      <c r="K12" s="33">
        <f>IFERROR(VLOOKUP($B12,[2]평가!$B:$Z,MATCH(LEFT(K$2,2),[2]평가!$7:$7,0)-1,FALSE),"")</f>
        <v>0</v>
      </c>
      <c r="L12" s="36">
        <f>IFERROR(VLOOKUP($B12,[2]평가!$B:$Z,MATCH(LEFT(L$2,2),[2]평가!$7:$7,0)-1,FALSE),"")</f>
        <v>90</v>
      </c>
      <c r="M12" s="39">
        <f>IFERROR(VLOOKUP($B12,[2]평가!$B:$Z,MATCH(LEFT(M$2,2),[2]평가!$7:$7,0)-1,FALSE),"")</f>
        <v>5</v>
      </c>
      <c r="N12" s="33">
        <f>IFERROR(VLOOKUP($B12,[3]평가!$B:$Z,MATCH(LEFT(N$2,2),[3]평가!$7:$7,0)-1,FALSE),"")</f>
        <v>0</v>
      </c>
      <c r="O12" s="36">
        <f>IFERROR(VLOOKUP($B12,[3]평가!$B:$Z,MATCH(LEFT(O$2,2),[3]평가!$7:$7,0)-1,FALSE),"")</f>
        <v>91</v>
      </c>
      <c r="P12" s="39">
        <f>IFERROR(VLOOKUP($B12,[3]평가!$B:$Z,MATCH(LEFT(P$2,2),[3]평가!$7:$7,0)-1,FALSE),"")</f>
        <v>5</v>
      </c>
      <c r="Q12" s="33">
        <f>IFERROR(VLOOKUP($B12,[4]평가!$B:$Z,MATCH(LEFT(Q$2,2),[4]평가!$7:$7,0)-1,FALSE),"")</f>
        <v>0</v>
      </c>
      <c r="R12" s="36">
        <f>IFERROR(VLOOKUP($B12,[4]평가!$B:$Z,MATCH(LEFT(R$2,2),[4]평가!$7:$7,0)-1,FALSE),"")</f>
        <v>94</v>
      </c>
      <c r="S12" s="39">
        <f>IFERROR(VLOOKUP($B12,[4]평가!$B:$Z,MATCH(LEFT(S$2,2),[4]평가!$7:$7,0)-1,FALSE),"")</f>
        <v>3</v>
      </c>
      <c r="T12" s="33">
        <f>IFERROR(VLOOKUP($B12,[5]평가!$B:$Z,MATCH(LEFT(T$2,2),[5]평가!$7:$7,0)-1,FALSE),"")</f>
        <v>0</v>
      </c>
      <c r="U12" s="36">
        <f>IFERROR(VLOOKUP($B12,[5]평가!$B:$Z,MATCH(LEFT(U$2,2),[5]평가!$7:$7,0)-1,FALSE),"")</f>
        <v>97</v>
      </c>
      <c r="V12" s="39">
        <f>IFERROR(VLOOKUP($B12,[5]평가!$B:$Z,MATCH(LEFT(V$2,2),[5]평가!$7:$7,0)-1,FALSE),"")</f>
        <v>2</v>
      </c>
      <c r="W12" s="33">
        <f>IFERROR(VLOOKUP($B12,대상!$B:$AD,MATCH(W$2,대상!$1:$1,0)-1,FALSE),"")</f>
        <v>0</v>
      </c>
      <c r="X12" s="20">
        <f>IF(ISBLANK(B12),"",T$1-COUNTIF(H12:V12,"회피"))</f>
        <v>5</v>
      </c>
      <c r="Y12" s="21">
        <f>IF($T$1=X12,(SUM(I12,L12,O12,R12,U12)-MIN(I12,L12,O12,R12,U12)-MAX(I12,L12,O12,R12,U12))/($T$1-2),SUM(I12,L12,O12,R12,U12/X12))</f>
        <v>93.666666666666671</v>
      </c>
      <c r="Z12" s="40">
        <f>IFERROR(VLOOKUP($B12,대상!$B:$AD,MATCH(Z$2,대상!$1:$1,0)-1,FALSE),0)</f>
        <v>0</v>
      </c>
      <c r="AA12" s="105">
        <f>IFERROR(IF(W12="면제","100"+Z12,Y12+Z12),"")</f>
        <v>93.666666666666671</v>
      </c>
      <c r="AB12" s="35" t="str">
        <f>IF(OR(W12="면제",N(Y12)=0),"",IF(AA12&lt;60,"과락",""))</f>
        <v/>
      </c>
      <c r="AC12" s="54">
        <f>IF(N(AA12)=0,"",RANK(AA12,AA$3:AA$202))</f>
        <v>10</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 xml:space="preserve">①일치 _x000D_②불일치 _x000D_③일치 _x000D_④일치 _x000D_⑤일치 </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 xml:space="preserve">① 지역 주력 산업 연계분야와 일치함 _x000D_②AI 기반 광고 예산 배분 소프트웨어로 AI 분야와 간접적 연관성은 있으나 AI·지능형 로봇·시스템반도체·바이오 등 지역주력산업 제조 분야와는 직접적 연관성을 확인하기 어려움 _x000D_0_x000D_④인공지능을 이용한 광고, 마케팅 의사결정 솔루션으로 지역주력 산업제품에 해당함 _x000D_⑤AI기반 솔루션 </v>
      </c>
    </row>
    <row r="13" spans="1:35" ht="30" customHeight="1" x14ac:dyDescent="0.35">
      <c r="A13" s="4">
        <v>132</v>
      </c>
      <c r="B13" s="2">
        <v>20418623</v>
      </c>
      <c r="C13" s="38" t="str">
        <f>IFERROR(VLOOKUP($B13,대상!$B:$AC,MATCH(C$2,대상!$1:$1,0)-1,FALSE),"")</f>
        <v>실험실</v>
      </c>
      <c r="D13" s="38" t="str">
        <f>IFERROR(VLOOKUP($B13,대상!$B:$AC,MATCH(D$2,대상!$1:$1,0)-1,FALSE),"")</f>
        <v>이성욱</v>
      </c>
      <c r="E13" s="36" t="str">
        <f>IFERROR(VLOOKUP($B13,대상!$B:$AC,MATCH(E$2,대상!$1:$1,0)-1,FALSE),"")</f>
        <v>전기ㆍ전자</v>
      </c>
      <c r="F13" s="38" t="str">
        <f>IFERROR(VLOOKUP($B13,대상!$B:$AC,MATCH(F$2,대상!$1:$1,0)-1,FALSE),"")</f>
        <v>2행정 엔진 기반 AI 지능형 제어 시스템</v>
      </c>
      <c r="G13" s="38" t="str">
        <f>IFERROR(VLOOKUP($B13,대상!$B:$AC,MATCH(G$2,대상!$1:$1,0)-1,FALSE),"")</f>
        <v/>
      </c>
      <c r="H13" s="33" t="str">
        <f>IFERROR(VLOOKUP($B13,[1]평가!$B:$Z,MATCH(LEFT(H$2,2),[1]평가!$7:$7,0)-1,FALSE),"")</f>
        <v/>
      </c>
      <c r="I13" s="36">
        <f>IFERROR(VLOOKUP($B13,[1]평가!$B:$Z,MATCH(LEFT(I$2,2),[1]평가!$7:$7,0)-1,FALSE),"")</f>
        <v>97</v>
      </c>
      <c r="J13" s="36">
        <f>IFERROR(VLOOKUP($B13,[1]평가!$B:$Z,MATCH(LEFT(J$2,2),[1]평가!$7:$7,0)-1,FALSE),"")</f>
        <v>1</v>
      </c>
      <c r="K13" s="33" t="str">
        <f>IFERROR(VLOOKUP($B13,[2]평가!$B:$Z,MATCH(LEFT(K$2,2),[2]평가!$7:$7,0)-1,FALSE),"")</f>
        <v/>
      </c>
      <c r="L13" s="36">
        <f>IFERROR(VLOOKUP($B13,[2]평가!$B:$Z,MATCH(LEFT(L$2,2),[2]평가!$7:$7,0)-1,FALSE),"")</f>
        <v>90</v>
      </c>
      <c r="M13" s="39">
        <f>IFERROR(VLOOKUP($B13,[2]평가!$B:$Z,MATCH(LEFT(M$2,2),[2]평가!$7:$7,0)-1,FALSE),"")</f>
        <v>5</v>
      </c>
      <c r="N13" s="33" t="str">
        <f>IFERROR(VLOOKUP($B13,[3]평가!$B:$Z,MATCH(LEFT(N$2,2),[3]평가!$7:$7,0)-1,FALSE),"")</f>
        <v/>
      </c>
      <c r="O13" s="36">
        <f>IFERROR(VLOOKUP($B13,[3]평가!$B:$Z,MATCH(LEFT(O$2,2),[3]평가!$7:$7,0)-1,FALSE),"")</f>
        <v>91</v>
      </c>
      <c r="P13" s="39">
        <f>IFERROR(VLOOKUP($B13,[3]평가!$B:$Z,MATCH(LEFT(P$2,2),[3]평가!$7:$7,0)-1,FALSE),"")</f>
        <v>5</v>
      </c>
      <c r="Q13" s="33" t="str">
        <f>IFERROR(VLOOKUP($B13,[4]평가!$B:$Z,MATCH(LEFT(Q$2,2),[4]평가!$7:$7,0)-1,FALSE),"")</f>
        <v/>
      </c>
      <c r="R13" s="36">
        <f>IFERROR(VLOOKUP($B13,[4]평가!$B:$Z,MATCH(LEFT(R$2,2),[4]평가!$7:$7,0)-1,FALSE),"")</f>
        <v>93</v>
      </c>
      <c r="S13" s="39">
        <f>IFERROR(VLOOKUP($B13,[4]평가!$B:$Z,MATCH(LEFT(S$2,2),[4]평가!$7:$7,0)-1,FALSE),"")</f>
        <v>5</v>
      </c>
      <c r="T13" s="33" t="str">
        <f>IFERROR(VLOOKUP($B13,[5]평가!$B:$Z,MATCH(LEFT(T$2,2),[5]평가!$7:$7,0)-1,FALSE),"")</f>
        <v/>
      </c>
      <c r="U13" s="36">
        <f>IFERROR(VLOOKUP($B13,[5]평가!$B:$Z,MATCH(LEFT(U$2,2),[5]평가!$7:$7,0)-1,FALSE),"")</f>
        <v>95</v>
      </c>
      <c r="V13" s="39">
        <f>IFERROR(VLOOKUP($B13,[5]평가!$B:$Z,MATCH(LEFT(V$2,2),[5]평가!$7:$7,0)-1,FALSE),"")</f>
        <v>6</v>
      </c>
      <c r="W13" s="33" t="str">
        <f>IFERROR(VLOOKUP($B13,대상!$B:$AD,MATCH(W$2,대상!$1:$1,0)-1,FALSE),"")</f>
        <v/>
      </c>
      <c r="X13" s="20">
        <f>IF(ISBLANK(B13),"",T$1-COUNTIF(H13:V13,"회피"))</f>
        <v>5</v>
      </c>
      <c r="Y13" s="21">
        <f>IF($T$1=X13,(SUM(I13,L13,O13,R13,U13)-MIN(I13,L13,O13,R13,U13)-MAX(I13,L13,O13,R13,U13))/($T$1-2),SUM(I13,L13,O13,R13,U13/X13))</f>
        <v>93</v>
      </c>
      <c r="Z13" s="40">
        <f>IFERROR(VLOOKUP($B13,대상!$B:$AD,MATCH(Z$2,대상!$1:$1,0)-1,FALSE),0)</f>
        <v>0</v>
      </c>
      <c r="AA13" s="105">
        <f>IFERROR(IF(W13="면제","100"+Z13,Y13+Z13),"")</f>
        <v>93</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①2행정 엔진의 최적 제어하는 AI기반 자율 적용형 엔진 제어시스템을 개발하려고 하며 기술적인 차별성은 있는 것으로 판단되나 시장 진입을위한 방안의 제시가 필요한 것으로 판단됨 _x000D_②2행정 왕복엔진 기반 파워팩 제어 기술에 대한 상세내용을 파악하기 힘들어 기술적 우수성 및 차별성을 판단하기 힘든 부분이 있습니다. 또한 아직 기술의 완성, 검증 단계 이전인 아이디어 단계에 머무르고 있는 것으로 판단됩니다. 기술이 개발됨에 따라 PoC 및 판로 확대를 위한 시장 전략도 함께 수립할 것을 제안합니다. _x000D_③ㅇ 시장에 대한 세밀한 조사 분석이 필요하고, 사업화를 위한 구체적인 전략 수립 보완이 필요함 _x000D_④창업 아이템에 적용된 아이디어가 다소 추상적으로 제시되어 있어 구체적인 구현 방안 및 기술적 효과를 확인하기 어려움. 창업 아이템을 통해 예상되는 차별적 효과의 구체적인 설명이 필요함 _x000D_⑤대표자의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0_x000D_②일치 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0_x000D_②4가지 주력기술에 해당 _x000D_0_x000D_0_x000D_0</v>
      </c>
    </row>
    <row r="14" spans="1:35" ht="30" customHeight="1" x14ac:dyDescent="0.35">
      <c r="A14" s="4">
        <v>126</v>
      </c>
      <c r="B14" s="2">
        <v>20418471</v>
      </c>
      <c r="C14" s="38" t="str">
        <f>IFERROR(VLOOKUP($B14,대상!$B:$AC,MATCH(C$2,대상!$1:$1,0)-1,FALSE),"")</f>
        <v>대학발</v>
      </c>
      <c r="D14" s="38" t="str">
        <f>IFERROR(VLOOKUP($B14,대상!$B:$AC,MATCH(D$2,대상!$1:$1,0)-1,FALSE),"")</f>
        <v>김도년</v>
      </c>
      <c r="E14" s="36" t="str">
        <f>IFERROR(VLOOKUP($B14,대상!$B:$AC,MATCH(E$2,대상!$1:$1,0)-1,FALSE),"")</f>
        <v>전기ㆍ전자</v>
      </c>
      <c r="F14" s="38" t="str">
        <f>IFERROR(VLOOKUP($B14,대상!$B:$AC,MATCH(F$2,대상!$1:$1,0)-1,FALSE),"")</f>
        <v>AI 기반 반도체 패키징 X-ray 검사 및 계측 솔루션</v>
      </c>
      <c r="G14" s="38" t="str">
        <f>IFERROR(VLOOKUP($B14,대상!$B:$AC,MATCH(G$2,대상!$1:$1,0)-1,FALSE),"")</f>
        <v/>
      </c>
      <c r="H14" s="33">
        <f>IFERROR(VLOOKUP($B14,[1]평가!$B:$Z,MATCH(LEFT(H$2,2),[1]평가!$7:$7,0)-1,FALSE),"")</f>
        <v>0</v>
      </c>
      <c r="I14" s="36">
        <f>IFERROR(VLOOKUP($B14,[1]평가!$B:$Z,MATCH(LEFT(I$2,2),[1]평가!$7:$7,0)-1,FALSE),"")</f>
        <v>95</v>
      </c>
      <c r="J14" s="36">
        <f>IFERROR(VLOOKUP($B14,[1]평가!$B:$Z,MATCH(LEFT(J$2,2),[1]평가!$7:$7,0)-1,FALSE),"")</f>
        <v>9</v>
      </c>
      <c r="K14" s="33">
        <f>IFERROR(VLOOKUP($B14,[2]평가!$B:$Z,MATCH(LEFT(K$2,2),[2]평가!$7:$7,0)-1,FALSE),"")</f>
        <v>0</v>
      </c>
      <c r="L14" s="36">
        <f>IFERROR(VLOOKUP($B14,[2]평가!$B:$Z,MATCH(LEFT(L$2,2),[2]평가!$7:$7,0)-1,FALSE),"")</f>
        <v>92</v>
      </c>
      <c r="M14" s="39">
        <f>IFERROR(VLOOKUP($B14,[2]평가!$B:$Z,MATCH(LEFT(M$2,2),[2]평가!$7:$7,0)-1,FALSE),"")</f>
        <v>3</v>
      </c>
      <c r="N14" s="33">
        <f>IFERROR(VLOOKUP($B14,[3]평가!$B:$Z,MATCH(LEFT(N$2,2),[3]평가!$7:$7,0)-1,FALSE),"")</f>
        <v>0</v>
      </c>
      <c r="O14" s="36">
        <f>IFERROR(VLOOKUP($B14,[3]평가!$B:$Z,MATCH(LEFT(O$2,2),[3]평가!$7:$7,0)-1,FALSE),"")</f>
        <v>90</v>
      </c>
      <c r="P14" s="39">
        <f>IFERROR(VLOOKUP($B14,[3]평가!$B:$Z,MATCH(LEFT(P$2,2),[3]평가!$7:$7,0)-1,FALSE),"")</f>
        <v>7</v>
      </c>
      <c r="Q14" s="33">
        <f>IFERROR(VLOOKUP($B14,[4]평가!$B:$Z,MATCH(LEFT(Q$2,2),[4]평가!$7:$7,0)-1,FALSE),"")</f>
        <v>0</v>
      </c>
      <c r="R14" s="36">
        <f>IFERROR(VLOOKUP($B14,[4]평가!$B:$Z,MATCH(LEFT(R$2,2),[4]평가!$7:$7,0)-1,FALSE),"")</f>
        <v>92</v>
      </c>
      <c r="S14" s="39">
        <f>IFERROR(VLOOKUP($B14,[4]평가!$B:$Z,MATCH(LEFT(S$2,2),[4]평가!$7:$7,0)-1,FALSE),"")</f>
        <v>7</v>
      </c>
      <c r="T14" s="33">
        <f>IFERROR(VLOOKUP($B14,[5]평가!$B:$Z,MATCH(LEFT(T$2,2),[5]평가!$7:$7,0)-1,FALSE),"")</f>
        <v>0</v>
      </c>
      <c r="U14" s="36">
        <f>IFERROR(VLOOKUP($B14,[5]평가!$B:$Z,MATCH(LEFT(U$2,2),[5]평가!$7:$7,0)-1,FALSE),"")</f>
        <v>94</v>
      </c>
      <c r="V14" s="39">
        <f>IFERROR(VLOOKUP($B14,[5]평가!$B:$Z,MATCH(LEFT(V$2,2),[5]평가!$7:$7,0)-1,FALSE),"")</f>
        <v>7</v>
      </c>
      <c r="W14" s="33">
        <f>IFERROR(VLOOKUP($B14,대상!$B:$AD,MATCH(W$2,대상!$1:$1,0)-1,FALSE),"")</f>
        <v>0</v>
      </c>
      <c r="X14" s="20">
        <f>IF(ISBLANK(B14),"",T$1-COUNTIF(H14:V14,"회피"))</f>
        <v>5</v>
      </c>
      <c r="Y14" s="21">
        <f>IF($T$1=X14,(SUM(I14,L14,O14,R14,U14)-MIN(I14,L14,O14,R14,U14)-MAX(I14,L14,O14,R14,U14))/($T$1-2),SUM(I14,L14,O14,R14,U14/X14))</f>
        <v>92.666666666666671</v>
      </c>
      <c r="Z14" s="40">
        <f>IFERROR(VLOOKUP($B14,대상!$B:$AD,MATCH(Z$2,대상!$1:$1,0)-1,FALSE),0)</f>
        <v>0</v>
      </c>
      <c r="AA14" s="105">
        <f>IFERROR(IF(W14="면제","100"+Z14,Y14+Z14),"")</f>
        <v>92.666666666666671</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①인공지능 기반 반도체 검사 계측 소프트웨어를 개발하여 검사 성능을 개선이 가능한 기술로 판단되어 기술적인 차별성이 있는 것으로 판단됨 _x000D_②작년 창업중심대학 과제에서 확보한 핵심기술 기반으로 첨단 패키징 공정용 X-ray 이미지 복원 확장을 꾀하는 부분은 매우 긍정적이며, 대표 및 연구진들의 역량도 우수한 것으로 인정됩니다. 진행중인 장비 계측 기업과의 PoC를 통해 매출 확대 전략도 구체화할 필요가 있습니다. _x000D_③ㅇ 유사 기술 대비 구체적인 차별화 전력 수립 보완이 필요. 
ㅇ 사업화를 위한 세밀한 추진전략 수립이 필요함 _x000D_④사업계획이 구체적으로 제시되었으며, 기존 문제개선을 위한 기술도입의 필요성이 인정됨 _x000D_⑤전반적으로 사업계획의 추진가능성과 방향성이 명확하고, 기술성은 우수한것으로 확인됨.
다만 필요성과,차별성을 바탕으로한 시장진입의 구체적인 방법이 필요하며,
팀차원의 역량 측면 핵심인력 구성 및 역할분담을 사전에 확인해볼 필요가 있음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 xml:space="preserve">①일치 _x000D_②일치 _x000D_③일치 _x000D_④일치 _x000D_⑤일치 </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 xml:space="preserve">① 지역 주력 산업 연계분야와 일치함 _x000D_②인공지능에 해당 _x000D_0_x000D_④반도체 검사, 계측 소프트웨어로 지역주력 산업제품에 해당함 _x000D_⑤AI기반 소프트웨어 </v>
      </c>
    </row>
    <row r="15" spans="1:35" ht="30" customHeight="1" x14ac:dyDescent="0.35">
      <c r="A15" s="4">
        <v>133</v>
      </c>
      <c r="B15" s="2">
        <v>20419110</v>
      </c>
      <c r="C15" s="38" t="str">
        <f>IFERROR(VLOOKUP($B15,대상!$B:$AC,MATCH(C$2,대상!$1:$1,0)-1,FALSE),"")</f>
        <v>실험실</v>
      </c>
      <c r="D15" s="38" t="str">
        <f>IFERROR(VLOOKUP($B15,대상!$B:$AC,MATCH(D$2,대상!$1:$1,0)-1,FALSE),"")</f>
        <v>서준호</v>
      </c>
      <c r="E15" s="36" t="str">
        <f>IFERROR(VLOOKUP($B15,대상!$B:$AC,MATCH(E$2,대상!$1:$1,0)-1,FALSE),"")</f>
        <v>전기ㆍ전자</v>
      </c>
      <c r="F15" s="38" t="str">
        <f>IFERROR(VLOOKUP($B15,대상!$B:$AC,MATCH(F$2,대상!$1:$1,0)-1,FALSE),"")</f>
        <v>저유량(30 lpm이하)-저전류(25 A 이하)-고전압(350 V 이상) 운전 특성을 가진 반도체/디스플레이 폐가스(PFCs) 분해용 장수명-고열효율 직류 플라즈마 토치</v>
      </c>
      <c r="G15" s="38" t="str">
        <f>IFERROR(VLOOKUP($B15,대상!$B:$AC,MATCH(G$2,대상!$1:$1,0)-1,FALSE),"")</f>
        <v/>
      </c>
      <c r="H15" s="33" t="str">
        <f>IFERROR(VLOOKUP($B15,[1]평가!$B:$Z,MATCH(LEFT(H$2,2),[1]평가!$7:$7,0)-1,FALSE),"")</f>
        <v/>
      </c>
      <c r="I15" s="36">
        <f>IFERROR(VLOOKUP($B15,[1]평가!$B:$Z,MATCH(LEFT(I$2,2),[1]평가!$7:$7,0)-1,FALSE),"")</f>
        <v>96</v>
      </c>
      <c r="J15" s="36">
        <f>IFERROR(VLOOKUP($B15,[1]평가!$B:$Z,MATCH(LEFT(J$2,2),[1]평가!$7:$7,0)-1,FALSE),"")</f>
        <v>4</v>
      </c>
      <c r="K15" s="33" t="str">
        <f>IFERROR(VLOOKUP($B15,[2]평가!$B:$Z,MATCH(LEFT(K$2,2),[2]평가!$7:$7,0)-1,FALSE),"")</f>
        <v/>
      </c>
      <c r="L15" s="36">
        <f>IFERROR(VLOOKUP($B15,[2]평가!$B:$Z,MATCH(LEFT(L$2,2),[2]평가!$7:$7,0)-1,FALSE),"")</f>
        <v>90</v>
      </c>
      <c r="M15" s="39">
        <f>IFERROR(VLOOKUP($B15,[2]평가!$B:$Z,MATCH(LEFT(M$2,2),[2]평가!$7:$7,0)-1,FALSE),"")</f>
        <v>5</v>
      </c>
      <c r="N15" s="33" t="str">
        <f>IFERROR(VLOOKUP($B15,[3]평가!$B:$Z,MATCH(LEFT(N$2,2),[3]평가!$7:$7,0)-1,FALSE),"")</f>
        <v/>
      </c>
      <c r="O15" s="36">
        <f>IFERROR(VLOOKUP($B15,[3]평가!$B:$Z,MATCH(LEFT(O$2,2),[3]평가!$7:$7,0)-1,FALSE),"")</f>
        <v>90</v>
      </c>
      <c r="P15" s="39">
        <f>IFERROR(VLOOKUP($B15,[3]평가!$B:$Z,MATCH(LEFT(P$2,2),[3]평가!$7:$7,0)-1,FALSE),"")</f>
        <v>7</v>
      </c>
      <c r="Q15" s="33" t="str">
        <f>IFERROR(VLOOKUP($B15,[4]평가!$B:$Z,MATCH(LEFT(Q$2,2),[4]평가!$7:$7,0)-1,FALSE),"")</f>
        <v/>
      </c>
      <c r="R15" s="36">
        <f>IFERROR(VLOOKUP($B15,[4]평가!$B:$Z,MATCH(LEFT(R$2,2),[4]평가!$7:$7,0)-1,FALSE),"")</f>
        <v>91</v>
      </c>
      <c r="S15" s="39">
        <f>IFERROR(VLOOKUP($B15,[4]평가!$B:$Z,MATCH(LEFT(S$2,2),[4]평가!$7:$7,0)-1,FALSE),"")</f>
        <v>8</v>
      </c>
      <c r="T15" s="33" t="str">
        <f>IFERROR(VLOOKUP($B15,[5]평가!$B:$Z,MATCH(LEFT(T$2,2),[5]평가!$7:$7,0)-1,FALSE),"")</f>
        <v/>
      </c>
      <c r="U15" s="36">
        <f>IFERROR(VLOOKUP($B15,[5]평가!$B:$Z,MATCH(LEFT(U$2,2),[5]평가!$7:$7,0)-1,FALSE),"")</f>
        <v>94</v>
      </c>
      <c r="V15" s="39">
        <f>IFERROR(VLOOKUP($B15,[5]평가!$B:$Z,MATCH(LEFT(V$2,2),[5]평가!$7:$7,0)-1,FALSE),"")</f>
        <v>7</v>
      </c>
      <c r="W15" s="33" t="str">
        <f>IFERROR(VLOOKUP($B15,대상!$B:$AD,MATCH(W$2,대상!$1:$1,0)-1,FALSE),"")</f>
        <v/>
      </c>
      <c r="X15" s="20">
        <f>IF(ISBLANK(B15),"",T$1-COUNTIF(H15:V15,"회피"))</f>
        <v>5</v>
      </c>
      <c r="Y15" s="21">
        <f>IF($T$1=X15,(SUM(I15,L15,O15,R15,U15)-MIN(I15,L15,O15,R15,U15)-MAX(I15,L15,O15,R15,U15))/($T$1-2),SUM(I15,L15,O15,R15,U15/X15))</f>
        <v>91.666666666666671</v>
      </c>
      <c r="Z15" s="40">
        <f>IFERROR(VLOOKUP($B15,대상!$B:$AD,MATCH(Z$2,대상!$1:$1,0)-1,FALSE),0)</f>
        <v>0</v>
      </c>
      <c r="AA15" s="105">
        <f>IFERROR(IF(W15="면제","100"+Z15,Y15+Z15),"")</f>
        <v>91.666666666666671</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①저유량 저전류 조건에서 고전압 운전 특성을 갖는 직류 플라즈마 토치 개발을 창업아이템으로 하고 있으며, 참여연구원의 전문성 및 기술적인 차별성은 있는 것으로 판단됨. _x000D_②반도체/디스플레이 산업에서 요구되는 폐가스 처리 니즈를 만족하는 기술이라고 판단됩니다. 기술 고도화 및 구체성이 인정되며 과제 목표 수치가 명확합니다. 다만, 우리 기술 적용을 위한 PoC 및 업무 협업 상황을 고려할 때 매출 발생까지 시간이 소요될 것으로 판단됩니다. _x000D_③ㅇ 본아이템에 대한 세밀한 시장분석이 필요하고, 지속적인 성장을 위한 구체적인 성장전략 수립이 필요 _x000D_④창업 아이템에 적용된 아이디어가 다소 이론적, 추상적으로 제시되어 있어 구체적인 사업화 방안을 확인하기 어려움. 반도체, 디스플레이용 플라즈마 토치라는 전문적인 제품 특성을 고려하여 보다 현실성 있는 사업화 전략을 제시할 필요가 있음 _x000D_⑤대표자의 전문성과 관련경험, 기술성은 우수한것으로 확인됨.
필요성과 차별성을 바탕으로한 시장진입의 구체적인 방법이 요구되고, BM설계 및 확장방안 수립도 필수적으로 요구됨
추후 자금확보방안에 대한 구체적인 보완이 필요함.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0_x000D_②불일치 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0_x000D_②폐가스 저감 기술에 해당 _x000D_0_x000D_0_x000D_0</v>
      </c>
    </row>
    <row r="16" spans="1:35" ht="30" customHeight="1" x14ac:dyDescent="0.35">
      <c r="A16" s="4">
        <v>120</v>
      </c>
      <c r="B16" s="2">
        <v>20432308</v>
      </c>
      <c r="C16" s="38" t="str">
        <f>IFERROR(VLOOKUP($B16,대상!$B:$AC,MATCH(C$2,대상!$1:$1,0)-1,FALSE),"")</f>
        <v>지역기반</v>
      </c>
      <c r="D16" s="38" t="str">
        <f>IFERROR(VLOOKUP($B16,대상!$B:$AC,MATCH(D$2,대상!$1:$1,0)-1,FALSE),"")</f>
        <v>이원석</v>
      </c>
      <c r="E16" s="36" t="str">
        <f>IFERROR(VLOOKUP($B16,대상!$B:$AC,MATCH(E$2,대상!$1:$1,0)-1,FALSE),"")</f>
        <v>전기ㆍ전자</v>
      </c>
      <c r="F16" s="38" t="str">
        <f>IFERROR(VLOOKUP($B16,대상!$B:$AC,MATCH(F$2,대상!$1:$1,0)-1,FALSE),"")</f>
        <v>AI 자동 보정 듀얼솔레노이드 내장형 능동 서스펜션 감쇠력 제어 모듈</v>
      </c>
      <c r="G16" s="38" t="str">
        <f>IFERROR(VLOOKUP($B16,대상!$B:$AC,MATCH(G$2,대상!$1:$1,0)-1,FALSE),"")</f>
        <v/>
      </c>
      <c r="H16" s="33">
        <f>IFERROR(VLOOKUP($B16,[1]평가!$B:$Z,MATCH(LEFT(H$2,2),[1]평가!$7:$7,0)-1,FALSE),"")</f>
        <v>0</v>
      </c>
      <c r="I16" s="36">
        <f>IFERROR(VLOOKUP($B16,[1]평가!$B:$Z,MATCH(LEFT(I$2,2),[1]평가!$7:$7,0)-1,FALSE),"")</f>
        <v>86</v>
      </c>
      <c r="J16" s="36">
        <f>IFERROR(VLOOKUP($B16,[1]평가!$B:$Z,MATCH(LEFT(J$2,2),[1]평가!$7:$7,0)-1,FALSE),"")</f>
        <v>10</v>
      </c>
      <c r="K16" s="33">
        <f>IFERROR(VLOOKUP($B16,[2]평가!$B:$Z,MATCH(LEFT(K$2,2),[2]평가!$7:$7,0)-1,FALSE),"")</f>
        <v>0</v>
      </c>
      <c r="L16" s="36">
        <f>IFERROR(VLOOKUP($B16,[2]평가!$B:$Z,MATCH(LEFT(L$2,2),[2]평가!$7:$7,0)-1,FALSE),"")</f>
        <v>87</v>
      </c>
      <c r="M16" s="39">
        <f>IFERROR(VLOOKUP($B16,[2]평가!$B:$Z,MATCH(LEFT(M$2,2),[2]평가!$7:$7,0)-1,FALSE),"")</f>
        <v>9</v>
      </c>
      <c r="N16" s="33">
        <f>IFERROR(VLOOKUP($B16,[3]평가!$B:$Z,MATCH(LEFT(N$2,2),[3]평가!$7:$7,0)-1,FALSE),"")</f>
        <v>0</v>
      </c>
      <c r="O16" s="36">
        <f>IFERROR(VLOOKUP($B16,[3]평가!$B:$Z,MATCH(LEFT(O$2,2),[3]평가!$7:$7,0)-1,FALSE),"")</f>
        <v>87</v>
      </c>
      <c r="P16" s="39">
        <f>IFERROR(VLOOKUP($B16,[3]평가!$B:$Z,MATCH(LEFT(P$2,2),[3]평가!$7:$7,0)-1,FALSE),"")</f>
        <v>9</v>
      </c>
      <c r="Q16" s="33">
        <f>IFERROR(VLOOKUP($B16,[4]평가!$B:$Z,MATCH(LEFT(Q$2,2),[4]평가!$7:$7,0)-1,FALSE),"")</f>
        <v>0</v>
      </c>
      <c r="R16" s="36">
        <f>IFERROR(VLOOKUP($B16,[4]평가!$B:$Z,MATCH(LEFT(R$2,2),[4]평가!$7:$7,0)-1,FALSE),"")</f>
        <v>87</v>
      </c>
      <c r="S16" s="39">
        <f>IFERROR(VLOOKUP($B16,[4]평가!$B:$Z,MATCH(LEFT(S$2,2),[4]평가!$7:$7,0)-1,FALSE),"")</f>
        <v>9</v>
      </c>
      <c r="T16" s="33">
        <f>IFERROR(VLOOKUP($B16,[5]평가!$B:$Z,MATCH(LEFT(T$2,2),[5]평가!$7:$7,0)-1,FALSE),"")</f>
        <v>0</v>
      </c>
      <c r="U16" s="36">
        <f>IFERROR(VLOOKUP($B16,[5]평가!$B:$Z,MATCH(LEFT(U$2,2),[5]평가!$7:$7,0)-1,FALSE),"")</f>
        <v>87</v>
      </c>
      <c r="V16" s="39">
        <f>IFERROR(VLOOKUP($B16,[5]평가!$B:$Z,MATCH(LEFT(V$2,2),[5]평가!$7:$7,0)-1,FALSE),"")</f>
        <v>9</v>
      </c>
      <c r="W16" s="33">
        <f>IFERROR(VLOOKUP($B16,대상!$B:$AD,MATCH(W$2,대상!$1:$1,0)-1,FALSE),"")</f>
        <v>0</v>
      </c>
      <c r="X16" s="20">
        <f>IF(ISBLANK(B16),"",T$1-COUNTIF(H16:V16,"회피"))</f>
        <v>5</v>
      </c>
      <c r="Y16" s="21">
        <f>IF($T$1=X16,(SUM(I16,L16,O16,R16,U16)-MIN(I16,L16,O16,R16,U16)-MAX(I16,L16,O16,R16,U16))/($T$1-2),SUM(I16,L16,O16,R16,U16/X16))</f>
        <v>87</v>
      </c>
      <c r="Z16" s="40">
        <f>IFERROR(VLOOKUP($B16,대상!$B:$AD,MATCH(Z$2,대상!$1:$1,0)-1,FALSE),0)</f>
        <v>2</v>
      </c>
      <c r="AA16" s="41">
        <f>IFERROR(IF(W16="면제","100"+Z16,Y16+Z16),"")</f>
        <v>89</v>
      </c>
      <c r="AB16" s="35" t="str">
        <f>IF(OR(W16="면제",N(Y16)=0),"",IF(AA16&lt;60,"과락",""))</f>
        <v/>
      </c>
      <c r="AC16" s="54">
        <f>IF(N(AA16)=0,"",RANK(AA16,AA$3:AA$202))</f>
        <v>14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①차량의 바퀴에 2개 솔레노이드를 서스펜션 내부에 내장하여 차종에 관계 없이 장착이 가능한 능동 서스펜션 감쇠력 제어 모듈을 개발하려고 하나 목표시장 진입을 위한 구체적인 방안의 제시는 다소 미흡한 것으로 판단됨 _x000D_②시장 공백을 잘 파악한 기술로 판단됩니다. 파트너사로부터 구매의향서를 받고 계약 진행중인 점도 긍정적인 포인트입니다. AI 자동 보정으로 편차를 실시간 학습 및 보상하는 방식에 대한 기술보호를 통해 경쟁사와의 차별성을 좀 더 강조할 필요가 있습니다. 기술적 이슈와 해결방안이 명확하게 정리된 부분도 긍정적입니다. _x000D_③ㅇ 시장에 대한 세밀한 조사 분석이 필요하고, 가격 경쟁력 확보를 위한 구체적인 방안에 대한 검토가 필요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팀차원의 역량 측면 핵심인력 구성 및 역할분담을 사전에 확인해볼 필요가 있으며,
경쟁사분석을 통한 경쟁적 기술적 우위에 대한 보다 구체적인 전략수립이 필요할것으로 보여짐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106</v>
      </c>
      <c r="B17" s="2">
        <v>20428130</v>
      </c>
      <c r="C17" s="38" t="str">
        <f>IFERROR(VLOOKUP($B17,대상!$B:$AC,MATCH(C$2,대상!$1:$1,0)-1,FALSE),"")</f>
        <v>지역기반</v>
      </c>
      <c r="D17" s="38" t="str">
        <f>IFERROR(VLOOKUP($B17,대상!$B:$AC,MATCH(D$2,대상!$1:$1,0)-1,FALSE),"")</f>
        <v>김영일</v>
      </c>
      <c r="E17" s="36" t="str">
        <f>IFERROR(VLOOKUP($B17,대상!$B:$AC,MATCH(E$2,대상!$1:$1,0)-1,FALSE),"")</f>
        <v>전기ㆍ전자</v>
      </c>
      <c r="F17" s="38" t="str">
        <f>IFERROR(VLOOKUP($B17,대상!$B:$AC,MATCH(F$2,대상!$1:$1,0)-1,FALSE),"")</f>
        <v>RS-485 통신 기반의 센서, 컨트롤러 일체형 스마트 레이저 EPC센서 개발</v>
      </c>
      <c r="G17" s="38" t="str">
        <f>IFERROR(VLOOKUP($B17,대상!$B:$AC,MATCH(G$2,대상!$1:$1,0)-1,FALSE),"")</f>
        <v/>
      </c>
      <c r="H17" s="33">
        <f>IFERROR(VLOOKUP($B17,[1]평가!$B:$Z,MATCH(LEFT(H$2,2),[1]평가!$7:$7,0)-1,FALSE),"")</f>
        <v>0</v>
      </c>
      <c r="I17" s="36">
        <f>IFERROR(VLOOKUP($B17,[1]평가!$B:$Z,MATCH(LEFT(I$2,2),[1]평가!$7:$7,0)-1,FALSE),"")</f>
        <v>75</v>
      </c>
      <c r="J17" s="36">
        <f>IFERROR(VLOOKUP($B17,[1]평가!$B:$Z,MATCH(LEFT(J$2,2),[1]평가!$7:$7,0)-1,FALSE),"")</f>
        <v>14</v>
      </c>
      <c r="K17" s="33">
        <f>IFERROR(VLOOKUP($B17,[2]평가!$B:$Z,MATCH(LEFT(K$2,2),[2]평가!$7:$7,0)-1,FALSE),"")</f>
        <v>0</v>
      </c>
      <c r="L17" s="36">
        <f>IFERROR(VLOOKUP($B17,[2]평가!$B:$Z,MATCH(LEFT(L$2,2),[2]평가!$7:$7,0)-1,FALSE),"")</f>
        <v>85</v>
      </c>
      <c r="M17" s="39">
        <f>IFERROR(VLOOKUP($B17,[2]평가!$B:$Z,MATCH(LEFT(M$2,2),[2]평가!$7:$7,0)-1,FALSE),"")</f>
        <v>12</v>
      </c>
      <c r="N17" s="33">
        <f>IFERROR(VLOOKUP($B17,[3]평가!$B:$Z,MATCH(LEFT(N$2,2),[3]평가!$7:$7,0)-1,FALSE),"")</f>
        <v>0</v>
      </c>
      <c r="O17" s="36">
        <f>IFERROR(VLOOKUP($B17,[3]평가!$B:$Z,MATCH(LEFT(O$2,2),[3]평가!$7:$7,0)-1,FALSE),"")</f>
        <v>86</v>
      </c>
      <c r="P17" s="39">
        <f>IFERROR(VLOOKUP($B17,[3]평가!$B:$Z,MATCH(LEFT(P$2,2),[3]평가!$7:$7,0)-1,FALSE),"")</f>
        <v>12</v>
      </c>
      <c r="Q17" s="33">
        <f>IFERROR(VLOOKUP($B17,[4]평가!$B:$Z,MATCH(LEFT(Q$2,2),[4]평가!$7:$7,0)-1,FALSE),"")</f>
        <v>0</v>
      </c>
      <c r="R17" s="36">
        <f>IFERROR(VLOOKUP($B17,[4]평가!$B:$Z,MATCH(LEFT(R$2,2),[4]평가!$7:$7,0)-1,FALSE),"")</f>
        <v>87</v>
      </c>
      <c r="S17" s="39">
        <f>IFERROR(VLOOKUP($B17,[4]평가!$B:$Z,MATCH(LEFT(S$2,2),[4]평가!$7:$7,0)-1,FALSE),"")</f>
        <v>10</v>
      </c>
      <c r="T17" s="33">
        <f>IFERROR(VLOOKUP($B17,[5]평가!$B:$Z,MATCH(LEFT(T$2,2),[5]평가!$7:$7,0)-1,FALSE),"")</f>
        <v>0</v>
      </c>
      <c r="U17" s="36">
        <f>IFERROR(VLOOKUP($B17,[5]평가!$B:$Z,MATCH(LEFT(U$2,2),[5]평가!$7:$7,0)-1,FALSE),"")</f>
        <v>82</v>
      </c>
      <c r="V17" s="39">
        <f>IFERROR(VLOOKUP($B17,[5]평가!$B:$Z,MATCH(LEFT(V$2,2),[5]평가!$7:$7,0)-1,FALSE),"")</f>
        <v>18</v>
      </c>
      <c r="W17" s="33">
        <f>IFERROR(VLOOKUP($B17,대상!$B:$AD,MATCH(W$2,대상!$1:$1,0)-1,FALSE),"")</f>
        <v>0</v>
      </c>
      <c r="X17" s="20">
        <f>IF(ISBLANK(B17),"",T$1-COUNTIF(H17:V17,"회피"))</f>
        <v>5</v>
      </c>
      <c r="Y17" s="21">
        <f>IF($T$1=X17,(SUM(I17,L17,O17,R17,U17)-MIN(I17,L17,O17,R17,U17)-MAX(I17,L17,O17,R17,U17))/($T$1-2),SUM(I17,L17,O17,R17,U17/X17))</f>
        <v>84.333333333333329</v>
      </c>
      <c r="Z17" s="40">
        <f>IFERROR(VLOOKUP($B17,대상!$B:$AD,MATCH(Z$2,대상!$1:$1,0)-1,FALSE),0)</f>
        <v>0</v>
      </c>
      <c r="AA17" s="41">
        <f>IFERROR(IF(W17="면제","100"+Z17,Y17+Z17),"")</f>
        <v>84.333333333333329</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①반도체 EFEM 장비 내 배선 최적화를 위한 RS-485 통신 기반의 센서 컨트롤러 일체형 스마트 레이저 EPC센서 개발을 창업아이템으로 하고 있으나 제안하고 있는 창업아이템의 목표 시장 규모는 크지 않은 것으로 판단됨 _x000D_②기존 제품의 구조적 한계를 명확히 인식하고 있음. 기존 기술에 대한 문제점 및 해결책을 명확히 서술함. 기한 내에 결과물 제작이 가능해 보이며 제품 공급도 성능에 따라 가시권인 것으로 판단됨. 지원업체가 대기업들의 주요 밴더사인 부분도 시장성 확대 차원에서 긍정적. 매출 발생가능성이 높음. _x000D_③ㅇ 시장에 대한 세밀한 조사 분석 자료 보완이 필요함. 
ㅇ 경쟁 기술에 대한 조사 분석 자료 보완이 필요함 _x000D_④창업아이템을 통해 예상되는 기술적 효과에 대해 다소 추상적으로 제시되어 있어, 기술 적용시 달성되는 효과에 대해 보다 객관적인 자료의 제시가 필요함. 이를 기초로 창업아이템의 도입 필요성에 대해 보다 설득력 있는 설명이 요구됨 _x000D_⑤아이템의 필요성 및 대표자의 전문성과 관련경험, 기술성은 비교적 우수한것으로 확인됨.
팀차원의 역량 측면 핵심인력 구성 및 역할분담을 사전에 확인해볼 필요가 있으며,
추후 자금확보방안과 매출창출 계획에 대한 구체성에대한 보완이 필요함.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130</v>
      </c>
      <c r="B18" s="2">
        <v>20425761</v>
      </c>
      <c r="C18" s="38" t="str">
        <f>IFERROR(VLOOKUP($B18,대상!$B:$AC,MATCH(C$2,대상!$1:$1,0)-1,FALSE),"")</f>
        <v>대학발</v>
      </c>
      <c r="D18" s="38" t="str">
        <f>IFERROR(VLOOKUP($B18,대상!$B:$AC,MATCH(D$2,대상!$1:$1,0)-1,FALSE),"")</f>
        <v>민훈</v>
      </c>
      <c r="E18" s="36" t="str">
        <f>IFERROR(VLOOKUP($B18,대상!$B:$AC,MATCH(E$2,대상!$1:$1,0)-1,FALSE),"")</f>
        <v>전기ㆍ전자</v>
      </c>
      <c r="F18" s="38" t="str">
        <f>IFERROR(VLOOKUP($B18,대상!$B:$AC,MATCH(F$2,대상!$1:$1,0)-1,FALSE),"")</f>
        <v>능동 소음제어 기술 기반의 서버 냉각팬용 하이브리드 소음제거 모듈</v>
      </c>
      <c r="G18" s="38" t="str">
        <f>IFERROR(VLOOKUP($B18,대상!$B:$AC,MATCH(G$2,대상!$1:$1,0)-1,FALSE),"")</f>
        <v/>
      </c>
      <c r="H18" s="33">
        <f>IFERROR(VLOOKUP($B18,[1]평가!$B:$Z,MATCH(LEFT(H$2,2),[1]평가!$7:$7,0)-1,FALSE),"")</f>
        <v>0</v>
      </c>
      <c r="I18" s="36">
        <f>IFERROR(VLOOKUP($B18,[1]평가!$B:$Z,MATCH(LEFT(I$2,2),[1]평가!$7:$7,0)-1,FALSE),"")</f>
        <v>86</v>
      </c>
      <c r="J18" s="36">
        <f>IFERROR(VLOOKUP($B18,[1]평가!$B:$Z,MATCH(LEFT(J$2,2),[1]평가!$7:$7,0)-1,FALSE),"")</f>
        <v>11</v>
      </c>
      <c r="K18" s="33">
        <f>IFERROR(VLOOKUP($B18,[2]평가!$B:$Z,MATCH(LEFT(K$2,2),[2]평가!$7:$7,0)-1,FALSE),"")</f>
        <v>0</v>
      </c>
      <c r="L18" s="36">
        <f>IFERROR(VLOOKUP($B18,[2]평가!$B:$Z,MATCH(LEFT(L$2,2),[2]평가!$7:$7,0)-1,FALSE),"")</f>
        <v>87</v>
      </c>
      <c r="M18" s="39">
        <f>IFERROR(VLOOKUP($B18,[2]평가!$B:$Z,MATCH(LEFT(M$2,2),[2]평가!$7:$7,0)-1,FALSE),"")</f>
        <v>11</v>
      </c>
      <c r="N18" s="33">
        <f>IFERROR(VLOOKUP($B18,[3]평가!$B:$Z,MATCH(LEFT(N$2,2),[3]평가!$7:$7,0)-1,FALSE),"")</f>
        <v>0</v>
      </c>
      <c r="O18" s="36">
        <f>IFERROR(VLOOKUP($B18,[3]평가!$B:$Z,MATCH(LEFT(O$2,2),[3]평가!$7:$7,0)-1,FALSE),"")</f>
        <v>74</v>
      </c>
      <c r="P18" s="39">
        <f>IFERROR(VLOOKUP($B18,[3]평가!$B:$Z,MATCH(LEFT(P$2,2),[3]평가!$7:$7,0)-1,FALSE),"")</f>
        <v>64</v>
      </c>
      <c r="Q18" s="33">
        <f>IFERROR(VLOOKUP($B18,[4]평가!$B:$Z,MATCH(LEFT(Q$2,2),[4]평가!$7:$7,0)-1,FALSE),"")</f>
        <v>0</v>
      </c>
      <c r="R18" s="36">
        <f>IFERROR(VLOOKUP($B18,[4]평가!$B:$Z,MATCH(LEFT(R$2,2),[4]평가!$7:$7,0)-1,FALSE),"")</f>
        <v>84</v>
      </c>
      <c r="S18" s="39">
        <f>IFERROR(VLOOKUP($B18,[4]평가!$B:$Z,MATCH(LEFT(S$2,2),[4]평가!$7:$7,0)-1,FALSE),"")</f>
        <v>12</v>
      </c>
      <c r="T18" s="33">
        <f>IFERROR(VLOOKUP($B18,[5]평가!$B:$Z,MATCH(LEFT(T$2,2),[5]평가!$7:$7,0)-1,FALSE),"")</f>
        <v>0</v>
      </c>
      <c r="U18" s="36">
        <f>IFERROR(VLOOKUP($B18,[5]평가!$B:$Z,MATCH(LEFT(U$2,2),[5]평가!$7:$7,0)-1,FALSE),"")</f>
        <v>77</v>
      </c>
      <c r="V18" s="39">
        <f>IFERROR(VLOOKUP($B18,[5]평가!$B:$Z,MATCH(LEFT(V$2,2),[5]평가!$7:$7,0)-1,FALSE),"")</f>
        <v>77</v>
      </c>
      <c r="W18" s="33">
        <f>IFERROR(VLOOKUP($B18,대상!$B:$AD,MATCH(W$2,대상!$1:$1,0)-1,FALSE),"")</f>
        <v>0</v>
      </c>
      <c r="X18" s="20">
        <f>IF(ISBLANK(B18),"",T$1-COUNTIF(H18:V18,"회피"))</f>
        <v>5</v>
      </c>
      <c r="Y18" s="21">
        <f>IF($T$1=X18,(SUM(I18,L18,O18,R18,U18)-MIN(I18,L18,O18,R18,U18)-MAX(I18,L18,O18,R18,U18))/($T$1-2),SUM(I18,L18,O18,R18,U18/X18))</f>
        <v>82.333333333333329</v>
      </c>
      <c r="Z18" s="40">
        <f>IFERROR(VLOOKUP($B18,대상!$B:$AD,MATCH(Z$2,대상!$1:$1,0)-1,FALSE),0)</f>
        <v>0</v>
      </c>
      <c r="AA18" s="41">
        <f>IFERROR(IF(W18="면제","100"+Z18,Y18+Z18),"")</f>
        <v>82.333333333333329</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①서버 냉각팬용 능동 소음제어 기술에 패시브 소음저감과 헬름홀즈 공명 기술을 융합한 하이브리드 소음 제거 모듈 및 솔루션 개발을 창업아이템으로 하고 있으며 기술적인 차별성은 있는 것으로 판단됨. _x000D_②소음 중첩을 통한 서버 소음 제거 방식 구현 수준이 우수합니다. 한편, 서버가 별도 공간에 위치하는 경우가 많은 만큼 소음 제거의 시장 니즈가 얼마나 높을지에 대한 의문이 있습니다. 다만 업체의 능동 소음 솔루션으로 소비 전력을 줄일 수 있다면 도입의 실익이 매우 크다고 판단됩니다. 업무 협업 중인 업체와의 성능 검증이 완료될 경우 매출이 발생할 가능성이 높을 것으로 판단됩니다. _x000D_③ㅇ 시장에 대한 세밀한 조사 분석이 필요하고, 가격 경쟁력 확보를 위한 구체적인 방안에 대한 검토가 필요 _x000D_④창업아이템의 도입 필요성에 대해 공감되나, 경쟁 제품 대비 차별화 요소를 바탕으로 시장 점유율을 확보해 나갈 수 있는 구체적인 사업화 방안의 보완이 필요함 _x000D_⑤대표자의 전문성과 관련경험, 기술성은 비교적 우수한것으로 확인됨.
다만 필요성과,차별성을 바탕으로한 시장진입의 구체적인 방법이 필요하며,
팀차원의 역량 측면 핵심인력 구성 및 역할분담을 사전에 확인해볼 필요가 있음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 xml:space="preserve">①일치 _x000D_②불일치 _x000D_③일치 _x000D_④일치 _x000D_⑤일치 </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 xml:space="preserve">① 지역 주력 산업 연계분야와 일치함 _x000D_②소음 저감 기술 _x000D_0_x000D_④서버 냉각 장비에 관한 것으로 지역주력 산업제품에 해당함 _x000D_⑤AI부품 </v>
      </c>
    </row>
    <row r="19" spans="1:32" ht="30" customHeight="1" x14ac:dyDescent="0.35">
      <c r="A19" s="4">
        <v>127</v>
      </c>
      <c r="B19" s="2">
        <v>20423521</v>
      </c>
      <c r="C19" s="38" t="str">
        <f>IFERROR(VLOOKUP($B19,대상!$B:$AC,MATCH(C$2,대상!$1:$1,0)-1,FALSE),"")</f>
        <v>대학발</v>
      </c>
      <c r="D19" s="38" t="str">
        <f>IFERROR(VLOOKUP($B19,대상!$B:$AC,MATCH(D$2,대상!$1:$1,0)-1,FALSE),"")</f>
        <v>김강동</v>
      </c>
      <c r="E19" s="36" t="str">
        <f>IFERROR(VLOOKUP($B19,대상!$B:$AC,MATCH(E$2,대상!$1:$1,0)-1,FALSE),"")</f>
        <v>전기ㆍ전자</v>
      </c>
      <c r="F19" s="38" t="str">
        <f>IFERROR(VLOOKUP($B19,대상!$B:$AC,MATCH(F$2,대상!$1:$1,0)-1,FALSE),"")</f>
        <v xml:space="preserve">구리도금 및 적층 방식을 통해 두께가 20% 줄어든 스마트폰용 코일 모듈과 액츄에이터 </v>
      </c>
      <c r="G19" s="38" t="str">
        <f>IFERROR(VLOOKUP($B19,대상!$B:$AC,MATCH(G$2,대상!$1:$1,0)-1,FALSE),"")</f>
        <v/>
      </c>
      <c r="H19" s="33">
        <f>IFERROR(VLOOKUP($B19,[1]평가!$B:$Z,MATCH(LEFT(H$2,2),[1]평가!$7:$7,0)-1,FALSE),"")</f>
        <v>0</v>
      </c>
      <c r="I19" s="36">
        <f>IFERROR(VLOOKUP($B19,[1]평가!$B:$Z,MATCH(LEFT(I$2,2),[1]평가!$7:$7,0)-1,FALSE),"")</f>
        <v>85</v>
      </c>
      <c r="J19" s="36">
        <f>IFERROR(VLOOKUP($B19,[1]평가!$B:$Z,MATCH(LEFT(J$2,2),[1]평가!$7:$7,0)-1,FALSE),"")</f>
        <v>12</v>
      </c>
      <c r="K19" s="33">
        <f>IFERROR(VLOOKUP($B19,[2]평가!$B:$Z,MATCH(LEFT(K$2,2),[2]평가!$7:$7,0)-1,FALSE),"")</f>
        <v>0</v>
      </c>
      <c r="L19" s="36">
        <f>IFERROR(VLOOKUP($B19,[2]평가!$B:$Z,MATCH(LEFT(L$2,2),[2]평가!$7:$7,0)-1,FALSE),"")</f>
        <v>88</v>
      </c>
      <c r="M19" s="39">
        <f>IFERROR(VLOOKUP($B19,[2]평가!$B:$Z,MATCH(LEFT(M$2,2),[2]평가!$7:$7,0)-1,FALSE),"")</f>
        <v>10</v>
      </c>
      <c r="N19" s="33">
        <f>IFERROR(VLOOKUP($B19,[3]평가!$B:$Z,MATCH(LEFT(N$2,2),[3]평가!$7:$7,0)-1,FALSE),"")</f>
        <v>0</v>
      </c>
      <c r="O19" s="36">
        <f>IFERROR(VLOOKUP($B19,[3]평가!$B:$Z,MATCH(LEFT(O$2,2),[3]평가!$7:$7,0)-1,FALSE),"")</f>
        <v>80</v>
      </c>
      <c r="P19" s="39">
        <f>IFERROR(VLOOKUP($B19,[3]평가!$B:$Z,MATCH(LEFT(P$2,2),[3]평가!$7:$7,0)-1,FALSE),"")</f>
        <v>39</v>
      </c>
      <c r="Q19" s="33">
        <f>IFERROR(VLOOKUP($B19,[4]평가!$B:$Z,MATCH(LEFT(Q$2,2),[4]평가!$7:$7,0)-1,FALSE),"")</f>
        <v>0</v>
      </c>
      <c r="R19" s="36">
        <f>IFERROR(VLOOKUP($B19,[4]평가!$B:$Z,MATCH(LEFT(R$2,2),[4]평가!$7:$7,0)-1,FALSE),"")</f>
        <v>80</v>
      </c>
      <c r="S19" s="39">
        <f>IFERROR(VLOOKUP($B19,[4]평가!$B:$Z,MATCH(LEFT(S$2,2),[4]평가!$7:$7,0)-1,FALSE),"")</f>
        <v>39</v>
      </c>
      <c r="T19" s="33">
        <f>IFERROR(VLOOKUP($B19,[5]평가!$B:$Z,MATCH(LEFT(T$2,2),[5]평가!$7:$7,0)-1,FALSE),"")</f>
        <v>0</v>
      </c>
      <c r="U19" s="36">
        <f>IFERROR(VLOOKUP($B19,[5]평가!$B:$Z,MATCH(LEFT(U$2,2),[5]평가!$7:$7,0)-1,FALSE),"")</f>
        <v>79</v>
      </c>
      <c r="V19" s="39">
        <f>IFERROR(VLOOKUP($B19,[5]평가!$B:$Z,MATCH(LEFT(V$2,2),[5]평가!$7:$7,0)-1,FALSE),"")</f>
        <v>46</v>
      </c>
      <c r="W19" s="33">
        <f>IFERROR(VLOOKUP($B19,대상!$B:$AD,MATCH(W$2,대상!$1:$1,0)-1,FALSE),"")</f>
        <v>0</v>
      </c>
      <c r="X19" s="20">
        <f>IF(ISBLANK(B19),"",T$1-COUNTIF(H19:V19,"회피"))</f>
        <v>5</v>
      </c>
      <c r="Y19" s="21">
        <f>IF($T$1=X19,(SUM(I19,L19,O19,R19,U19)-MIN(I19,L19,O19,R19,U19)-MAX(I19,L19,O19,R19,U19))/($T$1-2),SUM(I19,L19,O19,R19,U19/X19))</f>
        <v>81.666666666666671</v>
      </c>
      <c r="Z19" s="40">
        <f>IFERROR(VLOOKUP($B19,대상!$B:$AD,MATCH(Z$2,대상!$1:$1,0)-1,FALSE),0)</f>
        <v>0</v>
      </c>
      <c r="AA19" s="41">
        <f>IFERROR(IF(W19="면제","100"+Z19,Y19+Z19),"")</f>
        <v>81.666666666666671</v>
      </c>
      <c r="AB19" s="35" t="str">
        <f>IF(OR(W19="면제",N(Y19)=0),"",IF(AA19&lt;60,"과락",""))</f>
        <v/>
      </c>
      <c r="AC19" s="54">
        <f>IF(N(AA19)=0,"",RANK(AA19,AA$3:AA$202))</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①스마트폰 카메라용 코일 모듈을 동을 도금한 동박으로 제작하여 차별화하려고 하여 기술적인 차별성은 있는 것으로 판단됨 _x000D_②두께를 20% 줄인 엑추에이터 모듈로 동일한 전자기력을 발생시킨다는 점에서 기술 우수성이 인정됩니다. 글로벌 스마트폰 출하량 시장 규모 고려 및 현재 시제품 샘플 납품을 통해 테스트를 진행중인 점을 종합적으로 고려할 때 매출 발생 가능성도 매우 높을 것으로 판단됩니다. _x000D_③ㅇ 유사기슬에 대한 시장 조사 및 경쟁력 조사 분석 자료 보완이 필요. 
ㅇ 제품 성능및 투자에 대한 세밀한 추진 전략 보완이 필요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 xml:space="preserve">①일치 _x000D_②불일치 _x000D_③일치 _x000D_④일치 _x000D_⑤일치 </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 xml:space="preserve">① 지역 주력 산업 연계분야와 일치함 _x000D_②엑츄에이터 기술 _x000D_0_x000D_④도금 장비에 관한 것으로 지역주력 산업제품에 해당함 _x000D_⑤지능형로봇 </v>
      </c>
    </row>
    <row r="20" spans="1:32" ht="30" customHeight="1" x14ac:dyDescent="0.35">
      <c r="A20" s="4">
        <v>44</v>
      </c>
      <c r="B20" s="2">
        <v>20408983</v>
      </c>
      <c r="C20" s="38" t="str">
        <f>IFERROR(VLOOKUP($B20,대상!$B:$AC,MATCH(C$2,대상!$1:$1,0)-1,FALSE),"")</f>
        <v>대학발</v>
      </c>
      <c r="D20" s="38" t="str">
        <f>IFERROR(VLOOKUP($B20,대상!$B:$AC,MATCH(D$2,대상!$1:$1,0)-1,FALSE),"")</f>
        <v>이우주</v>
      </c>
      <c r="E20" s="36" t="str">
        <f>IFERROR(VLOOKUP($B20,대상!$B:$AC,MATCH(E$2,대상!$1:$1,0)-1,FALSE),"")</f>
        <v>전기ㆍ전자</v>
      </c>
      <c r="F20" s="38" t="str">
        <f>IFERROR(VLOOKUP($B20,대상!$B:$AC,MATCH(F$2,대상!$1:$1,0)-1,FALSE),"")</f>
        <v>로봇용 실시간 인지·최적화  엣지 반도체 IP(Design-in) 플랫폼</v>
      </c>
      <c r="G20" s="38" t="str">
        <f>IFERROR(VLOOKUP($B20,대상!$B:$AC,MATCH(G$2,대상!$1:$1,0)-1,FALSE),"")</f>
        <v/>
      </c>
      <c r="H20" s="33">
        <f>IFERROR(VLOOKUP($B20,[1]평가!$B:$Z,MATCH(LEFT(H$2,2),[1]평가!$7:$7,0)-1,FALSE),"")</f>
        <v>0</v>
      </c>
      <c r="I20" s="36">
        <f>IFERROR(VLOOKUP($B20,[1]평가!$B:$Z,MATCH(LEFT(I$2,2),[1]평가!$7:$7,0)-1,FALSE),"")</f>
        <v>75</v>
      </c>
      <c r="J20" s="36">
        <f>IFERROR(VLOOKUP($B20,[1]평가!$B:$Z,MATCH(LEFT(J$2,2),[1]평가!$7:$7,0)-1,FALSE),"")</f>
        <v>14</v>
      </c>
      <c r="K20" s="33">
        <f>IFERROR(VLOOKUP($B20,[2]평가!$B:$Z,MATCH(LEFT(K$2,2),[2]평가!$7:$7,0)-1,FALSE),"")</f>
        <v>0</v>
      </c>
      <c r="L20" s="36">
        <f>IFERROR(VLOOKUP($B20,[2]평가!$B:$Z,MATCH(LEFT(L$2,2),[2]평가!$7:$7,0)-1,FALSE),"")</f>
        <v>82</v>
      </c>
      <c r="M20" s="39">
        <f>IFERROR(VLOOKUP($B20,[2]평가!$B:$Z,MATCH(LEFT(M$2,2),[2]평가!$7:$7,0)-1,FALSE),"")</f>
        <v>17</v>
      </c>
      <c r="N20" s="33">
        <f>IFERROR(VLOOKUP($B20,[3]평가!$B:$Z,MATCH(LEFT(N$2,2),[3]평가!$7:$7,0)-1,FALSE),"")</f>
        <v>0</v>
      </c>
      <c r="O20" s="36">
        <f>IFERROR(VLOOKUP($B20,[3]평가!$B:$Z,MATCH(LEFT(O$2,2),[3]평가!$7:$7,0)-1,FALSE),"")</f>
        <v>80</v>
      </c>
      <c r="P20" s="39">
        <f>IFERROR(VLOOKUP($B20,[3]평가!$B:$Z,MATCH(LEFT(P$2,2),[3]평가!$7:$7,0)-1,FALSE),"")</f>
        <v>39</v>
      </c>
      <c r="Q20" s="33">
        <f>IFERROR(VLOOKUP($B20,[4]평가!$B:$Z,MATCH(LEFT(Q$2,2),[4]평가!$7:$7,0)-1,FALSE),"")</f>
        <v>0</v>
      </c>
      <c r="R20" s="36">
        <f>IFERROR(VLOOKUP($B20,[4]평가!$B:$Z,MATCH(LEFT(R$2,2),[4]평가!$7:$7,0)-1,FALSE),"")</f>
        <v>82</v>
      </c>
      <c r="S20" s="39">
        <f>IFERROR(VLOOKUP($B20,[4]평가!$B:$Z,MATCH(LEFT(S$2,2),[4]평가!$7:$7,0)-1,FALSE),"")</f>
        <v>23</v>
      </c>
      <c r="T20" s="33">
        <f>IFERROR(VLOOKUP($B20,[5]평가!$B:$Z,MATCH(LEFT(T$2,2),[5]평가!$7:$7,0)-1,FALSE),"")</f>
        <v>0</v>
      </c>
      <c r="U20" s="36">
        <f>IFERROR(VLOOKUP($B20,[5]평가!$B:$Z,MATCH(LEFT(U$2,2),[5]평가!$7:$7,0)-1,FALSE),"")</f>
        <v>88</v>
      </c>
      <c r="V20" s="39">
        <f>IFERROR(VLOOKUP($B20,[5]평가!$B:$Z,MATCH(LEFT(V$2,2),[5]평가!$7:$7,0)-1,FALSE),"")</f>
        <v>10</v>
      </c>
      <c r="W20" s="33">
        <f>IFERROR(VLOOKUP($B20,대상!$B:$AD,MATCH(W$2,대상!$1:$1,0)-1,FALSE),"")</f>
        <v>0</v>
      </c>
      <c r="X20" s="20">
        <f>IF(ISBLANK(B20),"",T$1-COUNTIF(H20:V20,"회피"))</f>
        <v>5</v>
      </c>
      <c r="Y20" s="21">
        <f>IF($T$1=X20,(SUM(I20,L20,O20,R20,U20)-MIN(I20,L20,O20,R20,U20)-MAX(I20,L20,O20,R20,U20))/($T$1-2),SUM(I20,L20,O20,R20,U20/X20))</f>
        <v>81.333333333333329</v>
      </c>
      <c r="Z20" s="40">
        <f>IFERROR(VLOOKUP($B20,대상!$B:$AD,MATCH(Z$2,대상!$1:$1,0)-1,FALSE),0)</f>
        <v>0</v>
      </c>
      <c r="AA20" s="41">
        <f>IFERROR(IF(W20="면제","100"+Z20,Y20+Z20),"")</f>
        <v>81.333333333333329</v>
      </c>
      <c r="AB20" s="35" t="str">
        <f>IF(OR(W20="면제",N(Y20)=0),"",IF(AA20&lt;60,"과락",""))</f>
        <v/>
      </c>
      <c r="AC20" s="54">
        <f>IF(N(AA20)=0,"",RANK(AA20,AA$3:AA$202))</f>
        <v>18</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 xml:space="preserve">①일치 _x000D_②일치 _x000D_③일치 _x000D_④일치 _x000D_⑤일치 </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 xml:space="preserve">① 지역 주력 산업 연계분야와 일치함 _x000D_②로봇용 엣지 반도체 IP 플랫폼으로 AI, 지능형 로봇, 시스템반도체 분야에 복합적으로 해당함 _x000D_0_x000D_④로봇용 엣지 반도체는 지역주력 산업에 해당함 _x000D_⑤시스템반도체 </v>
      </c>
    </row>
    <row r="21" spans="1:32" ht="30" customHeight="1" x14ac:dyDescent="0.35">
      <c r="A21" s="4">
        <v>5</v>
      </c>
      <c r="B21" s="2">
        <v>20407147</v>
      </c>
      <c r="C21" s="38" t="str">
        <f>IFERROR(VLOOKUP($B21,대상!$B:$AC,MATCH(C$2,대상!$1:$1,0)-1,FALSE),"")</f>
        <v>지역기반</v>
      </c>
      <c r="D21" s="38" t="str">
        <f>IFERROR(VLOOKUP($B21,대상!$B:$AC,MATCH(D$2,대상!$1:$1,0)-1,FALSE),"")</f>
        <v>박원상</v>
      </c>
      <c r="E21" s="36" t="str">
        <f>IFERROR(VLOOKUP($B21,대상!$B:$AC,MATCH(E$2,대상!$1:$1,0)-1,FALSE),"")</f>
        <v>전기ㆍ전자</v>
      </c>
      <c r="F21" s="38" t="str">
        <f>IFERROR(VLOOKUP($B21,대상!$B:$AC,MATCH(F$2,대상!$1:$1,0)-1,FALSE),"")</f>
        <v>폴더블 디스플레이 적용 제품을 위한 펜 솔루션 :   ‘ Fourier Pen ’</v>
      </c>
      <c r="G21" s="38" t="str">
        <f>IFERROR(VLOOKUP($B21,대상!$B:$AC,MATCH(G$2,대상!$1:$1,0)-1,FALSE),"")</f>
        <v/>
      </c>
      <c r="H21" s="33">
        <f>IFERROR(VLOOKUP($B21,[1]평가!$B:$Z,MATCH(LEFT(H$2,2),[1]평가!$7:$7,0)-1,FALSE),"")</f>
        <v>0</v>
      </c>
      <c r="I21" s="36">
        <f>IFERROR(VLOOKUP($B21,[1]평가!$B:$Z,MATCH(LEFT(I$2,2),[1]평가!$7:$7,0)-1,FALSE),"")</f>
        <v>74</v>
      </c>
      <c r="J21" s="36">
        <f>IFERROR(VLOOKUP($B21,[1]평가!$B:$Z,MATCH(LEFT(J$2,2),[1]평가!$7:$7,0)-1,FALSE),"")</f>
        <v>28</v>
      </c>
      <c r="K21" s="33">
        <f>IFERROR(VLOOKUP($B21,[2]평가!$B:$Z,MATCH(LEFT(K$2,2),[2]평가!$7:$7,0)-1,FALSE),"")</f>
        <v>0</v>
      </c>
      <c r="L21" s="36">
        <f>IFERROR(VLOOKUP($B21,[2]평가!$B:$Z,MATCH(LEFT(L$2,2),[2]평가!$7:$7,0)-1,FALSE),"")</f>
        <v>84</v>
      </c>
      <c r="M21" s="39">
        <f>IFERROR(VLOOKUP($B21,[2]평가!$B:$Z,MATCH(LEFT(M$2,2),[2]평가!$7:$7,0)-1,FALSE),"")</f>
        <v>13</v>
      </c>
      <c r="N21" s="33">
        <f>IFERROR(VLOOKUP($B21,[3]평가!$B:$Z,MATCH(LEFT(N$2,2),[3]평가!$7:$7,0)-1,FALSE),"")</f>
        <v>0</v>
      </c>
      <c r="O21" s="36">
        <f>IFERROR(VLOOKUP($B21,[3]평가!$B:$Z,MATCH(LEFT(O$2,2),[3]평가!$7:$7,0)-1,FALSE),"")</f>
        <v>81</v>
      </c>
      <c r="P21" s="39">
        <f>IFERROR(VLOOKUP($B21,[3]평가!$B:$Z,MATCH(LEFT(P$2,2),[3]평가!$7:$7,0)-1,FALSE),"")</f>
        <v>37</v>
      </c>
      <c r="Q21" s="33">
        <f>IFERROR(VLOOKUP($B21,[4]평가!$B:$Z,MATCH(LEFT(Q$2,2),[4]평가!$7:$7,0)-1,FALSE),"")</f>
        <v>0</v>
      </c>
      <c r="R21" s="36">
        <f>IFERROR(VLOOKUP($B21,[4]평가!$B:$Z,MATCH(LEFT(R$2,2),[4]평가!$7:$7,0)-1,FALSE),"")</f>
        <v>81</v>
      </c>
      <c r="S21" s="39">
        <f>IFERROR(VLOOKUP($B21,[4]평가!$B:$Z,MATCH(LEFT(S$2,2),[4]평가!$7:$7,0)-1,FALSE),"")</f>
        <v>35</v>
      </c>
      <c r="T21" s="33">
        <f>IFERROR(VLOOKUP($B21,[5]평가!$B:$Z,MATCH(LEFT(T$2,2),[5]평가!$7:$7,0)-1,FALSE),"")</f>
        <v>0</v>
      </c>
      <c r="U21" s="36">
        <f>IFERROR(VLOOKUP($B21,[5]평가!$B:$Z,MATCH(LEFT(U$2,2),[5]평가!$7:$7,0)-1,FALSE),"")</f>
        <v>79</v>
      </c>
      <c r="V21" s="39">
        <f>IFERROR(VLOOKUP($B21,[5]평가!$B:$Z,MATCH(LEFT(V$2,2),[5]평가!$7:$7,0)-1,FALSE),"")</f>
        <v>46</v>
      </c>
      <c r="W21" s="33">
        <f>IFERROR(VLOOKUP($B21,대상!$B:$AD,MATCH(W$2,대상!$1:$1,0)-1,FALSE),"")</f>
        <v>0</v>
      </c>
      <c r="X21" s="20">
        <f>IF(ISBLANK(B21),"",T$1-COUNTIF(H21:V21,"회피"))</f>
        <v>5</v>
      </c>
      <c r="Y21" s="21">
        <f>IF($T$1=X21,(SUM(I21,L21,O21,R21,U21)-MIN(I21,L21,O21,R21,U21)-MAX(I21,L21,O21,R21,U21))/($T$1-2),SUM(I21,L21,O21,R21,U21/X21))</f>
        <v>80.333333333333329</v>
      </c>
      <c r="Z21" s="40">
        <f>IFERROR(VLOOKUP($B21,대상!$B:$AD,MATCH(Z$2,대상!$1:$1,0)-1,FALSE),0)</f>
        <v>0</v>
      </c>
      <c r="AA21" s="41">
        <f>IFERROR(IF(W21="면제","100"+Z21,Y21+Z21),"")</f>
        <v>80.333333333333329</v>
      </c>
      <c r="AB21" s="35" t="str">
        <f>IF(OR(W21="면제",N(Y21)=0),"",IF(AA21&lt;60,"과락",""))</f>
        <v/>
      </c>
      <c r="AC21" s="54">
        <f>IF(N(AA21)=0,"",RANK(AA21,AA$3:AA$202))</f>
        <v>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48</v>
      </c>
      <c r="B22" s="2">
        <v>20415036</v>
      </c>
      <c r="C22" s="38" t="str">
        <f>IFERROR(VLOOKUP($B22,대상!$B:$AC,MATCH(C$2,대상!$1:$1,0)-1,FALSE),"")</f>
        <v>대학발</v>
      </c>
      <c r="D22" s="38" t="str">
        <f>IFERROR(VLOOKUP($B22,대상!$B:$AC,MATCH(D$2,대상!$1:$1,0)-1,FALSE),"")</f>
        <v>구경하</v>
      </c>
      <c r="E22" s="36" t="str">
        <f>IFERROR(VLOOKUP($B22,대상!$B:$AC,MATCH(E$2,대상!$1:$1,0)-1,FALSE),"")</f>
        <v>전기ㆍ전자</v>
      </c>
      <c r="F22" s="38" t="str">
        <f>IFERROR(VLOOKUP($B22,대상!$B:$AC,MATCH(F$2,대상!$1:$1,0)-1,FALSE),"")</f>
        <v>AI 반도체용 차세대 2상 냉각 MMC 콜드플레이트</v>
      </c>
      <c r="G22" s="38" t="str">
        <f>IFERROR(VLOOKUP($B22,대상!$B:$AC,MATCH(G$2,대상!$1:$1,0)-1,FALSE),"")</f>
        <v/>
      </c>
      <c r="H22" s="33">
        <f>IFERROR(VLOOKUP($B22,[1]평가!$B:$Z,MATCH(LEFT(H$2,2),[1]평가!$7:$7,0)-1,FALSE),"")</f>
        <v>0</v>
      </c>
      <c r="I22" s="36">
        <f>IFERROR(VLOOKUP($B22,[1]평가!$B:$Z,MATCH(LEFT(I$2,2),[1]평가!$7:$7,0)-1,FALSE),"")</f>
        <v>70</v>
      </c>
      <c r="J22" s="36">
        <f>IFERROR(VLOOKUP($B22,[1]평가!$B:$Z,MATCH(LEFT(J$2,2),[1]평가!$7:$7,0)-1,FALSE),"")</f>
        <v>78</v>
      </c>
      <c r="K22" s="33">
        <f>IFERROR(VLOOKUP($B22,[2]평가!$B:$Z,MATCH(LEFT(K$2,2),[2]평가!$7:$7,0)-1,FALSE),"")</f>
        <v>0</v>
      </c>
      <c r="L22" s="36">
        <f>IFERROR(VLOOKUP($B22,[2]평가!$B:$Z,MATCH(LEFT(L$2,2),[2]평가!$7:$7,0)-1,FALSE),"")</f>
        <v>83</v>
      </c>
      <c r="M22" s="39">
        <f>IFERROR(VLOOKUP($B22,[2]평가!$B:$Z,MATCH(LEFT(M$2,2),[2]평가!$7:$7,0)-1,FALSE),"")</f>
        <v>16</v>
      </c>
      <c r="N22" s="33">
        <f>IFERROR(VLOOKUP($B22,[3]평가!$B:$Z,MATCH(LEFT(N$2,2),[3]평가!$7:$7,0)-1,FALSE),"")</f>
        <v>0</v>
      </c>
      <c r="O22" s="36">
        <f>IFERROR(VLOOKUP($B22,[3]평가!$B:$Z,MATCH(LEFT(O$2,2),[3]평가!$7:$7,0)-1,FALSE),"")</f>
        <v>77</v>
      </c>
      <c r="P22" s="39">
        <f>IFERROR(VLOOKUP($B22,[3]평가!$B:$Z,MATCH(LEFT(P$2,2),[3]평가!$7:$7,0)-1,FALSE),"")</f>
        <v>49</v>
      </c>
      <c r="Q22" s="33">
        <f>IFERROR(VLOOKUP($B22,[4]평가!$B:$Z,MATCH(LEFT(Q$2,2),[4]평가!$7:$7,0)-1,FALSE),"")</f>
        <v>0</v>
      </c>
      <c r="R22" s="36">
        <f>IFERROR(VLOOKUP($B22,[4]평가!$B:$Z,MATCH(LEFT(R$2,2),[4]평가!$7:$7,0)-1,FALSE),"")</f>
        <v>84</v>
      </c>
      <c r="S22" s="39">
        <f>IFERROR(VLOOKUP($B22,[4]평가!$B:$Z,MATCH(LEFT(S$2,2),[4]평가!$7:$7,0)-1,FALSE),"")</f>
        <v>12</v>
      </c>
      <c r="T22" s="33">
        <f>IFERROR(VLOOKUP($B22,[5]평가!$B:$Z,MATCH(LEFT(T$2,2),[5]평가!$7:$7,0)-1,FALSE),"")</f>
        <v>0</v>
      </c>
      <c r="U22" s="36">
        <f>IFERROR(VLOOKUP($B22,[5]평가!$B:$Z,MATCH(LEFT(U$2,2),[5]평가!$7:$7,0)-1,FALSE),"")</f>
        <v>81</v>
      </c>
      <c r="V22" s="39">
        <f>IFERROR(VLOOKUP($B22,[5]평가!$B:$Z,MATCH(LEFT(V$2,2),[5]평가!$7:$7,0)-1,FALSE),"")</f>
        <v>31</v>
      </c>
      <c r="W22" s="33">
        <f>IFERROR(VLOOKUP($B22,대상!$B:$AD,MATCH(W$2,대상!$1:$1,0)-1,FALSE),"")</f>
        <v>0</v>
      </c>
      <c r="X22" s="20">
        <f>IF(ISBLANK(B22),"",T$1-COUNTIF(H22:V22,"회피"))</f>
        <v>5</v>
      </c>
      <c r="Y22" s="21">
        <f>IF($T$1=X22,(SUM(I22,L22,O22,R22,U22)-MIN(I22,L22,O22,R22,U22)-MAX(I22,L22,O22,R22,U22))/($T$1-2),SUM(I22,L22,O22,R22,U22/X22))</f>
        <v>80.333333333333329</v>
      </c>
      <c r="Z22" s="40">
        <f>IFERROR(VLOOKUP($B22,대상!$B:$AD,MATCH(Z$2,대상!$1:$1,0)-1,FALSE),0)</f>
        <v>0</v>
      </c>
      <c r="AA22" s="41">
        <f>IFERROR(IF(W22="면제","100"+Z22,Y22+Z22),"")</f>
        <v>80.333333333333329</v>
      </c>
      <c r="AB22" s="35" t="str">
        <f>IF(OR(W22="면제",N(Y22)=0),"",IF(AA22&lt;60,"과락",""))</f>
        <v/>
      </c>
      <c r="AC22" s="54">
        <f>IF(N(AA22)=0,"",RANK(AA22,AA$3:AA$202))</f>
        <v>19</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 xml:space="preserve">①일치 _x000D_②일치 _x000D_③일치 _x000D_④일치 _x000D_⑤일치 </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 xml:space="preserve">① 지역 주력 산업 연계분야와 일치함 _x000D_②AI 반도체용 차세대 냉각 장치로 AI, 시스템반도체 분야에 직접적으로 해당함 _x000D_0_x000D_④반도체 냉각 기술에 관한 것으로 지역주력 산업에 해당함 _x000D_⑤AI반도체 </v>
      </c>
    </row>
    <row r="23" spans="1:32" ht="30" customHeight="1" x14ac:dyDescent="0.35">
      <c r="A23" s="4">
        <v>74</v>
      </c>
      <c r="B23" s="2">
        <v>20416341</v>
      </c>
      <c r="C23" s="38" t="str">
        <f>IFERROR(VLOOKUP($B23,대상!$B:$AC,MATCH(C$2,대상!$1:$1,0)-1,FALSE),"")</f>
        <v>지역기반</v>
      </c>
      <c r="D23" s="38" t="str">
        <f>IFERROR(VLOOKUP($B23,대상!$B:$AC,MATCH(D$2,대상!$1:$1,0)-1,FALSE),"")</f>
        <v>심세진</v>
      </c>
      <c r="E23" s="36" t="str">
        <f>IFERROR(VLOOKUP($B23,대상!$B:$AC,MATCH(E$2,대상!$1:$1,0)-1,FALSE),"")</f>
        <v>전기ㆍ전자</v>
      </c>
      <c r="F23" s="38" t="str">
        <f>IFERROR(VLOOKUP($B23,대상!$B:$AC,MATCH(F$2,대상!$1:$1,0)-1,FALSE),"")</f>
        <v>2.5D/3D 반도체 패키지 기판제조를 위한 Bump  평탄화 헤드(Head)  제품개발 및 공정능력 확보</v>
      </c>
      <c r="G23" s="38" t="str">
        <f>IFERROR(VLOOKUP($B23,대상!$B:$AC,MATCH(G$2,대상!$1:$1,0)-1,FALSE),"")</f>
        <v/>
      </c>
      <c r="H23" s="33">
        <f>IFERROR(VLOOKUP($B23,[1]평가!$B:$Z,MATCH(LEFT(H$2,2),[1]평가!$7:$7,0)-1,FALSE),"")</f>
        <v>0</v>
      </c>
      <c r="I23" s="36">
        <f>IFERROR(VLOOKUP($B23,[1]평가!$B:$Z,MATCH(LEFT(I$2,2),[1]평가!$7:$7,0)-1,FALSE),"")</f>
        <v>74</v>
      </c>
      <c r="J23" s="36">
        <f>IFERROR(VLOOKUP($B23,[1]평가!$B:$Z,MATCH(LEFT(J$2,2),[1]평가!$7:$7,0)-1,FALSE),"")</f>
        <v>28</v>
      </c>
      <c r="K23" s="33">
        <f>IFERROR(VLOOKUP($B23,[2]평가!$B:$Z,MATCH(LEFT(K$2,2),[2]평가!$7:$7,0)-1,FALSE),"")</f>
        <v>0</v>
      </c>
      <c r="L23" s="36">
        <f>IFERROR(VLOOKUP($B23,[2]평가!$B:$Z,MATCH(LEFT(L$2,2),[2]평가!$7:$7,0)-1,FALSE),"")</f>
        <v>77</v>
      </c>
      <c r="M23" s="39">
        <f>IFERROR(VLOOKUP($B23,[2]평가!$B:$Z,MATCH(LEFT(M$2,2),[2]평가!$7:$7,0)-1,FALSE),"")</f>
        <v>23</v>
      </c>
      <c r="N23" s="33">
        <f>IFERROR(VLOOKUP($B23,[3]평가!$B:$Z,MATCH(LEFT(N$2,2),[3]평가!$7:$7,0)-1,FALSE),"")</f>
        <v>0</v>
      </c>
      <c r="O23" s="36">
        <f>IFERROR(VLOOKUP($B23,[3]평가!$B:$Z,MATCH(LEFT(O$2,2),[3]평가!$7:$7,0)-1,FALSE),"")</f>
        <v>82</v>
      </c>
      <c r="P23" s="39">
        <f>IFERROR(VLOOKUP($B23,[3]평가!$B:$Z,MATCH(LEFT(P$2,2),[3]평가!$7:$7,0)-1,FALSE),"")</f>
        <v>33</v>
      </c>
      <c r="Q23" s="33">
        <f>IFERROR(VLOOKUP($B23,[4]평가!$B:$Z,MATCH(LEFT(Q$2,2),[4]평가!$7:$7,0)-1,FALSE),"")</f>
        <v>0</v>
      </c>
      <c r="R23" s="36">
        <f>IFERROR(VLOOKUP($B23,[4]평가!$B:$Z,MATCH(LEFT(R$2,2),[4]평가!$7:$7,0)-1,FALSE),"")</f>
        <v>80</v>
      </c>
      <c r="S23" s="39">
        <f>IFERROR(VLOOKUP($B23,[4]평가!$B:$Z,MATCH(LEFT(S$2,2),[4]평가!$7:$7,0)-1,FALSE),"")</f>
        <v>39</v>
      </c>
      <c r="T23" s="33">
        <f>IFERROR(VLOOKUP($B23,[5]평가!$B:$Z,MATCH(LEFT(T$2,2),[5]평가!$7:$7,0)-1,FALSE),"")</f>
        <v>0</v>
      </c>
      <c r="U23" s="36">
        <f>IFERROR(VLOOKUP($B23,[5]평가!$B:$Z,MATCH(LEFT(U$2,2),[5]평가!$7:$7,0)-1,FALSE),"")</f>
        <v>81</v>
      </c>
      <c r="V23" s="39">
        <f>IFERROR(VLOOKUP($B23,[5]평가!$B:$Z,MATCH(LEFT(V$2,2),[5]평가!$7:$7,0)-1,FALSE),"")</f>
        <v>31</v>
      </c>
      <c r="W23" s="33">
        <f>IFERROR(VLOOKUP($B23,대상!$B:$AD,MATCH(W$2,대상!$1:$1,0)-1,FALSE),"")</f>
        <v>0</v>
      </c>
      <c r="X23" s="20">
        <f>IF(ISBLANK(B23),"",T$1-COUNTIF(H23:V23,"회피"))</f>
        <v>5</v>
      </c>
      <c r="Y23" s="21">
        <f>IF($T$1=X23,(SUM(I23,L23,O23,R23,U23)-MIN(I23,L23,O23,R23,U23)-MAX(I23,L23,O23,R23,U23))/($T$1-2),SUM(I23,L23,O23,R23,U23/X23))</f>
        <v>79.333333333333329</v>
      </c>
      <c r="Z23" s="40">
        <f>IFERROR(VLOOKUP($B23,대상!$B:$AD,MATCH(Z$2,대상!$1:$1,0)-1,FALSE),0)</f>
        <v>0</v>
      </c>
      <c r="AA23" s="41">
        <f>IFERROR(IF(W23="면제","100"+Z23,Y23+Z23),"")</f>
        <v>79.333333333333329</v>
      </c>
      <c r="AB23" s="35" t="str">
        <f>IF(OR(W23="면제",N(Y23)=0),"",IF(AA23&lt;60,"과락",""))</f>
        <v/>
      </c>
      <c r="AC23" s="54">
        <f>IF(N(AA23)=0,"",RANK(AA23,AA$3:AA$202))</f>
        <v>21</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①BUMP 평탄화 헤드 문제점 해결을 위한 고객사 요청으로 평탄화 헤드 사업화를 창업아이템으로 하고 있음. 제안하고 있는 창업아이템의 목표 시장 규모는 크지 않은 것으로 판단됨 _x000D_②테스트 결과, 패키지 시장의 중요성이 높아지는 반도체 산업 현장을 고려할 때 기술적 가치가 높은 기술로 판단됩니다. 삼성전기와의 협업을 진행 중인 부분도 긍정적이며 제품 성능 평가결과가 긍정적일 경우 내년도부터 매출 발생 확대를 기대해볼만 합니다. _x000D_③ㅇ 시장에 대한 세밀한 조사 분석이 필요함. 
ㅇ 지속적인 성장을 위한 구체적인 전략 보완이 필요함 _x000D_④창업기업의 사업화 단계를 고려하였을 때 매출 실현까지의 구체적인 사업화 로드맵의 보완이 필요함 _x000D_⑤아이템에대한 필요성과 기술성,차별성은 명확하게 확인되며, 핵심인력 팀구성은 잘 되어있음.
다만 차별성을 바탕으로만 시장진입의 구체적인 방법이 필요하며,
BM설계 및 확장방안 수립도 필수적으로 요구됨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146</v>
      </c>
      <c r="B24" s="2">
        <v>20427209</v>
      </c>
      <c r="C24" s="38" t="str">
        <f>IFERROR(VLOOKUP($B24,대상!$B:$AC,MATCH(C$2,대상!$1:$1,0)-1,FALSE),"")</f>
        <v>지역기반</v>
      </c>
      <c r="D24" s="38" t="str">
        <f>IFERROR(VLOOKUP($B24,대상!$B:$AC,MATCH(D$2,대상!$1:$1,0)-1,FALSE),"")</f>
        <v>강병화</v>
      </c>
      <c r="E24" s="36" t="str">
        <f>IFERROR(VLOOKUP($B24,대상!$B:$AC,MATCH(E$2,대상!$1:$1,0)-1,FALSE),"")</f>
        <v>전기ㆍ전자</v>
      </c>
      <c r="F24" s="38" t="str">
        <f>IFERROR(VLOOKUP($B24,대상!$B:$AC,MATCH(F$2,대상!$1:$1,0)-1,FALSE),"")</f>
        <v>GaN 전력반도체 기술 기반 태양광·ESS 연계형 6~12kW급 양방향 DC 충방전 모듈 및 글로벌 마이크로그리드 인프라 솔루션</v>
      </c>
      <c r="G24" s="38" t="str">
        <f>IFERROR(VLOOKUP($B24,대상!$B:$AC,MATCH(G$2,대상!$1:$1,0)-1,FALSE),"")</f>
        <v/>
      </c>
      <c r="H24" s="33">
        <f>IFERROR(VLOOKUP($B24,[1]평가!$B:$Z,MATCH(LEFT(H$2,2),[1]평가!$7:$7,0)-1,FALSE),"")</f>
        <v>0</v>
      </c>
      <c r="I24" s="36">
        <f>IFERROR(VLOOKUP($B24,[1]평가!$B:$Z,MATCH(LEFT(I$2,2),[1]평가!$7:$7,0)-1,FALSE),"")</f>
        <v>73</v>
      </c>
      <c r="J24" s="36">
        <f>IFERROR(VLOOKUP($B24,[1]평가!$B:$Z,MATCH(LEFT(J$2,2),[1]평가!$7:$7,0)-1,FALSE),"")</f>
        <v>58</v>
      </c>
      <c r="K24" s="33">
        <f>IFERROR(VLOOKUP($B24,[2]평가!$B:$Z,MATCH(LEFT(K$2,2),[2]평가!$7:$7,0)-1,FALSE),"")</f>
        <v>0</v>
      </c>
      <c r="L24" s="36">
        <f>IFERROR(VLOOKUP($B24,[2]평가!$B:$Z,MATCH(LEFT(L$2,2),[2]평가!$7:$7,0)-1,FALSE),"")</f>
        <v>76</v>
      </c>
      <c r="M24" s="39">
        <f>IFERROR(VLOOKUP($B24,[2]평가!$B:$Z,MATCH(LEFT(M$2,2),[2]평가!$7:$7,0)-1,FALSE),"")</f>
        <v>29</v>
      </c>
      <c r="N24" s="33">
        <f>IFERROR(VLOOKUP($B24,[3]평가!$B:$Z,MATCH(LEFT(N$2,2),[3]평가!$7:$7,0)-1,FALSE),"")</f>
        <v>0</v>
      </c>
      <c r="O24" s="36">
        <f>IFERROR(VLOOKUP($B24,[3]평가!$B:$Z,MATCH(LEFT(O$2,2),[3]평가!$7:$7,0)-1,FALSE),"")</f>
        <v>85</v>
      </c>
      <c r="P24" s="39">
        <f>IFERROR(VLOOKUP($B24,[3]평가!$B:$Z,MATCH(LEFT(P$2,2),[3]평가!$7:$7,0)-1,FALSE),"")</f>
        <v>16</v>
      </c>
      <c r="Q24" s="33">
        <f>IFERROR(VLOOKUP($B24,[4]평가!$B:$Z,MATCH(LEFT(Q$2,2),[4]평가!$7:$7,0)-1,FALSE),"")</f>
        <v>0</v>
      </c>
      <c r="R24" s="36">
        <f>IFERROR(VLOOKUP($B24,[4]평가!$B:$Z,MATCH(LEFT(R$2,2),[4]평가!$7:$7,0)-1,FALSE),"")</f>
        <v>80</v>
      </c>
      <c r="S24" s="39">
        <f>IFERROR(VLOOKUP($B24,[4]평가!$B:$Z,MATCH(LEFT(S$2,2),[4]평가!$7:$7,0)-1,FALSE),"")</f>
        <v>39</v>
      </c>
      <c r="T24" s="33">
        <f>IFERROR(VLOOKUP($B24,[5]평가!$B:$Z,MATCH(LEFT(T$2,2),[5]평가!$7:$7,0)-1,FALSE),"")</f>
        <v>0</v>
      </c>
      <c r="U24" s="36">
        <f>IFERROR(VLOOKUP($B24,[5]평가!$B:$Z,MATCH(LEFT(U$2,2),[5]평가!$7:$7,0)-1,FALSE),"")</f>
        <v>82</v>
      </c>
      <c r="V24" s="39">
        <f>IFERROR(VLOOKUP($B24,[5]평가!$B:$Z,MATCH(LEFT(V$2,2),[5]평가!$7:$7,0)-1,FALSE),"")</f>
        <v>18</v>
      </c>
      <c r="W24" s="33">
        <f>IFERROR(VLOOKUP($B24,대상!$B:$AD,MATCH(W$2,대상!$1:$1,0)-1,FALSE),"")</f>
        <v>0</v>
      </c>
      <c r="X24" s="20">
        <f>IF(ISBLANK(B24),"",T$1-COUNTIF(H24:V24,"회피"))</f>
        <v>5</v>
      </c>
      <c r="Y24" s="21">
        <f>IF($T$1=X24,(SUM(I24,L24,O24,R24,U24)-MIN(I24,L24,O24,R24,U24)-MAX(I24,L24,O24,R24,U24))/($T$1-2),SUM(I24,L24,O24,R24,U24/X24))</f>
        <v>79.333333333333329</v>
      </c>
      <c r="Z24" s="40">
        <f>IFERROR(VLOOKUP($B24,대상!$B:$AD,MATCH(Z$2,대상!$1:$1,0)-1,FALSE),0)</f>
        <v>0</v>
      </c>
      <c r="AA24" s="41">
        <f>IFERROR(IF(W24="면제","100"+Z24,Y24+Z24),"")</f>
        <v>79.333333333333329</v>
      </c>
      <c r="AB24" s="35" t="str">
        <f>IF(OR(W24="면제",N(Y24)=0),"",IF(AA24&lt;60,"과락",""))</f>
        <v/>
      </c>
      <c r="AC24" s="54">
        <f>IF(N(AA24)=0,"",RANK(AA24,AA$3:AA$202))</f>
        <v>21</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①질화갈륨 기반 태양광 ESS연계형 양방향 충방전 인프라 구현을 목표로 하고 있으나 유사 기술이 존재하는 것으로 판단되어 기술적인 차별성은 다소 떨어지는 것으로 판단됨 _x000D_②GaN 반도체를 통한 전반적인 성능 향상은 긍정적이지만, 생산 효율 및 가격 경쟁력도 이전 수준을 그대로 유지하는지 궁금합니다. 대표자의 역량 및 타겟 시장 지역이 명확한 것도 장점입니다. 가격 경쟁력만 갖춰진다면 매출 상승이 기대됩니다. _x000D_③ㅇ 본 사업 아이템의 차별성과 혁신성에 대한 자료 보완이 필요하고, 지속 성장을 위한 구체적인 전략수립이 필요 _x000D_④경쟁제품들과 비교하여 스위칭 손실 등을 대략적으로 제시하고 있는 바, 기술적 우위성을 구체적으로 확인할 수 있는 객관적인 수치 등 근거자료의 보완이 요구됨. _x000D_⑤아이템의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122</v>
      </c>
      <c r="B25" s="2">
        <v>20438708</v>
      </c>
      <c r="C25" s="38" t="str">
        <f>IFERROR(VLOOKUP($B25,대상!$B:$AC,MATCH(C$2,대상!$1:$1,0)-1,FALSE),"")</f>
        <v>지역기반</v>
      </c>
      <c r="D25" s="38" t="str">
        <f>IFERROR(VLOOKUP($B25,대상!$B:$AC,MATCH(D$2,대상!$1:$1,0)-1,FALSE),"")</f>
        <v>이주한</v>
      </c>
      <c r="E25" s="36" t="str">
        <f>IFERROR(VLOOKUP($B25,대상!$B:$AC,MATCH(E$2,대상!$1:$1,0)-1,FALSE),"")</f>
        <v>전기ㆍ전자</v>
      </c>
      <c r="F25" s="38" t="str">
        <f>IFERROR(VLOOKUP($B25,대상!$B:$AC,MATCH(F$2,대상!$1:$1,0)-1,FALSE),"")</f>
        <v>무불산 화학적 에칭 기술이 적용된 초소형, 편광유지 클래딩광 제거소자</v>
      </c>
      <c r="G25" s="38" t="str">
        <f>IFERROR(VLOOKUP($B25,대상!$B:$AC,MATCH(G$2,대상!$1:$1,0)-1,FALSE),"")</f>
        <v/>
      </c>
      <c r="H25" s="33">
        <f>IFERROR(VLOOKUP($B25,[1]평가!$B:$Z,MATCH(LEFT(H$2,2),[1]평가!$7:$7,0)-1,FALSE),"")</f>
        <v>0</v>
      </c>
      <c r="I25" s="36">
        <f>IFERROR(VLOOKUP($B25,[1]평가!$B:$Z,MATCH(LEFT(I$2,2),[1]평가!$7:$7,0)-1,FALSE),"")</f>
        <v>69</v>
      </c>
      <c r="J25" s="36">
        <f>IFERROR(VLOOKUP($B25,[1]평가!$B:$Z,MATCH(LEFT(J$2,2),[1]평가!$7:$7,0)-1,FALSE),"")</f>
        <v>116</v>
      </c>
      <c r="K25" s="33">
        <f>IFERROR(VLOOKUP($B25,[2]평가!$B:$Z,MATCH(LEFT(K$2,2),[2]평가!$7:$7,0)-1,FALSE),"")</f>
        <v>0</v>
      </c>
      <c r="L25" s="36">
        <f>IFERROR(VLOOKUP($B25,[2]평가!$B:$Z,MATCH(LEFT(L$2,2),[2]평가!$7:$7,0)-1,FALSE),"")</f>
        <v>75</v>
      </c>
      <c r="M25" s="39">
        <f>IFERROR(VLOOKUP($B25,[2]평가!$B:$Z,MATCH(LEFT(M$2,2),[2]평가!$7:$7,0)-1,FALSE),"")</f>
        <v>37</v>
      </c>
      <c r="N25" s="33">
        <f>IFERROR(VLOOKUP($B25,[3]평가!$B:$Z,MATCH(LEFT(N$2,2),[3]평가!$7:$7,0)-1,FALSE),"")</f>
        <v>0</v>
      </c>
      <c r="O25" s="36">
        <f>IFERROR(VLOOKUP($B25,[3]평가!$B:$Z,MATCH(LEFT(O$2,2),[3]평가!$7:$7,0)-1,FALSE),"")</f>
        <v>80</v>
      </c>
      <c r="P25" s="39">
        <f>IFERROR(VLOOKUP($B25,[3]평가!$B:$Z,MATCH(LEFT(P$2,2),[3]평가!$7:$7,0)-1,FALSE),"")</f>
        <v>39</v>
      </c>
      <c r="Q25" s="33">
        <f>IFERROR(VLOOKUP($B25,[4]평가!$B:$Z,MATCH(LEFT(Q$2,2),[4]평가!$7:$7,0)-1,FALSE),"")</f>
        <v>0</v>
      </c>
      <c r="R25" s="36">
        <f>IFERROR(VLOOKUP($B25,[4]평가!$B:$Z,MATCH(LEFT(R$2,2),[4]평가!$7:$7,0)-1,FALSE),"")</f>
        <v>82</v>
      </c>
      <c r="S25" s="39">
        <f>IFERROR(VLOOKUP($B25,[4]평가!$B:$Z,MATCH(LEFT(S$2,2),[4]평가!$7:$7,0)-1,FALSE),"")</f>
        <v>23</v>
      </c>
      <c r="T25" s="33">
        <f>IFERROR(VLOOKUP($B25,[5]평가!$B:$Z,MATCH(LEFT(T$2,2),[5]평가!$7:$7,0)-1,FALSE),"")</f>
        <v>0</v>
      </c>
      <c r="U25" s="36">
        <f>IFERROR(VLOOKUP($B25,[5]평가!$B:$Z,MATCH(LEFT(U$2,2),[5]평가!$7:$7,0)-1,FALSE),"")</f>
        <v>83</v>
      </c>
      <c r="V25" s="39">
        <f>IFERROR(VLOOKUP($B25,[5]평가!$B:$Z,MATCH(LEFT(V$2,2),[5]평가!$7:$7,0)-1,FALSE),"")</f>
        <v>13</v>
      </c>
      <c r="W25" s="33">
        <f>IFERROR(VLOOKUP($B25,대상!$B:$AD,MATCH(W$2,대상!$1:$1,0)-1,FALSE),"")</f>
        <v>0</v>
      </c>
      <c r="X25" s="20">
        <f>IF(ISBLANK(B25),"",T$1-COUNTIF(H25:V25,"회피"))</f>
        <v>5</v>
      </c>
      <c r="Y25" s="21">
        <f>IF($T$1=X25,(SUM(I25,L25,O25,R25,U25)-MIN(I25,L25,O25,R25,U25)-MAX(I25,L25,O25,R25,U25))/($T$1-2),SUM(I25,L25,O25,R25,U25/X25))</f>
        <v>79</v>
      </c>
      <c r="Z25" s="40">
        <f>IFERROR(VLOOKUP($B25,대상!$B:$AD,MATCH(Z$2,대상!$1:$1,0)-1,FALSE),0)</f>
        <v>0</v>
      </c>
      <c r="AA25" s="41">
        <f>IFERROR(IF(W25="면제","100"+Z25,Y25+Z25),"")</f>
        <v>79</v>
      </c>
      <c r="AB25" s="35" t="str">
        <f>IF(OR(W25="면제",N(Y25)=0),"",IF(AA25&lt;60,"과락",""))</f>
        <v/>
      </c>
      <c r="AC25" s="54">
        <f>IF(N(AA25)=0,"",RANK(AA25,AA$3:AA$202))</f>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①무불산 화학 에칭 기술을 적용한 초소형 편광유지 클래딩광 제거 소자 국산화하여 개발하려고 하나 목표시장 진입을 위한 구체적인 방안의 제시는 다소 미흡한 것으로 판단됨 _x000D_②해당 분야에 대한 기술력을 가진 회사로 판단됩니다. 과업 기간 동안 목표 시제품 개발도 달성 가능할 것으로 판단됩니다. 중국 업체와의 기술력/가격 경쟁력을 고려한 시장 전략이 필요해보입니다. 해당 기술에 대한 장벽을 공고히 하기 위한 추가 출원 확보가 필요합니다. 국내 주요 국방업체들과의 협업을 위한 홍보 및 영업이 매우 중요한 시점이라 판단됩니다. _x000D_③ㅇ 가격 경쟁력 확보 방안에 대한 구체적인 자료 보완이 필요하고, 지속적인 성장을 위한 구체적인 전략 수립이 필요 _x000D_④국내 국방용 레이저 회사를 통해 1단계 납품 계획을 제시하였으나, 제품의 특수성을 고려하였을 때 실제 매출까지 이어지기 위한 보다 현실적인 사업화 전략이 필요하다고 사료됨 _x000D_⑤아이템의 필요성 및 대표자의 전문성과 관련경험, 기술성은 우수한것으로 확인됨.
팀차원의 역량 측면 핵심인력 구성 및 역할분담을 사전에 확인해볼 필요가 있으며,
필요성과 차별성을 바탕으로한 시장진입의 구체적인 방법이 요구되고, 추후 자금확보방안에 대한 구체적인 보완이 필요함.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144</v>
      </c>
      <c r="B26" s="2">
        <v>20426154</v>
      </c>
      <c r="C26" s="38" t="str">
        <f>IFERROR(VLOOKUP($B26,대상!$B:$AC,MATCH(C$2,대상!$1:$1,0)-1,FALSE),"")</f>
        <v>지역기반</v>
      </c>
      <c r="D26" s="38" t="str">
        <f>IFERROR(VLOOKUP($B26,대상!$B:$AC,MATCH(D$2,대상!$1:$1,0)-1,FALSE),"")</f>
        <v>정기원</v>
      </c>
      <c r="E26" s="36" t="str">
        <f>IFERROR(VLOOKUP($B26,대상!$B:$AC,MATCH(E$2,대상!$1:$1,0)-1,FALSE),"")</f>
        <v>전기ㆍ전자</v>
      </c>
      <c r="F26" s="38" t="str">
        <f>IFERROR(VLOOKUP($B26,대상!$B:$AC,MATCH(F$2,대상!$1:$1,0)-1,FALSE),"")</f>
        <v>AI SoC기술이 적용된 감염균 및 항생제 감수성 신속 진단 자동화 서비스</v>
      </c>
      <c r="G26" s="38" t="str">
        <f>IFERROR(VLOOKUP($B26,대상!$B:$AC,MATCH(G$2,대상!$1:$1,0)-1,FALSE),"")</f>
        <v/>
      </c>
      <c r="H26" s="33">
        <f>IFERROR(VLOOKUP($B26,[1]평가!$B:$Z,MATCH(LEFT(H$2,2),[1]평가!$7:$7,0)-1,FALSE),"")</f>
        <v>0</v>
      </c>
      <c r="I26" s="36">
        <f>IFERROR(VLOOKUP($B26,[1]평가!$B:$Z,MATCH(LEFT(I$2,2),[1]평가!$7:$7,0)-1,FALSE),"")</f>
        <v>70</v>
      </c>
      <c r="J26" s="36">
        <f>IFERROR(VLOOKUP($B26,[1]평가!$B:$Z,MATCH(LEFT(J$2,2),[1]평가!$7:$7,0)-1,FALSE),"")</f>
        <v>78</v>
      </c>
      <c r="K26" s="33">
        <f>IFERROR(VLOOKUP($B26,[2]평가!$B:$Z,MATCH(LEFT(K$2,2),[2]평가!$7:$7,0)-1,FALSE),"")</f>
        <v>0</v>
      </c>
      <c r="L26" s="36">
        <f>IFERROR(VLOOKUP($B26,[2]평가!$B:$Z,MATCH(LEFT(L$2,2),[2]평가!$7:$7,0)-1,FALSE),"")</f>
        <v>77</v>
      </c>
      <c r="M26" s="39">
        <f>IFERROR(VLOOKUP($B26,[2]평가!$B:$Z,MATCH(LEFT(M$2,2),[2]평가!$7:$7,0)-1,FALSE),"")</f>
        <v>23</v>
      </c>
      <c r="N26" s="33">
        <f>IFERROR(VLOOKUP($B26,[3]평가!$B:$Z,MATCH(LEFT(N$2,2),[3]평가!$7:$7,0)-1,FALSE),"")</f>
        <v>0</v>
      </c>
      <c r="O26" s="36">
        <f>IFERROR(VLOOKUP($B26,[3]평가!$B:$Z,MATCH(LEFT(O$2,2),[3]평가!$7:$7,0)-1,FALSE),"")</f>
        <v>84</v>
      </c>
      <c r="P26" s="39">
        <f>IFERROR(VLOOKUP($B26,[3]평가!$B:$Z,MATCH(LEFT(P$2,2),[3]평가!$7:$7,0)-1,FALSE),"")</f>
        <v>25</v>
      </c>
      <c r="Q26" s="33">
        <f>IFERROR(VLOOKUP($B26,[4]평가!$B:$Z,MATCH(LEFT(Q$2,2),[4]평가!$7:$7,0)-1,FALSE),"")</f>
        <v>0</v>
      </c>
      <c r="R26" s="36">
        <f>IFERROR(VLOOKUP($B26,[4]평가!$B:$Z,MATCH(LEFT(R$2,2),[4]평가!$7:$7,0)-1,FALSE),"")</f>
        <v>80</v>
      </c>
      <c r="S26" s="39">
        <f>IFERROR(VLOOKUP($B26,[4]평가!$B:$Z,MATCH(LEFT(S$2,2),[4]평가!$7:$7,0)-1,FALSE),"")</f>
        <v>39</v>
      </c>
      <c r="T26" s="33">
        <f>IFERROR(VLOOKUP($B26,[5]평가!$B:$Z,MATCH(LEFT(T$2,2),[5]평가!$7:$7,0)-1,FALSE),"")</f>
        <v>0</v>
      </c>
      <c r="U26" s="36">
        <f>IFERROR(VLOOKUP($B26,[5]평가!$B:$Z,MATCH(LEFT(U$2,2),[5]평가!$7:$7,0)-1,FALSE),"")</f>
        <v>80</v>
      </c>
      <c r="V26" s="39">
        <f>IFERROR(VLOOKUP($B26,[5]평가!$B:$Z,MATCH(LEFT(V$2,2),[5]평가!$7:$7,0)-1,FALSE),"")</f>
        <v>43</v>
      </c>
      <c r="W26" s="33">
        <f>IFERROR(VLOOKUP($B26,대상!$B:$AD,MATCH(W$2,대상!$1:$1,0)-1,FALSE),"")</f>
        <v>0</v>
      </c>
      <c r="X26" s="20">
        <f>IF(ISBLANK(B26),"",T$1-COUNTIF(H26:V26,"회피"))</f>
        <v>5</v>
      </c>
      <c r="Y26" s="21">
        <f>IF($T$1=X26,(SUM(I26,L26,O26,R26,U26)-MIN(I26,L26,O26,R26,U26)-MAX(I26,L26,O26,R26,U26))/($T$1-2),SUM(I26,L26,O26,R26,U26/X26))</f>
        <v>79</v>
      </c>
      <c r="Z26" s="40">
        <f>IFERROR(VLOOKUP($B26,대상!$B:$AD,MATCH(Z$2,대상!$1:$1,0)-1,FALSE),0)</f>
        <v>0</v>
      </c>
      <c r="AA26" s="41">
        <f>IFERROR(IF(W26="면제","100"+Z26,Y26+Z26),"")</f>
        <v>79</v>
      </c>
      <c r="AB26" s="35" t="str">
        <f>IF(OR(W26="면제",N(Y26)=0),"",IF(AA26&lt;60,"과락",""))</f>
        <v/>
      </c>
      <c r="AC26" s="54">
        <f>IF(N(AA26)=0,"",RANK(AA26,AA$3:AA$202))</f>
        <v>23</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①AI 반도체를 활용하여 AI 기반 신속,  정밀 감영 진단 및 항생제처방이 가능하도록 하는 제품 서비스를 개발하려고 하나 제품 신뢰성 확보 및 시장 진입을 위한 차별화된 전략이 필요한 것으로 판단됨 _x000D_②제품 초기 개발이 완료되어 이미 1차 시제품 테스트를 진행한 부분이 긍정적입니다. 개선이 필요한 사항이 있고 사업기한 내에 달성 가능한 목표로 판단됩니다. 다만 개선사항에 대하여 사업계획서에 좀 더 자세히 기술해주셨으면 하는 아쉬움이 있습니다. 지원을 통해 매출 상승이 기대됩니다. _x000D_③ㅇ 유사 제품 대비 차별성과 혁신성에 대한 구체적인 자료 보완이 필요하고, 사업화를 위한 구체적인 전략 수립 보완이 필요 _x000D_④AI SoC를 이용하여 감염 진단 및 항생제를 처방했을 때 차별화되는 성능에 대하여 경쟁 제품들과의 비교를 통해 신뢰할 수 있는 수치로서 제시할 필요가 있음. 또한, 제품 특성상 제한된 수요처 발굴 및 매출 증대에 대한 사업화 계획의 보완이 필요함. _x000D_⑤아이템의 필요성 및 대표자의 전문성과 관련경험, 기술성은 우수한것으로 확인됨.
필요성과 차별성을 바탕으로한 시장진입의 구체적인 방법이 요구되고, 
BM설계와 추후 자금확보방안에 대한 구체적인 보완이 필요함.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8</v>
      </c>
      <c r="B27" s="2">
        <v>20410580</v>
      </c>
      <c r="C27" s="38" t="str">
        <f>IFERROR(VLOOKUP($B27,대상!$B:$AC,MATCH(C$2,대상!$1:$1,0)-1,FALSE),"")</f>
        <v>지역기반</v>
      </c>
      <c r="D27" s="38" t="str">
        <f>IFERROR(VLOOKUP($B27,대상!$B:$AC,MATCH(D$2,대상!$1:$1,0)-1,FALSE),"")</f>
        <v>이선우</v>
      </c>
      <c r="E27" s="36" t="str">
        <f>IFERROR(VLOOKUP($B27,대상!$B:$AC,MATCH(E$2,대상!$1:$1,0)-1,FALSE),"")</f>
        <v>전기ㆍ전자</v>
      </c>
      <c r="F27" s="38" t="str">
        <f>IFERROR(VLOOKUP($B27,대상!$B:$AC,MATCH(F$2,대상!$1:$1,0)-1,FALSE),"")</f>
        <v>AI 기반 노코드 프로토콜 정의 구형 장비IoT SaaS 플랫폼</v>
      </c>
      <c r="G27" s="38" t="str">
        <f>IFERROR(VLOOKUP($B27,대상!$B:$AC,MATCH(G$2,대상!$1:$1,0)-1,FALSE),"")</f>
        <v/>
      </c>
      <c r="H27" s="33">
        <f>IFERROR(VLOOKUP($B27,[1]평가!$B:$Z,MATCH(LEFT(H$2,2),[1]평가!$7:$7,0)-1,FALSE),"")</f>
        <v>0</v>
      </c>
      <c r="I27" s="36">
        <f>IFERROR(VLOOKUP($B27,[1]평가!$B:$Z,MATCH(LEFT(I$2,2),[1]평가!$7:$7,0)-1,FALSE),"")</f>
        <v>75</v>
      </c>
      <c r="J27" s="36">
        <f>IFERROR(VLOOKUP($B27,[1]평가!$B:$Z,MATCH(LEFT(J$2,2),[1]평가!$7:$7,0)-1,FALSE),"")</f>
        <v>14</v>
      </c>
      <c r="K27" s="33">
        <f>IFERROR(VLOOKUP($B27,[2]평가!$B:$Z,MATCH(LEFT(K$2,2),[2]평가!$7:$7,0)-1,FALSE),"")</f>
        <v>0</v>
      </c>
      <c r="L27" s="36">
        <f>IFERROR(VLOOKUP($B27,[2]평가!$B:$Z,MATCH(LEFT(L$2,2),[2]평가!$7:$7,0)-1,FALSE),"")</f>
        <v>82</v>
      </c>
      <c r="M27" s="39">
        <f>IFERROR(VLOOKUP($B27,[2]평가!$B:$Z,MATCH(LEFT(M$2,2),[2]평가!$7:$7,0)-1,FALSE),"")</f>
        <v>17</v>
      </c>
      <c r="N27" s="33">
        <f>IFERROR(VLOOKUP($B27,[3]평가!$B:$Z,MATCH(LEFT(N$2,2),[3]평가!$7:$7,0)-1,FALSE),"")</f>
        <v>0</v>
      </c>
      <c r="O27" s="36">
        <f>IFERROR(VLOOKUP($B27,[3]평가!$B:$Z,MATCH(LEFT(O$2,2),[3]평가!$7:$7,0)-1,FALSE),"")</f>
        <v>70</v>
      </c>
      <c r="P27" s="39">
        <f>IFERROR(VLOOKUP($B27,[3]평가!$B:$Z,MATCH(LEFT(P$2,2),[3]평가!$7:$7,0)-1,FALSE),"")</f>
        <v>102</v>
      </c>
      <c r="Q27" s="33">
        <f>IFERROR(VLOOKUP($B27,[4]평가!$B:$Z,MATCH(LEFT(Q$2,2),[4]평가!$7:$7,0)-1,FALSE),"")</f>
        <v>0</v>
      </c>
      <c r="R27" s="36">
        <f>IFERROR(VLOOKUP($B27,[4]평가!$B:$Z,MATCH(LEFT(R$2,2),[4]평가!$7:$7,0)-1,FALSE),"")</f>
        <v>79</v>
      </c>
      <c r="S27" s="39">
        <f>IFERROR(VLOOKUP($B27,[4]평가!$B:$Z,MATCH(LEFT(S$2,2),[4]평가!$7:$7,0)-1,FALSE),"")</f>
        <v>49</v>
      </c>
      <c r="T27" s="33">
        <f>IFERROR(VLOOKUP($B27,[5]평가!$B:$Z,MATCH(LEFT(T$2,2),[5]평가!$7:$7,0)-1,FALSE),"")</f>
        <v>0</v>
      </c>
      <c r="U27" s="36">
        <f>IFERROR(VLOOKUP($B27,[5]평가!$B:$Z,MATCH(LEFT(U$2,2),[5]평가!$7:$7,0)-1,FALSE),"")</f>
        <v>83</v>
      </c>
      <c r="V27" s="39">
        <f>IFERROR(VLOOKUP($B27,[5]평가!$B:$Z,MATCH(LEFT(V$2,2),[5]평가!$7:$7,0)-1,FALSE),"")</f>
        <v>13</v>
      </c>
      <c r="W27" s="33">
        <f>IFERROR(VLOOKUP($B27,대상!$B:$AD,MATCH(W$2,대상!$1:$1,0)-1,FALSE),"")</f>
        <v>0</v>
      </c>
      <c r="X27" s="20">
        <f>IF(ISBLANK(B27),"",T$1-COUNTIF(H27:V27,"회피"))</f>
        <v>5</v>
      </c>
      <c r="Y27" s="21">
        <f>IF($T$1=X27,(SUM(I27,L27,O27,R27,U27)-MIN(I27,L27,O27,R27,U27)-MAX(I27,L27,O27,R27,U27))/($T$1-2),SUM(I27,L27,O27,R27,U27/X27))</f>
        <v>78.666666666666671</v>
      </c>
      <c r="Z27" s="40">
        <f>IFERROR(VLOOKUP($B27,대상!$B:$AD,MATCH(Z$2,대상!$1:$1,0)-1,FALSE),0)</f>
        <v>0</v>
      </c>
      <c r="AA27" s="41">
        <f>IFERROR(IF(W27="면제","100"+Z27,Y27+Z27),"")</f>
        <v>78.666666666666671</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78</v>
      </c>
      <c r="B28" s="2">
        <v>20417539</v>
      </c>
      <c r="C28" s="38" t="str">
        <f>IFERROR(VLOOKUP($B28,대상!$B:$AC,MATCH(C$2,대상!$1:$1,0)-1,FALSE),"")</f>
        <v>지역기반</v>
      </c>
      <c r="D28" s="38" t="str">
        <f>IFERROR(VLOOKUP($B28,대상!$B:$AC,MATCH(D$2,대상!$1:$1,0)-1,FALSE),"")</f>
        <v>권새봄</v>
      </c>
      <c r="E28" s="36" t="str">
        <f>IFERROR(VLOOKUP($B28,대상!$B:$AC,MATCH(E$2,대상!$1:$1,0)-1,FALSE),"")</f>
        <v>전기ㆍ전자</v>
      </c>
      <c r="F28" s="38" t="str">
        <f>IFERROR(VLOOKUP($B28,대상!$B:$AC,MATCH(F$2,대상!$1:$1,0)-1,FALSE),"")</f>
        <v>환경 센서 데이터를 활용한 동파 방지 탄소덮개</v>
      </c>
      <c r="G28" s="38" t="str">
        <f>IFERROR(VLOOKUP($B28,대상!$B:$AC,MATCH(G$2,대상!$1:$1,0)-1,FALSE),"")</f>
        <v/>
      </c>
      <c r="H28" s="33">
        <f>IFERROR(VLOOKUP($B28,[1]평가!$B:$Z,MATCH(LEFT(H$2,2),[1]평가!$7:$7,0)-1,FALSE),"")</f>
        <v>0</v>
      </c>
      <c r="I28" s="36">
        <f>IFERROR(VLOOKUP($B28,[1]평가!$B:$Z,MATCH(LEFT(I$2,2),[1]평가!$7:$7,0)-1,FALSE),"")</f>
        <v>68</v>
      </c>
      <c r="J28" s="36">
        <f>IFERROR(VLOOKUP($B28,[1]평가!$B:$Z,MATCH(LEFT(J$2,2),[1]평가!$7:$7,0)-1,FALSE),"")</f>
        <v>129</v>
      </c>
      <c r="K28" s="33">
        <f>IFERROR(VLOOKUP($B28,[2]평가!$B:$Z,MATCH(LEFT(K$2,2),[2]평가!$7:$7,0)-1,FALSE),"")</f>
        <v>0</v>
      </c>
      <c r="L28" s="36">
        <f>IFERROR(VLOOKUP($B28,[2]평가!$B:$Z,MATCH(LEFT(L$2,2),[2]평가!$7:$7,0)-1,FALSE),"")</f>
        <v>74</v>
      </c>
      <c r="M28" s="39">
        <f>IFERROR(VLOOKUP($B28,[2]평가!$B:$Z,MATCH(LEFT(M$2,2),[2]평가!$7:$7,0)-1,FALSE),"")</f>
        <v>61</v>
      </c>
      <c r="N28" s="33">
        <f>IFERROR(VLOOKUP($B28,[3]평가!$B:$Z,MATCH(LEFT(N$2,2),[3]평가!$7:$7,0)-1,FALSE),"")</f>
        <v>0</v>
      </c>
      <c r="O28" s="36">
        <f>IFERROR(VLOOKUP($B28,[3]평가!$B:$Z,MATCH(LEFT(O$2,2),[3]평가!$7:$7,0)-1,FALSE),"")</f>
        <v>85</v>
      </c>
      <c r="P28" s="39">
        <f>IFERROR(VLOOKUP($B28,[3]평가!$B:$Z,MATCH(LEFT(P$2,2),[3]평가!$7:$7,0)-1,FALSE),"")</f>
        <v>16</v>
      </c>
      <c r="Q28" s="33">
        <f>IFERROR(VLOOKUP($B28,[4]평가!$B:$Z,MATCH(LEFT(Q$2,2),[4]평가!$7:$7,0)-1,FALSE),"")</f>
        <v>0</v>
      </c>
      <c r="R28" s="36">
        <f>IFERROR(VLOOKUP($B28,[4]평가!$B:$Z,MATCH(LEFT(R$2,2),[4]평가!$7:$7,0)-1,FALSE),"")</f>
        <v>83</v>
      </c>
      <c r="S28" s="39">
        <f>IFERROR(VLOOKUP($B28,[4]평가!$B:$Z,MATCH(LEFT(S$2,2),[4]평가!$7:$7,0)-1,FALSE),"")</f>
        <v>16</v>
      </c>
      <c r="T28" s="33">
        <f>IFERROR(VLOOKUP($B28,[5]평가!$B:$Z,MATCH(LEFT(T$2,2),[5]평가!$7:$7,0)-1,FALSE),"")</f>
        <v>0</v>
      </c>
      <c r="U28" s="36">
        <f>IFERROR(VLOOKUP($B28,[5]평가!$B:$Z,MATCH(LEFT(U$2,2),[5]평가!$7:$7,0)-1,FALSE),"")</f>
        <v>79</v>
      </c>
      <c r="V28" s="39">
        <f>IFERROR(VLOOKUP($B28,[5]평가!$B:$Z,MATCH(LEFT(V$2,2),[5]평가!$7:$7,0)-1,FALSE),"")</f>
        <v>46</v>
      </c>
      <c r="W28" s="33">
        <f>IFERROR(VLOOKUP($B28,대상!$B:$AD,MATCH(W$2,대상!$1:$1,0)-1,FALSE),"")</f>
        <v>0</v>
      </c>
      <c r="X28" s="20">
        <f>IF(ISBLANK(B28),"",T$1-COUNTIF(H28:V28,"회피"))</f>
        <v>5</v>
      </c>
      <c r="Y28" s="21">
        <f>IF($T$1=X28,(SUM(I28,L28,O28,R28,U28)-MIN(I28,L28,O28,R28,U28)-MAX(I28,L28,O28,R28,U28))/($T$1-2),SUM(I28,L28,O28,R28,U28/X28))</f>
        <v>78.666666666666671</v>
      </c>
      <c r="Z28" s="40">
        <f>IFERROR(VLOOKUP($B28,대상!$B:$AD,MATCH(Z$2,대상!$1:$1,0)-1,FALSE),0)</f>
        <v>0</v>
      </c>
      <c r="AA28" s="41">
        <f>IFERROR(IF(W28="면제","100"+Z28,Y28+Z28),"")</f>
        <v>78.666666666666671</v>
      </c>
      <c r="AB28" s="35" t="str">
        <f>IF(OR(W28="면제",N(Y28)=0),"",IF(AA28&lt;60,"과락",""))</f>
        <v/>
      </c>
      <c r="AC28" s="54">
        <f>IF(N(AA28)=0,"",RANK(AA28,AA$3:AA$202))</f>
        <v>25</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①외기 온도 데이터 등을 기반으로 동결 위험 발생 시 면상 탄소 발열하는 시스템 개발을 창업아이템으로 제안하고 있으나 목표시장 진입을 위한 구체적인 방안의 제시는 다소 미흡한 것으로 판단됨 _x000D_②기후온난화에 따른 동파 방지 시스템의 필요성이 인정됩니다. 사고 이후에 교체하는 수요 이외에 동파 예방 수요를 우리 매출과 연계할 수 있는 시장 전략이 필수적입니다. 선택적 발열에 필요한 요건을 어떻게 판단하는지에 대한 자세한 설명이 있었으면 합니다. 시험 인증 등을 통해 조달시장과 민간시장을 모두 타겟팅하는 것을 추천드립니다. _x000D_③ㅇ 시장성에 대한 세밀한 조사 분석이 필요함. 
ㅇ 고객 확보를 위한 차별화된 마케팅 전략 수립 보완이 필요함  _x000D_④동파 방지 탄소덮개의 시장에서의 도입 필요성과 소비자의 잠재적 니즈에 대해 보다 구체적인 분석을 통해 설명할 필요가 있음 _x000D_⑤아이템에대한 필요성은 명확하게 확인되며, 사업계획 및 조직구성도 잘 되어있음.
다만 시장의 크기 등의 분석과 확장방안 수립이 필수적으로 필요하며,
추후 자금확보방안과 매출창출 계획에 대한 구체성에대한 보완이 필요함.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98</v>
      </c>
      <c r="B29" s="2">
        <v>20426484</v>
      </c>
      <c r="C29" s="38" t="str">
        <f>IFERROR(VLOOKUP($B29,대상!$B:$AC,MATCH(C$2,대상!$1:$1,0)-1,FALSE),"")</f>
        <v>지역기반</v>
      </c>
      <c r="D29" s="38" t="str">
        <f>IFERROR(VLOOKUP($B29,대상!$B:$AC,MATCH(D$2,대상!$1:$1,0)-1,FALSE),"")</f>
        <v>이인규</v>
      </c>
      <c r="E29" s="36" t="str">
        <f>IFERROR(VLOOKUP($B29,대상!$B:$AC,MATCH(E$2,대상!$1:$1,0)-1,FALSE),"")</f>
        <v>전기ㆍ전자</v>
      </c>
      <c r="F29" s="38" t="str">
        <f>IFERROR(VLOOKUP($B29,대상!$B:$AC,MATCH(F$2,대상!$1:$1,0)-1,FALSE),"")</f>
        <v>말하는대로 만들어지는 간편 회로 제작 플랫폼 'PCBPLAY' 및 IOT 실전 교육 키트</v>
      </c>
      <c r="G29" s="38" t="str">
        <f>IFERROR(VLOOKUP($B29,대상!$B:$AC,MATCH(G$2,대상!$1:$1,0)-1,FALSE),"")</f>
        <v/>
      </c>
      <c r="H29" s="33">
        <f>IFERROR(VLOOKUP($B29,[1]평가!$B:$Z,MATCH(LEFT(H$2,2),[1]평가!$7:$7,0)-1,FALSE),"")</f>
        <v>0</v>
      </c>
      <c r="I29" s="36">
        <f>IFERROR(VLOOKUP($B29,[1]평가!$B:$Z,MATCH(LEFT(I$2,2),[1]평가!$7:$7,0)-1,FALSE),"")</f>
        <v>75</v>
      </c>
      <c r="J29" s="36">
        <f>IFERROR(VLOOKUP($B29,[1]평가!$B:$Z,MATCH(LEFT(J$2,2),[1]평가!$7:$7,0)-1,FALSE),"")</f>
        <v>14</v>
      </c>
      <c r="K29" s="33">
        <f>IFERROR(VLOOKUP($B29,[2]평가!$B:$Z,MATCH(LEFT(K$2,2),[2]평가!$7:$7,0)-1,FALSE),"")</f>
        <v>0</v>
      </c>
      <c r="L29" s="36">
        <f>IFERROR(VLOOKUP($B29,[2]평가!$B:$Z,MATCH(LEFT(L$2,2),[2]평가!$7:$7,0)-1,FALSE),"")</f>
        <v>65</v>
      </c>
      <c r="M29" s="39">
        <f>IFERROR(VLOOKUP($B29,[2]평가!$B:$Z,MATCH(LEFT(M$2,2),[2]평가!$7:$7,0)-1,FALSE),"")</f>
        <v>106</v>
      </c>
      <c r="N29" s="33">
        <f>IFERROR(VLOOKUP($B29,[3]평가!$B:$Z,MATCH(LEFT(N$2,2),[3]평가!$7:$7,0)-1,FALSE),"")</f>
        <v>0</v>
      </c>
      <c r="O29" s="36">
        <f>IFERROR(VLOOKUP($B29,[3]평가!$B:$Z,MATCH(LEFT(O$2,2),[3]평가!$7:$7,0)-1,FALSE),"")</f>
        <v>80</v>
      </c>
      <c r="P29" s="39">
        <f>IFERROR(VLOOKUP($B29,[3]평가!$B:$Z,MATCH(LEFT(P$2,2),[3]평가!$7:$7,0)-1,FALSE),"")</f>
        <v>39</v>
      </c>
      <c r="Q29" s="33">
        <f>IFERROR(VLOOKUP($B29,[4]평가!$B:$Z,MATCH(LEFT(Q$2,2),[4]평가!$7:$7,0)-1,FALSE),"")</f>
        <v>0</v>
      </c>
      <c r="R29" s="36">
        <f>IFERROR(VLOOKUP($B29,[4]평가!$B:$Z,MATCH(LEFT(R$2,2),[4]평가!$7:$7,0)-1,FALSE),"")</f>
        <v>83</v>
      </c>
      <c r="S29" s="39">
        <f>IFERROR(VLOOKUP($B29,[4]평가!$B:$Z,MATCH(LEFT(S$2,2),[4]평가!$7:$7,0)-1,FALSE),"")</f>
        <v>16</v>
      </c>
      <c r="T29" s="33">
        <f>IFERROR(VLOOKUP($B29,[5]평가!$B:$Z,MATCH(LEFT(T$2,2),[5]평가!$7:$7,0)-1,FALSE),"")</f>
        <v>0</v>
      </c>
      <c r="U29" s="36">
        <f>IFERROR(VLOOKUP($B29,[5]평가!$B:$Z,MATCH(LEFT(U$2,2),[5]평가!$7:$7,0)-1,FALSE),"")</f>
        <v>81</v>
      </c>
      <c r="V29" s="39">
        <f>IFERROR(VLOOKUP($B29,[5]평가!$B:$Z,MATCH(LEFT(V$2,2),[5]평가!$7:$7,0)-1,FALSE),"")</f>
        <v>31</v>
      </c>
      <c r="W29" s="33">
        <f>IFERROR(VLOOKUP($B29,대상!$B:$AD,MATCH(W$2,대상!$1:$1,0)-1,FALSE),"")</f>
        <v>0</v>
      </c>
      <c r="X29" s="20">
        <f>IF(ISBLANK(B29),"",T$1-COUNTIF(H29:V29,"회피"))</f>
        <v>5</v>
      </c>
      <c r="Y29" s="21">
        <f>IF($T$1=X29,(SUM(I29,L29,O29,R29,U29)-MIN(I29,L29,O29,R29,U29)-MAX(I29,L29,O29,R29,U29))/($T$1-2),SUM(I29,L29,O29,R29,U29/X29))</f>
        <v>78.666666666666671</v>
      </c>
      <c r="Z29" s="40">
        <f>IFERROR(VLOOKUP($B29,대상!$B:$AD,MATCH(Z$2,대상!$1:$1,0)-1,FALSE),0)</f>
        <v>0</v>
      </c>
      <c r="AA29" s="41">
        <f>IFERROR(IF(W29="면제","100"+Z29,Y29+Z29),"")</f>
        <v>78.666666666666671</v>
      </c>
      <c r="AB29" s="35" t="str">
        <f>IF(OR(W29="면제",N(Y29)=0),"",IF(AA29&lt;60,"과락",""))</f>
        <v/>
      </c>
      <c r="AC29" s="54">
        <f>IF(N(AA29)=0,"",RANK(AA29,AA$3:AA$202))</f>
        <v>25</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①사용자의 의도를 파악하여 회로와 코드를 만들어 주는 IOT 실전 교육 키트를 창업아이템으로 하고 있으며 관련 기술력 등을 고려할 때 사업화는 가능할 것으로 판단됨. _x000D_②스타트업의 하드웨어 제품 개발 니즈를 잘 파고든 사업 아이템입니다. 다만 본 사업은 기술 사업이기보단 컨설팅 사업에 더 가까워 보입니다. 교육용 앱 개발 및 ai 서비스 등도 지원업체만의 기술적 차별성이 명확하게 확인하기 힘든 부분이 있습니다. _x000D_③ㅇ 시장에 대한 세밀한 조사 분석이 필요함. 
ㅇ 지속적인 성장을 위한 구체적인 전략 보완이 필요함 _x000D_④간편 회로 제작 플랫폼의 예상되는 시장 규모를 기초로 지속적인 매출 증대를 위한 비즈니스 모델의 고도화가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100</v>
      </c>
      <c r="B30" s="2">
        <v>20426765</v>
      </c>
      <c r="C30" s="38" t="str">
        <f>IFERROR(VLOOKUP($B30,대상!$B:$AC,MATCH(C$2,대상!$1:$1,0)-1,FALSE),"")</f>
        <v>지역기반</v>
      </c>
      <c r="D30" s="38" t="str">
        <f>IFERROR(VLOOKUP($B30,대상!$B:$AC,MATCH(D$2,대상!$1:$1,0)-1,FALSE),"")</f>
        <v>김수민</v>
      </c>
      <c r="E30" s="36" t="str">
        <f>IFERROR(VLOOKUP($B30,대상!$B:$AC,MATCH(E$2,대상!$1:$1,0)-1,FALSE),"")</f>
        <v>전기ㆍ전자</v>
      </c>
      <c r="F30" s="38" t="str">
        <f>IFERROR(VLOOKUP($B30,대상!$B:$AC,MATCH(F$2,대상!$1:$1,0)-1,FALSE),"")</f>
        <v>일본 수출용 문진·관절각·움직임 패턴 정량화 기술기반 오십견 자가 관리 솔루션 「오후의 건강(IOT)」</v>
      </c>
      <c r="G30" s="38" t="str">
        <f>IFERROR(VLOOKUP($B30,대상!$B:$AC,MATCH(G$2,대상!$1:$1,0)-1,FALSE),"")</f>
        <v/>
      </c>
      <c r="H30" s="33">
        <f>IFERROR(VLOOKUP($B30,[1]평가!$B:$Z,MATCH(LEFT(H$2,2),[1]평가!$7:$7,0)-1,FALSE),"")</f>
        <v>0</v>
      </c>
      <c r="I30" s="36">
        <f>IFERROR(VLOOKUP($B30,[1]평가!$B:$Z,MATCH(LEFT(I$2,2),[1]평가!$7:$7,0)-1,FALSE),"")</f>
        <v>69</v>
      </c>
      <c r="J30" s="36">
        <f>IFERROR(VLOOKUP($B30,[1]평가!$B:$Z,MATCH(LEFT(J$2,2),[1]평가!$7:$7,0)-1,FALSE),"")</f>
        <v>70</v>
      </c>
      <c r="K30" s="33">
        <f>IFERROR(VLOOKUP($B30,[2]평가!$B:$Z,MATCH(LEFT(K$2,2),[2]평가!$7:$7,0)-1,FALSE),"")</f>
        <v>0</v>
      </c>
      <c r="L30" s="36">
        <f>IFERROR(VLOOKUP($B30,[2]평가!$B:$Z,MATCH(LEFT(L$2,2),[2]평가!$7:$7,0)-1,FALSE),"")</f>
        <v>82</v>
      </c>
      <c r="M30" s="39">
        <f>IFERROR(VLOOKUP($B30,[2]평가!$B:$Z,MATCH(LEFT(M$2,2),[2]평가!$7:$7,0)-1,FALSE),"")</f>
        <v>13</v>
      </c>
      <c r="N30" s="33">
        <f>IFERROR(VLOOKUP($B30,[3]평가!$B:$Z,MATCH(LEFT(N$2,2),[3]평가!$7:$7,0)-1,FALSE),"")</f>
        <v>0</v>
      </c>
      <c r="O30" s="36">
        <f>IFERROR(VLOOKUP($B30,[3]평가!$B:$Z,MATCH(LEFT(O$2,2),[3]평가!$7:$7,0)-1,FALSE),"")</f>
        <v>69</v>
      </c>
      <c r="P30" s="39">
        <f>IFERROR(VLOOKUP($B30,[3]평가!$B:$Z,MATCH(LEFT(P$2,2),[3]평가!$7:$7,0)-1,FALSE),"")</f>
        <v>95</v>
      </c>
      <c r="Q30" s="33">
        <f>IFERROR(VLOOKUP($B30,[4]평가!$B:$Z,MATCH(LEFT(Q$2,2),[4]평가!$7:$7,0)-1,FALSE),"")</f>
        <v>0</v>
      </c>
      <c r="R30" s="36">
        <f>IFERROR(VLOOKUP($B30,[4]평가!$B:$Z,MATCH(LEFT(R$2,2),[4]평가!$7:$7,0)-1,FALSE),"")</f>
        <v>84</v>
      </c>
      <c r="S30" s="39">
        <f>IFERROR(VLOOKUP($B30,[4]평가!$B:$Z,MATCH(LEFT(S$2,2),[4]평가!$7:$7,0)-1,FALSE),"")</f>
        <v>11</v>
      </c>
      <c r="T30" s="33">
        <f>IFERROR(VLOOKUP($B30,[5]평가!$B:$Z,MATCH(LEFT(T$2,2),[5]평가!$7:$7,0)-1,FALSE),"")</f>
        <v>0</v>
      </c>
      <c r="U30" s="36">
        <f>IFERROR(VLOOKUP($B30,[5]평가!$B:$Z,MATCH(LEFT(U$2,2),[5]평가!$7:$7,0)-1,FALSE),"")</f>
        <v>79</v>
      </c>
      <c r="V30" s="39">
        <f>IFERROR(VLOOKUP($B30,[5]평가!$B:$Z,MATCH(LEFT(V$2,2),[5]평가!$7:$7,0)-1,FALSE),"")</f>
        <v>31</v>
      </c>
      <c r="W30" s="33">
        <f>IFERROR(VLOOKUP($B30,대상!$B:$AD,MATCH(W$2,대상!$1:$1,0)-1,FALSE),"")</f>
        <v>0</v>
      </c>
      <c r="X30" s="20">
        <f>IF(ISBLANK(B30),"",T$1-COUNTIF(H30:V30,"회피"))</f>
        <v>5</v>
      </c>
      <c r="Y30" s="21">
        <f>IF($T$1=X30,(SUM(I30,L30,O30,R30,U30)-MIN(I30,L30,O30,R30,U30)-MAX(I30,L30,O30,R30,U30))/($T$1-2),SUM(I30,L30,O30,R30,U30/X30))</f>
        <v>76.666666666666671</v>
      </c>
      <c r="Z30" s="40">
        <f>IFERROR(VLOOKUP($B30,대상!$B:$AD,MATCH(Z$2,대상!$1:$1,0)-1,FALSE),0)</f>
        <v>2</v>
      </c>
      <c r="AA30" s="41">
        <f>IFERROR(IF(W30="면제","100"+Z30,Y30+Z30),"")</f>
        <v>78.666666666666671</v>
      </c>
      <c r="AB30" s="35" t="str">
        <f>IF(OR(W30="면제",N(Y30)=0),"",IF(AA30&lt;60,"과락",""))</f>
        <v/>
      </c>
      <c r="AC30" s="54">
        <f>IF(N(AA30)=0,"",RANK(AA30,AA$3:AA$202))</f>
        <v>25</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①문진, 관절각, 움직임 패턴 정량화 기술기반 오십견 자가 관리 솔루션을 창업아이템으로 제안하고 있음. 모방한 유사 플래폼이 출현 가능하며 목표 시장 진입을 위한 구체적인 전략이 필요한 것으로 판단됨 _x000D_②대표 및 파트너 역량이 우수한 것으로 판단됨. 노령층이 많은 일본시장을 타겟팅한 것도 긍정적. 어깨 증상을 다른 지표들을 통해 조기 인지한다는 부분은 참신하나 조기 판단이 가능하다는 의학적 백그라운드가 뒿받침되었으면함. _x000D_③ㅇ 시장에 대한 세밀한 조사 분석이 필요하고, 고객확보를 위한 구체적인 전략 수립 보완이 필요함 _x000D_④창업 아이템이 기존 유사제품을 대체할 수 있을만큼 기술적, 사용적 측면의 장점을 가지는지 여부에 대해 신뢰할 수 있는 시장 및 고객 분석을 통해 설명할 필요가 있음 _x000D_⑤전반적으로 사업계획의 추진가능성과 방향성이 명확하며, 핵심인력 팀구성은 잘 되어있음.
추후 자금확보방안과 추진계획이 사전에 구체적으로 정립되어야 하며, 수요처 확보 전략 및 장기적 확장방안 모색이 요구됨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39</v>
      </c>
      <c r="B31" s="2">
        <v>20438511</v>
      </c>
      <c r="C31" s="38" t="str">
        <f>IFERROR(VLOOKUP($B31,대상!$B:$AC,MATCH(C$2,대상!$1:$1,0)-1,FALSE),"")</f>
        <v>지역기반</v>
      </c>
      <c r="D31" s="38" t="str">
        <f>IFERROR(VLOOKUP($B31,대상!$B:$AC,MATCH(D$2,대상!$1:$1,0)-1,FALSE),"")</f>
        <v>임종현</v>
      </c>
      <c r="E31" s="36" t="str">
        <f>IFERROR(VLOOKUP($B31,대상!$B:$AC,MATCH(E$2,대상!$1:$1,0)-1,FALSE),"")</f>
        <v>전기ㆍ전자</v>
      </c>
      <c r="F31" s="38" t="str">
        <f>IFERROR(VLOOKUP($B31,대상!$B:$AC,MATCH(F$2,대상!$1:$1,0)-1,FALSE),"")</f>
        <v>철도차량 전원보조장치(APU)용 완전밀폐 저손실 리액터</v>
      </c>
      <c r="G31" s="38" t="str">
        <f>IFERROR(VLOOKUP($B31,대상!$B:$AC,MATCH(G$2,대상!$1:$1,0)-1,FALSE),"")</f>
        <v/>
      </c>
      <c r="H31" s="33">
        <f>IFERROR(VLOOKUP($B31,[1]평가!$B:$Z,MATCH(LEFT(H$2,2),[1]평가!$7:$7,0)-1,FALSE),"")</f>
        <v>0</v>
      </c>
      <c r="I31" s="36">
        <f>IFERROR(VLOOKUP($B31,[1]평가!$B:$Z,MATCH(LEFT(I$2,2),[1]평가!$7:$7,0)-1,FALSE),"")</f>
        <v>68</v>
      </c>
      <c r="J31" s="36">
        <f>IFERROR(VLOOKUP($B31,[1]평가!$B:$Z,MATCH(LEFT(J$2,2),[1]평가!$7:$7,0)-1,FALSE),"")</f>
        <v>129</v>
      </c>
      <c r="K31" s="33">
        <f>IFERROR(VLOOKUP($B31,[2]평가!$B:$Z,MATCH(LEFT(K$2,2),[2]평가!$7:$7,0)-1,FALSE),"")</f>
        <v>0</v>
      </c>
      <c r="L31" s="36">
        <f>IFERROR(VLOOKUP($B31,[2]평가!$B:$Z,MATCH(LEFT(L$2,2),[2]평가!$7:$7,0)-1,FALSE),"")</f>
        <v>70</v>
      </c>
      <c r="M31" s="39">
        <f>IFERROR(VLOOKUP($B31,[2]평가!$B:$Z,MATCH(LEFT(M$2,2),[2]평가!$7:$7,0)-1,FALSE),"")</f>
        <v>81</v>
      </c>
      <c r="N31" s="33">
        <f>IFERROR(VLOOKUP($B31,[3]평가!$B:$Z,MATCH(LEFT(N$2,2),[3]평가!$7:$7,0)-1,FALSE),"")</f>
        <v>0</v>
      </c>
      <c r="O31" s="36">
        <f>IFERROR(VLOOKUP($B31,[3]평가!$B:$Z,MATCH(LEFT(O$2,2),[3]평가!$7:$7,0)-1,FALSE),"")</f>
        <v>84</v>
      </c>
      <c r="P31" s="39">
        <f>IFERROR(VLOOKUP($B31,[3]평가!$B:$Z,MATCH(LEFT(P$2,2),[3]평가!$7:$7,0)-1,FALSE),"")</f>
        <v>25</v>
      </c>
      <c r="Q31" s="33">
        <f>IFERROR(VLOOKUP($B31,[4]평가!$B:$Z,MATCH(LEFT(Q$2,2),[4]평가!$7:$7,0)-1,FALSE),"")</f>
        <v>0</v>
      </c>
      <c r="R31" s="36">
        <f>IFERROR(VLOOKUP($B31,[4]평가!$B:$Z,MATCH(LEFT(R$2,2),[4]평가!$7:$7,0)-1,FALSE),"")</f>
        <v>83</v>
      </c>
      <c r="S31" s="39">
        <f>IFERROR(VLOOKUP($B31,[4]평가!$B:$Z,MATCH(LEFT(S$2,2),[4]평가!$7:$7,0)-1,FALSE),"")</f>
        <v>16</v>
      </c>
      <c r="T31" s="33">
        <f>IFERROR(VLOOKUP($B31,[5]평가!$B:$Z,MATCH(LEFT(T$2,2),[5]평가!$7:$7,0)-1,FALSE),"")</f>
        <v>0</v>
      </c>
      <c r="U31" s="36">
        <f>IFERROR(VLOOKUP($B31,[5]평가!$B:$Z,MATCH(LEFT(U$2,2),[5]평가!$7:$7,0)-1,FALSE),"")</f>
        <v>82</v>
      </c>
      <c r="V31" s="39">
        <f>IFERROR(VLOOKUP($B31,[5]평가!$B:$Z,MATCH(LEFT(V$2,2),[5]평가!$7:$7,0)-1,FALSE),"")</f>
        <v>18</v>
      </c>
      <c r="W31" s="33">
        <f>IFERROR(VLOOKUP($B31,대상!$B:$AD,MATCH(W$2,대상!$1:$1,0)-1,FALSE),"")</f>
        <v>0</v>
      </c>
      <c r="X31" s="20">
        <f>IF(ISBLANK(B31),"",T$1-COUNTIF(H31:V31,"회피"))</f>
        <v>5</v>
      </c>
      <c r="Y31" s="21">
        <f>IF($T$1=X31,(SUM(I31,L31,O31,R31,U31)-MIN(I31,L31,O31,R31,U31)-MAX(I31,L31,O31,R31,U31))/($T$1-2),SUM(I31,L31,O31,R31,U31/X31))</f>
        <v>78.333333333333329</v>
      </c>
      <c r="Z31" s="40">
        <f>IFERROR(VLOOKUP($B31,대상!$B:$AD,MATCH(Z$2,대상!$1:$1,0)-1,FALSE),0)</f>
        <v>0</v>
      </c>
      <c r="AA31" s="41">
        <f>IFERROR(IF(W31="면제","100"+Z31,Y31+Z31),"")</f>
        <v>78.333333333333329</v>
      </c>
      <c r="AB31" s="35" t="str">
        <f>IF(OR(W31="면제",N(Y31)=0),"",IF(AA31&lt;60,"과락",""))</f>
        <v/>
      </c>
      <c r="AC31" s="54">
        <f>IF(N(AA31)=0,"",RANK(AA31,AA$3:AA$202))</f>
        <v>29</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101</v>
      </c>
      <c r="B32" s="2">
        <v>20426818</v>
      </c>
      <c r="C32" s="38" t="str">
        <f>IFERROR(VLOOKUP($B32,대상!$B:$AC,MATCH(C$2,대상!$1:$1,0)-1,FALSE),"")</f>
        <v>지역기반</v>
      </c>
      <c r="D32" s="38" t="str">
        <f>IFERROR(VLOOKUP($B32,대상!$B:$AC,MATCH(D$2,대상!$1:$1,0)-1,FALSE),"")</f>
        <v>김형석</v>
      </c>
      <c r="E32" s="36" t="str">
        <f>IFERROR(VLOOKUP($B32,대상!$B:$AC,MATCH(E$2,대상!$1:$1,0)-1,FALSE),"")</f>
        <v>전기ㆍ전자</v>
      </c>
      <c r="F32" s="38" t="str">
        <f>IFERROR(VLOOKUP($B32,대상!$B:$AC,MATCH(F$2,대상!$1:$1,0)-1,FALSE),"")</f>
        <v>RF 무선 기반 스마트 조명 및 실내환경 통합 제어 시스템</v>
      </c>
      <c r="G32" s="38" t="str">
        <f>IFERROR(VLOOKUP($B32,대상!$B:$AC,MATCH(G$2,대상!$1:$1,0)-1,FALSE),"")</f>
        <v/>
      </c>
      <c r="H32" s="33">
        <f>IFERROR(VLOOKUP($B32,[1]평가!$B:$Z,MATCH(LEFT(H$2,2),[1]평가!$7:$7,0)-1,FALSE),"")</f>
        <v>0</v>
      </c>
      <c r="I32" s="36">
        <f>IFERROR(VLOOKUP($B32,[1]평가!$B:$Z,MATCH(LEFT(I$2,2),[1]평가!$7:$7,0)-1,FALSE),"")</f>
        <v>73</v>
      </c>
      <c r="J32" s="36">
        <f>IFERROR(VLOOKUP($B32,[1]평가!$B:$Z,MATCH(LEFT(J$2,2),[1]평가!$7:$7,0)-1,FALSE),"")</f>
        <v>58</v>
      </c>
      <c r="K32" s="33">
        <f>IFERROR(VLOOKUP($B32,[2]평가!$B:$Z,MATCH(LEFT(K$2,2),[2]평가!$7:$7,0)-1,FALSE),"")</f>
        <v>0</v>
      </c>
      <c r="L32" s="36">
        <f>IFERROR(VLOOKUP($B32,[2]평가!$B:$Z,MATCH(LEFT(L$2,2),[2]평가!$7:$7,0)-1,FALSE),"")</f>
        <v>65</v>
      </c>
      <c r="M32" s="39">
        <f>IFERROR(VLOOKUP($B32,[2]평가!$B:$Z,MATCH(LEFT(M$2,2),[2]평가!$7:$7,0)-1,FALSE),"")</f>
        <v>106</v>
      </c>
      <c r="N32" s="33">
        <f>IFERROR(VLOOKUP($B32,[3]평가!$B:$Z,MATCH(LEFT(N$2,2),[3]평가!$7:$7,0)-1,FALSE),"")</f>
        <v>0</v>
      </c>
      <c r="O32" s="36">
        <f>IFERROR(VLOOKUP($B32,[3]평가!$B:$Z,MATCH(LEFT(O$2,2),[3]평가!$7:$7,0)-1,FALSE),"")</f>
        <v>82</v>
      </c>
      <c r="P32" s="39">
        <f>IFERROR(VLOOKUP($B32,[3]평가!$B:$Z,MATCH(LEFT(P$2,2),[3]평가!$7:$7,0)-1,FALSE),"")</f>
        <v>33</v>
      </c>
      <c r="Q32" s="33">
        <f>IFERROR(VLOOKUP($B32,[4]평가!$B:$Z,MATCH(LEFT(Q$2,2),[4]평가!$7:$7,0)-1,FALSE),"")</f>
        <v>0</v>
      </c>
      <c r="R32" s="36">
        <f>IFERROR(VLOOKUP($B32,[4]평가!$B:$Z,MATCH(LEFT(R$2,2),[4]평가!$7:$7,0)-1,FALSE),"")</f>
        <v>80</v>
      </c>
      <c r="S32" s="39">
        <f>IFERROR(VLOOKUP($B32,[4]평가!$B:$Z,MATCH(LEFT(S$2,2),[4]평가!$7:$7,0)-1,FALSE),"")</f>
        <v>39</v>
      </c>
      <c r="T32" s="33">
        <f>IFERROR(VLOOKUP($B32,[5]평가!$B:$Z,MATCH(LEFT(T$2,2),[5]평가!$7:$7,0)-1,FALSE),"")</f>
        <v>0</v>
      </c>
      <c r="U32" s="36">
        <f>IFERROR(VLOOKUP($B32,[5]평가!$B:$Z,MATCH(LEFT(U$2,2),[5]평가!$7:$7,0)-1,FALSE),"")</f>
        <v>82</v>
      </c>
      <c r="V32" s="39">
        <f>IFERROR(VLOOKUP($B32,[5]평가!$B:$Z,MATCH(LEFT(V$2,2),[5]평가!$7:$7,0)-1,FALSE),"")</f>
        <v>18</v>
      </c>
      <c r="W32" s="33">
        <f>IFERROR(VLOOKUP($B32,대상!$B:$AD,MATCH(W$2,대상!$1:$1,0)-1,FALSE),"")</f>
        <v>0</v>
      </c>
      <c r="X32" s="20">
        <f>IF(ISBLANK(B32),"",T$1-COUNTIF(H32:V32,"회피"))</f>
        <v>5</v>
      </c>
      <c r="Y32" s="21">
        <f>IF($T$1=X32,(SUM(I32,L32,O32,R32,U32)-MIN(I32,L32,O32,R32,U32)-MAX(I32,L32,O32,R32,U32))/($T$1-2),SUM(I32,L32,O32,R32,U32/X32))</f>
        <v>78.333333333333329</v>
      </c>
      <c r="Z32" s="40">
        <f>IFERROR(VLOOKUP($B32,대상!$B:$AD,MATCH(Z$2,대상!$1:$1,0)-1,FALSE),0)</f>
        <v>0</v>
      </c>
      <c r="AA32" s="41">
        <f>IFERROR(IF(W32="면제","100"+Z32,Y32+Z32),"")</f>
        <v>78.333333333333329</v>
      </c>
      <c r="AB32" s="35" t="str">
        <f>IF(OR(W32="면제",N(Y32)=0),"",IF(AA32&lt;60,"과락",""))</f>
        <v/>
      </c>
      <c r="AC32" s="54">
        <f>IF(N(AA32)=0,"",RANK(AA32,AA$3:AA$202))</f>
        <v>29</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①RF 무선 통신 기반으로 조명, 온도, 공기질을 통합 제어하는 시스템 개발을 창업아이템으로 제안하고 있으나 유사한 시스템이 존재하는 것으로 판단되어 목표 시장 진입을 위한 구체적인 전략이 필요한 것으로 판단됨 _x000D_②RF 무선 기반 조명 제어 시스템의 필요성이나 아이디어는 우수한 것으로 인정되나, 현재까지 개념 수준 단계로서 최소한의 mvp 또는 실증이 이뤄지지 않은 것으로 판단됨. 그렇다보니 시장 진출을 위한 전략 수립도 아직 부족한 것으로 판단됨. _x000D_③ㅇ 기존 유사 제품 대비 구체적인 차별화 전략 수립이 필요함.
ㅇ 세밀한 마케팅 전략 수립 보완이 필요함 _x000D_④창업 아이템의 실내 환경 제어 시스템이 기존 시스템과 차별화 되는 요소로 통합 제어 기능을 제시하였으나, 이러한 기술적 차별성만으로 기존 제품을 대체하여 안정적으로 시장 점유율을 확대해나갈 수 있을지 성능과 사용 편의성 측면에서 신뢰할 수 있는 수치 등을 통한 근거의 보완이 필요함 _x000D_⑤창업아이템의 필요성과 목적은 비교적 명확하게 제시되었으며,
경쟁사분석을 통한 경쟁적 기술적 우위에 대한 보다 구체적인 전략수립이 필요할것으로 보여지며, 
시장진출 전략을 더욱 명확화할 필요가 있음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137</v>
      </c>
      <c r="B33" s="2">
        <v>20417878</v>
      </c>
      <c r="C33" s="38" t="str">
        <f>IFERROR(VLOOKUP($B33,대상!$B:$AC,MATCH(C$2,대상!$1:$1,0)-1,FALSE),"")</f>
        <v>지역기반</v>
      </c>
      <c r="D33" s="38" t="str">
        <f>IFERROR(VLOOKUP($B33,대상!$B:$AC,MATCH(D$2,대상!$1:$1,0)-1,FALSE),"")</f>
        <v>오성부</v>
      </c>
      <c r="E33" s="36" t="str">
        <f>IFERROR(VLOOKUP($B33,대상!$B:$AC,MATCH(E$2,대상!$1:$1,0)-1,FALSE),"")</f>
        <v>전기ㆍ전자</v>
      </c>
      <c r="F33" s="38" t="str">
        <f>IFERROR(VLOOKUP($B33,대상!$B:$AC,MATCH(F$2,대상!$1:$1,0)-1,FALSE),"")</f>
        <v>중주파 자극에 의한 운동원리를 활용한 비만 및 근력감소 완화 스마트헬스케어 장치 개발 및 유통 서비스</v>
      </c>
      <c r="G33" s="38" t="str">
        <f>IFERROR(VLOOKUP($B33,대상!$B:$AC,MATCH(G$2,대상!$1:$1,0)-1,FALSE),"")</f>
        <v/>
      </c>
      <c r="H33" s="33">
        <f>IFERROR(VLOOKUP($B33,[1]평가!$B:$Z,MATCH(LEFT(H$2,2),[1]평가!$7:$7,0)-1,FALSE),"")</f>
        <v>0</v>
      </c>
      <c r="I33" s="36">
        <f>IFERROR(VLOOKUP($B33,[1]평가!$B:$Z,MATCH(LEFT(I$2,2),[1]평가!$7:$7,0)-1,FALSE),"")</f>
        <v>68</v>
      </c>
      <c r="J33" s="36">
        <f>IFERROR(VLOOKUP($B33,[1]평가!$B:$Z,MATCH(LEFT(J$2,2),[1]평가!$7:$7,0)-1,FALSE),"")</f>
        <v>129</v>
      </c>
      <c r="K33" s="33">
        <f>IFERROR(VLOOKUP($B33,[2]평가!$B:$Z,MATCH(LEFT(K$2,2),[2]평가!$7:$7,0)-1,FALSE),"")</f>
        <v>0</v>
      </c>
      <c r="L33" s="36">
        <f>IFERROR(VLOOKUP($B33,[2]평가!$B:$Z,MATCH(LEFT(L$2,2),[2]평가!$7:$7,0)-1,FALSE),"")</f>
        <v>74</v>
      </c>
      <c r="M33" s="39">
        <f>IFERROR(VLOOKUP($B33,[2]평가!$B:$Z,MATCH(LEFT(M$2,2),[2]평가!$7:$7,0)-1,FALSE),"")</f>
        <v>61</v>
      </c>
      <c r="N33" s="33">
        <f>IFERROR(VLOOKUP($B33,[3]평가!$B:$Z,MATCH(LEFT(N$2,2),[3]평가!$7:$7,0)-1,FALSE),"")</f>
        <v>0</v>
      </c>
      <c r="O33" s="36">
        <f>IFERROR(VLOOKUP($B33,[3]평가!$B:$Z,MATCH(LEFT(O$2,2),[3]평가!$7:$7,0)-1,FALSE),"")</f>
        <v>86</v>
      </c>
      <c r="P33" s="39">
        <f>IFERROR(VLOOKUP($B33,[3]평가!$B:$Z,MATCH(LEFT(P$2,2),[3]평가!$7:$7,0)-1,FALSE),"")</f>
        <v>12</v>
      </c>
      <c r="Q33" s="33">
        <f>IFERROR(VLOOKUP($B33,[4]평가!$B:$Z,MATCH(LEFT(Q$2,2),[4]평가!$7:$7,0)-1,FALSE),"")</f>
        <v>0</v>
      </c>
      <c r="R33" s="36">
        <f>IFERROR(VLOOKUP($B33,[4]평가!$B:$Z,MATCH(LEFT(R$2,2),[4]평가!$7:$7,0)-1,FALSE),"")</f>
        <v>83</v>
      </c>
      <c r="S33" s="39">
        <f>IFERROR(VLOOKUP($B33,[4]평가!$B:$Z,MATCH(LEFT(S$2,2),[4]평가!$7:$7,0)-1,FALSE),"")</f>
        <v>16</v>
      </c>
      <c r="T33" s="33">
        <f>IFERROR(VLOOKUP($B33,[5]평가!$B:$Z,MATCH(LEFT(T$2,2),[5]평가!$7:$7,0)-1,FALSE),"")</f>
        <v>0</v>
      </c>
      <c r="U33" s="36">
        <f>IFERROR(VLOOKUP($B33,[5]평가!$B:$Z,MATCH(LEFT(U$2,2),[5]평가!$7:$7,0)-1,FALSE),"")</f>
        <v>78</v>
      </c>
      <c r="V33" s="39">
        <f>IFERROR(VLOOKUP($B33,[5]평가!$B:$Z,MATCH(LEFT(V$2,2),[5]평가!$7:$7,0)-1,FALSE),"")</f>
        <v>56</v>
      </c>
      <c r="W33" s="33">
        <f>IFERROR(VLOOKUP($B33,대상!$B:$AD,MATCH(W$2,대상!$1:$1,0)-1,FALSE),"")</f>
        <v>0</v>
      </c>
      <c r="X33" s="20">
        <f>IF(ISBLANK(B33),"",T$1-COUNTIF(H33:V33,"회피"))</f>
        <v>5</v>
      </c>
      <c r="Y33" s="21">
        <f>IF($T$1=X33,(SUM(I33,L33,O33,R33,U33)-MIN(I33,L33,O33,R33,U33)-MAX(I33,L33,O33,R33,U33))/($T$1-2),SUM(I33,L33,O33,R33,U33/X33))</f>
        <v>78.333333333333329</v>
      </c>
      <c r="Z33" s="40">
        <f>IFERROR(VLOOKUP($B33,대상!$B:$AD,MATCH(Z$2,대상!$1:$1,0)-1,FALSE),0)</f>
        <v>0</v>
      </c>
      <c r="AA33" s="41">
        <f>IFERROR(IF(W33="면제","100"+Z33,Y33+Z33),"")</f>
        <v>78.333333333333329</v>
      </c>
      <c r="AB33" s="35" t="str">
        <f>IF(OR(W33="면제",N(Y33)=0),"",IF(AA33&lt;60,"과락",""))</f>
        <v/>
      </c>
      <c r="AC33" s="54">
        <f>IF(N(AA33)=0,"",RANK(AA33,AA$3:AA$202))</f>
        <v>29</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①중주파 자극에 의한 근육 운동 효과를 활용하여 비만 및 거동이 불편한 노인의 스마트 헬스 케어 장치 개발을 창업아이템으로 하고 있음. 경쟁 업체가 다수 존재하는 것으로 판단되어 목표 시장 진입시 어려움이 예상됨. _x000D_②고령화 사회에 수요가 늘어날 분야임은 인정됩니다. 압력에 따른 저주파 및 중주파 선택적 제공이 기술 핵심으로 보이는데 관련하여 의료적인 탁월한 효과 등을 확인할 수 있는 근거 자료가 더 보완되었으면 합니다. 즉, 경쟁사 대비 기술적 차별성이 더 강조되면 긍정적입니다. 이미 유통망이 갖춰져 있기 때문에 제품의 완성도만 높다면 해당 제품으로 매출 발생 가능성이 높을 것으로 판단됩니다. _x000D_③ㅇ 유사 경쟁 기술 대비 차별화 전략 수립 보완이 필요함. 
ㅇ 지속적인 성장을 위한 세밀한 성장 전략 수립 보완이 필요함 _x000D_④창업아이템의 시장성 및 사업성에 대하여, 관련 시장 및 소비자의 니즈 분석을 바탕으로 보다 설득력에 있게 설명할 필요가 있음. 또한, 실제 사용자가 느낄 수 있는 기술적 효과에 대해 보다 신뢰할 수 있는 객관적인 수치 등을 통한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142</v>
      </c>
      <c r="B34" s="2">
        <v>20424661</v>
      </c>
      <c r="C34" s="38" t="str">
        <f>IFERROR(VLOOKUP($B34,대상!$B:$AC,MATCH(C$2,대상!$1:$1,0)-1,FALSE),"")</f>
        <v>지역기반</v>
      </c>
      <c r="D34" s="38" t="str">
        <f>IFERROR(VLOOKUP($B34,대상!$B:$AC,MATCH(D$2,대상!$1:$1,0)-1,FALSE),"")</f>
        <v>문제천</v>
      </c>
      <c r="E34" s="36" t="str">
        <f>IFERROR(VLOOKUP($B34,대상!$B:$AC,MATCH(E$2,대상!$1:$1,0)-1,FALSE),"")</f>
        <v>전기ㆍ전자</v>
      </c>
      <c r="F34" s="38" t="str">
        <f>IFERROR(VLOOKUP($B34,대상!$B:$AC,MATCH(F$2,대상!$1:$1,0)-1,FALSE),"")</f>
        <v>플렉시블 패키지 기반 AI 지문인증 시스템반도체 및 지문인증 카드</v>
      </c>
      <c r="G34" s="38" t="str">
        <f>IFERROR(VLOOKUP($B34,대상!$B:$AC,MATCH(G$2,대상!$1:$1,0)-1,FALSE),"")</f>
        <v/>
      </c>
      <c r="H34" s="33">
        <f>IFERROR(VLOOKUP($B34,[1]평가!$B:$Z,MATCH(LEFT(H$2,2),[1]평가!$7:$7,0)-1,FALSE),"")</f>
        <v>0</v>
      </c>
      <c r="I34" s="36">
        <f>IFERROR(VLOOKUP($B34,[1]평가!$B:$Z,MATCH(LEFT(I$2,2),[1]평가!$7:$7,0)-1,FALSE),"")</f>
        <v>70</v>
      </c>
      <c r="J34" s="36">
        <f>IFERROR(VLOOKUP($B34,[1]평가!$B:$Z,MATCH(LEFT(J$2,2),[1]평가!$7:$7,0)-1,FALSE),"")</f>
        <v>78</v>
      </c>
      <c r="K34" s="33">
        <f>IFERROR(VLOOKUP($B34,[2]평가!$B:$Z,MATCH(LEFT(K$2,2),[2]평가!$7:$7,0)-1,FALSE),"")</f>
        <v>0</v>
      </c>
      <c r="L34" s="36">
        <f>IFERROR(VLOOKUP($B34,[2]평가!$B:$Z,MATCH(LEFT(L$2,2),[2]평가!$7:$7,0)-1,FALSE),"")</f>
        <v>74</v>
      </c>
      <c r="M34" s="39">
        <f>IFERROR(VLOOKUP($B34,[2]평가!$B:$Z,MATCH(LEFT(M$2,2),[2]평가!$7:$7,0)-1,FALSE),"")</f>
        <v>61</v>
      </c>
      <c r="N34" s="33">
        <f>IFERROR(VLOOKUP($B34,[3]평가!$B:$Z,MATCH(LEFT(N$2,2),[3]평가!$7:$7,0)-1,FALSE),"")</f>
        <v>0</v>
      </c>
      <c r="O34" s="36">
        <f>IFERROR(VLOOKUP($B34,[3]평가!$B:$Z,MATCH(LEFT(O$2,2),[3]평가!$7:$7,0)-1,FALSE),"")</f>
        <v>85</v>
      </c>
      <c r="P34" s="39">
        <f>IFERROR(VLOOKUP($B34,[3]평가!$B:$Z,MATCH(LEFT(P$2,2),[3]평가!$7:$7,0)-1,FALSE),"")</f>
        <v>16</v>
      </c>
      <c r="Q34" s="33">
        <f>IFERROR(VLOOKUP($B34,[4]평가!$B:$Z,MATCH(LEFT(Q$2,2),[4]평가!$7:$7,0)-1,FALSE),"")</f>
        <v>0</v>
      </c>
      <c r="R34" s="36">
        <f>IFERROR(VLOOKUP($B34,[4]평가!$B:$Z,MATCH(LEFT(R$2,2),[4]평가!$7:$7,0)-1,FALSE),"")</f>
        <v>82</v>
      </c>
      <c r="S34" s="39">
        <f>IFERROR(VLOOKUP($B34,[4]평가!$B:$Z,MATCH(LEFT(S$2,2),[4]평가!$7:$7,0)-1,FALSE),"")</f>
        <v>23</v>
      </c>
      <c r="T34" s="33">
        <f>IFERROR(VLOOKUP($B34,[5]평가!$B:$Z,MATCH(LEFT(T$2,2),[5]평가!$7:$7,0)-1,FALSE),"")</f>
        <v>0</v>
      </c>
      <c r="U34" s="36">
        <f>IFERROR(VLOOKUP($B34,[5]평가!$B:$Z,MATCH(LEFT(U$2,2),[5]평가!$7:$7,0)-1,FALSE),"")</f>
        <v>79</v>
      </c>
      <c r="V34" s="39">
        <f>IFERROR(VLOOKUP($B34,[5]평가!$B:$Z,MATCH(LEFT(V$2,2),[5]평가!$7:$7,0)-1,FALSE),"")</f>
        <v>46</v>
      </c>
      <c r="W34" s="33">
        <f>IFERROR(VLOOKUP($B34,대상!$B:$AD,MATCH(W$2,대상!$1:$1,0)-1,FALSE),"")</f>
        <v>0</v>
      </c>
      <c r="X34" s="20">
        <f>IF(ISBLANK(B34),"",T$1-COUNTIF(H34:V34,"회피"))</f>
        <v>5</v>
      </c>
      <c r="Y34" s="21">
        <f>IF($T$1=X34,(SUM(I34,L34,O34,R34,U34)-MIN(I34,L34,O34,R34,U34)-MAX(I34,L34,O34,R34,U34))/($T$1-2),SUM(I34,L34,O34,R34,U34/X34))</f>
        <v>78.333333333333329</v>
      </c>
      <c r="Z34" s="40">
        <f>IFERROR(VLOOKUP($B34,대상!$B:$AD,MATCH(Z$2,대상!$1:$1,0)-1,FALSE),0)</f>
        <v>0</v>
      </c>
      <c r="AA34" s="41">
        <f>IFERROR(IF(W34="면제","100"+Z34,Y34+Z34),"")</f>
        <v>78.333333333333329</v>
      </c>
      <c r="AB34" s="35" t="str">
        <f>IF(OR(W34="면제",N(Y34)=0),"",IF(AA34&lt;60,"과락",""))</f>
        <v/>
      </c>
      <c r="AC34" s="54">
        <f>IF(N(AA34)=0,"",RANK(AA34,AA$3:AA$202))</f>
        <v>29</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①플렉시블 지문 인증 시스템 반도체 패키지 AI 지문인증 알고리즘을 개발하는 창업아이템을 제안하고 있음.  경쟁업체가 존재하는 것으로 판단되어 시장 진입을 위한 차별화된 전략이 필요한 것으로 판단됨 _x000D_②최근 보안 이슈가 화두가 되고 있다는 부분을 고려할 때 개발의 동기가 인정됩니다. 또한 대표자의 과거 경력을 고려할 때 본 사업의 성공 가능성도 상대적으로 높게 평가됩니다. PoC 및 기술 검증을 수행중인 부분도 긍정적입니다. 비선형 왔곡 보정 기술까지 완성된다면 경쟁사 대비 기술적 차별성도 확보될 것으로 판단됩니다. _x000D_③ㅇ 개발 아이템의 신뢰도 확보를 위한 구체적인 방안제시가 필요하고, 유사 제품 대비 세밀한 마케팅 전략 수립 보완이 필요 _x000D_④플렉서블 지문카드의 시장에서의 필요성에 대해 보다 신뢰성 있는 근거 제시가 필요하며, 기존의 플라스틱 카드와 비교하여 목표한 수익성을 확보할 수 있을지 비즈니스 모델의 고도화가 요구됨. _x000D_⑤아이템의 필요성 및 대표자의 전문성과 관련경험, 전반적으로 사업계획의 추진가능성과 방향성이 명확함
필요성과 차별성을 바탕으로한 시장진입의 구체적인 방법이 요구되고, BM설계 및 확장방안 수립도 필수적으로 요구됨
팀차원의 역량 측면 핵심인력 구성 및 역할분담을 사전에 확인해볼 필요가 있음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125</v>
      </c>
      <c r="B35" s="2">
        <v>20418337</v>
      </c>
      <c r="C35" s="38" t="str">
        <f>IFERROR(VLOOKUP($B35,대상!$B:$AC,MATCH(C$2,대상!$1:$1,0)-1,FALSE),"")</f>
        <v>대학발</v>
      </c>
      <c r="D35" s="38" t="str">
        <f>IFERROR(VLOOKUP($B35,대상!$B:$AC,MATCH(D$2,대상!$1:$1,0)-1,FALSE),"")</f>
        <v>이승은</v>
      </c>
      <c r="E35" s="36" t="str">
        <f>IFERROR(VLOOKUP($B35,대상!$B:$AC,MATCH(E$2,대상!$1:$1,0)-1,FALSE),"")</f>
        <v>전기ㆍ전자</v>
      </c>
      <c r="F35" s="38" t="str">
        <f>IFERROR(VLOOKUP($B35,대상!$B:$AC,MATCH(F$2,대상!$1:$1,0)-1,FALSE),"")</f>
        <v>경량 인공지능 기술이 적용된 엣지 AI 반도체 플랫폼</v>
      </c>
      <c r="G35" s="38" t="str">
        <f>IFERROR(VLOOKUP($B35,대상!$B:$AC,MATCH(G$2,대상!$1:$1,0)-1,FALSE),"")</f>
        <v/>
      </c>
      <c r="H35" s="33">
        <f>IFERROR(VLOOKUP($B35,[1]평가!$B:$Z,MATCH(LEFT(H$2,2),[1]평가!$7:$7,0)-1,FALSE),"")</f>
        <v>0</v>
      </c>
      <c r="I35" s="36">
        <f>IFERROR(VLOOKUP($B35,[1]평가!$B:$Z,MATCH(LEFT(I$2,2),[1]평가!$7:$7,0)-1,FALSE),"")</f>
        <v>70</v>
      </c>
      <c r="J35" s="36">
        <f>IFERROR(VLOOKUP($B35,[1]평가!$B:$Z,MATCH(LEFT(J$2,2),[1]평가!$7:$7,0)-1,FALSE),"")</f>
        <v>78</v>
      </c>
      <c r="K35" s="33">
        <f>IFERROR(VLOOKUP($B35,[2]평가!$B:$Z,MATCH(LEFT(K$2,2),[2]평가!$7:$7,0)-1,FALSE),"")</f>
        <v>0</v>
      </c>
      <c r="L35" s="36">
        <f>IFERROR(VLOOKUP($B35,[2]평가!$B:$Z,MATCH(LEFT(L$2,2),[2]평가!$7:$7,0)-1,FALSE),"")</f>
        <v>75</v>
      </c>
      <c r="M35" s="39">
        <f>IFERROR(VLOOKUP($B35,[2]평가!$B:$Z,MATCH(LEFT(M$2,2),[2]평가!$7:$7,0)-1,FALSE),"")</f>
        <v>37</v>
      </c>
      <c r="N35" s="33">
        <f>IFERROR(VLOOKUP($B35,[3]평가!$B:$Z,MATCH(LEFT(N$2,2),[3]평가!$7:$7,0)-1,FALSE),"")</f>
        <v>0</v>
      </c>
      <c r="O35" s="36">
        <f>IFERROR(VLOOKUP($B35,[3]평가!$B:$Z,MATCH(LEFT(O$2,2),[3]평가!$7:$7,0)-1,FALSE),"")</f>
        <v>76</v>
      </c>
      <c r="P35" s="39">
        <f>IFERROR(VLOOKUP($B35,[3]평가!$B:$Z,MATCH(LEFT(P$2,2),[3]평가!$7:$7,0)-1,FALSE),"")</f>
        <v>54</v>
      </c>
      <c r="Q35" s="33">
        <f>IFERROR(VLOOKUP($B35,[4]평가!$B:$Z,MATCH(LEFT(Q$2,2),[4]평가!$7:$7,0)-1,FALSE),"")</f>
        <v>0</v>
      </c>
      <c r="R35" s="36">
        <f>IFERROR(VLOOKUP($B35,[4]평가!$B:$Z,MATCH(LEFT(R$2,2),[4]평가!$7:$7,0)-1,FALSE),"")</f>
        <v>82</v>
      </c>
      <c r="S35" s="39">
        <f>IFERROR(VLOOKUP($B35,[4]평가!$B:$Z,MATCH(LEFT(S$2,2),[4]평가!$7:$7,0)-1,FALSE),"")</f>
        <v>23</v>
      </c>
      <c r="T35" s="33">
        <f>IFERROR(VLOOKUP($B35,[5]평가!$B:$Z,MATCH(LEFT(T$2,2),[5]평가!$7:$7,0)-1,FALSE),"")</f>
        <v>0</v>
      </c>
      <c r="U35" s="36">
        <f>IFERROR(VLOOKUP($B35,[5]평가!$B:$Z,MATCH(LEFT(U$2,2),[5]평가!$7:$7,0)-1,FALSE),"")</f>
        <v>82</v>
      </c>
      <c r="V35" s="39">
        <f>IFERROR(VLOOKUP($B35,[5]평가!$B:$Z,MATCH(LEFT(V$2,2),[5]평가!$7:$7,0)-1,FALSE),"")</f>
        <v>18</v>
      </c>
      <c r="W35" s="33">
        <f>IFERROR(VLOOKUP($B35,대상!$B:$AD,MATCH(W$2,대상!$1:$1,0)-1,FALSE),"")</f>
        <v>0</v>
      </c>
      <c r="X35" s="20">
        <f>IF(ISBLANK(B35),"",T$1-COUNTIF(H35:V35,"회피"))</f>
        <v>5</v>
      </c>
      <c r="Y35" s="21">
        <f>IF($T$1=X35,(SUM(I35,L35,O35,R35,U35)-MIN(I35,L35,O35,R35,U35)-MAX(I35,L35,O35,R35,U35))/($T$1-2),SUM(I35,L35,O35,R35,U35/X35))</f>
        <v>77.666666666666671</v>
      </c>
      <c r="Z35" s="40">
        <f>IFERROR(VLOOKUP($B35,대상!$B:$AD,MATCH(Z$2,대상!$1:$1,0)-1,FALSE),0)</f>
        <v>0</v>
      </c>
      <c r="AA35" s="41">
        <f>IFERROR(IF(W35="면제","100"+Z35,Y35+Z35),"")</f>
        <v>77.666666666666671</v>
      </c>
      <c r="AB35" s="35" t="str">
        <f>IF(OR(W35="면제",N(Y35)=0),"",IF(AA35&lt;60,"과락",""))</f>
        <v/>
      </c>
      <c r="AC35" s="54">
        <f>IF(N(AA35)=0,"",RANK(AA35,AA$3:AA$202))</f>
        <v>33</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①독입 운용이 가능한 경량 AI 반도체 및 인공지능 플래폼 상용화를 창업아이템으로 하고 있으며 기술적인 차별성은 있으나 시장 진입을 위한 방안이 구체적이지 못함. _x000D_②AI반도체 생산 및 검증이 완료된 점, 그리고 정부 R&amp;D 과제를 지속적으로 수행한 점은 긍정적으로 평가됩니다. 다만, 현재 우리 반도체의 객관적인 성능과 경쟁사 대비 기술적 우수성에 대하여 제안서 만으로는 명확하게 판단하기 힘든 부분이 있습니다. 지원업체 대표 및 구성원들의 역량은 매우 우수한 것으로 판단됩니다. _x000D_③ㅇ 시장에 대한 세밀한 조사 분석이 필요하고, 유사 기술 개발 업체대비 경쟁력 조사 분석이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 xml:space="preserve">①일치 _x000D_②일치 _x000D_③일치 _x000D_④일치 _x000D_⑤일치 </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 xml:space="preserve">① 지역 주력 산업 연계분야와 일치함 _x000D_②반도체 기술에 해당 _x000D_0_x000D_④엣지 AI 반도체에 관한 것으로 지역주력 산업제품에 해당함 _x000D_⑤AI 시스템반도체 </v>
      </c>
    </row>
    <row r="36" spans="1:32" ht="30" customHeight="1" x14ac:dyDescent="0.35">
      <c r="A36" s="4">
        <v>103</v>
      </c>
      <c r="B36" s="2">
        <v>20427513</v>
      </c>
      <c r="C36" s="38" t="str">
        <f>IFERROR(VLOOKUP($B36,대상!$B:$AC,MATCH(C$2,대상!$1:$1,0)-1,FALSE),"")</f>
        <v>지역기반</v>
      </c>
      <c r="D36" s="38" t="str">
        <f>IFERROR(VLOOKUP($B36,대상!$B:$AC,MATCH(D$2,대상!$1:$1,0)-1,FALSE),"")</f>
        <v>박학병</v>
      </c>
      <c r="E36" s="36" t="str">
        <f>IFERROR(VLOOKUP($B36,대상!$B:$AC,MATCH(E$2,대상!$1:$1,0)-1,FALSE),"")</f>
        <v>전기ㆍ전자</v>
      </c>
      <c r="F36" s="38" t="str">
        <f>IFERROR(VLOOKUP($B36,대상!$B:$AC,MATCH(F$2,대상!$1:$1,0)-1,FALSE),"")</f>
        <v>고속 신호 PCB 가상검증 정확도 향상을 위한 AI 기반 전기적  물성 추출 솔루션</v>
      </c>
      <c r="G36" s="38" t="str">
        <f>IFERROR(VLOOKUP($B36,대상!$B:$AC,MATCH(G$2,대상!$1:$1,0)-1,FALSE),"")</f>
        <v/>
      </c>
      <c r="H36" s="33">
        <f>IFERROR(VLOOKUP($B36,[1]평가!$B:$Z,MATCH(LEFT(H$2,2),[1]평가!$7:$7,0)-1,FALSE),"")</f>
        <v>0</v>
      </c>
      <c r="I36" s="36">
        <f>IFERROR(VLOOKUP($B36,[1]평가!$B:$Z,MATCH(LEFT(I$2,2),[1]평가!$7:$7,0)-1,FALSE),"")</f>
        <v>74</v>
      </c>
      <c r="J36" s="36">
        <f>IFERROR(VLOOKUP($B36,[1]평가!$B:$Z,MATCH(LEFT(J$2,2),[1]평가!$7:$7,0)-1,FALSE),"")</f>
        <v>28</v>
      </c>
      <c r="K36" s="33">
        <f>IFERROR(VLOOKUP($B36,[2]평가!$B:$Z,MATCH(LEFT(K$2,2),[2]평가!$7:$7,0)-1,FALSE),"")</f>
        <v>0</v>
      </c>
      <c r="L36" s="36">
        <f>IFERROR(VLOOKUP($B36,[2]평가!$B:$Z,MATCH(LEFT(L$2,2),[2]평가!$7:$7,0)-1,FALSE),"")</f>
        <v>77</v>
      </c>
      <c r="M36" s="39">
        <f>IFERROR(VLOOKUP($B36,[2]평가!$B:$Z,MATCH(LEFT(M$2,2),[2]평가!$7:$7,0)-1,FALSE),"")</f>
        <v>23</v>
      </c>
      <c r="N36" s="33">
        <f>IFERROR(VLOOKUP($B36,[3]평가!$B:$Z,MATCH(LEFT(N$2,2),[3]평가!$7:$7,0)-1,FALSE),"")</f>
        <v>0</v>
      </c>
      <c r="O36" s="36">
        <f>IFERROR(VLOOKUP($B36,[3]평가!$B:$Z,MATCH(LEFT(O$2,2),[3]평가!$7:$7,0)-1,FALSE),"")</f>
        <v>75</v>
      </c>
      <c r="P36" s="39">
        <f>IFERROR(VLOOKUP($B36,[3]평가!$B:$Z,MATCH(LEFT(P$2,2),[3]평가!$7:$7,0)-1,FALSE),"")</f>
        <v>61</v>
      </c>
      <c r="Q36" s="33">
        <f>IFERROR(VLOOKUP($B36,[4]평가!$B:$Z,MATCH(LEFT(Q$2,2),[4]평가!$7:$7,0)-1,FALSE),"")</f>
        <v>0</v>
      </c>
      <c r="R36" s="36">
        <f>IFERROR(VLOOKUP($B36,[4]평가!$B:$Z,MATCH(LEFT(R$2,2),[4]평가!$7:$7,0)-1,FALSE),"")</f>
        <v>80</v>
      </c>
      <c r="S36" s="39">
        <f>IFERROR(VLOOKUP($B36,[4]평가!$B:$Z,MATCH(LEFT(S$2,2),[4]평가!$7:$7,0)-1,FALSE),"")</f>
        <v>39</v>
      </c>
      <c r="T36" s="33">
        <f>IFERROR(VLOOKUP($B36,[5]평가!$B:$Z,MATCH(LEFT(T$2,2),[5]평가!$7:$7,0)-1,FALSE),"")</f>
        <v>0</v>
      </c>
      <c r="U36" s="36">
        <f>IFERROR(VLOOKUP($B36,[5]평가!$B:$Z,MATCH(LEFT(U$2,2),[5]평가!$7:$7,0)-1,FALSE),"")</f>
        <v>81</v>
      </c>
      <c r="V36" s="39">
        <f>IFERROR(VLOOKUP($B36,[5]평가!$B:$Z,MATCH(LEFT(V$2,2),[5]평가!$7:$7,0)-1,FALSE),"")</f>
        <v>31</v>
      </c>
      <c r="W36" s="33">
        <f>IFERROR(VLOOKUP($B36,대상!$B:$AD,MATCH(W$2,대상!$1:$1,0)-1,FALSE),"")</f>
        <v>0</v>
      </c>
      <c r="X36" s="20">
        <f>IF(ISBLANK(B36),"",T$1-COUNTIF(H36:V36,"회피"))</f>
        <v>5</v>
      </c>
      <c r="Y36" s="21">
        <f>IF($T$1=X36,(SUM(I36,L36,O36,R36,U36)-MIN(I36,L36,O36,R36,U36)-MAX(I36,L36,O36,R36,U36))/($T$1-2),SUM(I36,L36,O36,R36,U36/X36))</f>
        <v>77.333333333333329</v>
      </c>
      <c r="Z36" s="40">
        <f>IFERROR(VLOOKUP($B36,대상!$B:$AD,MATCH(Z$2,대상!$1:$1,0)-1,FALSE),0)</f>
        <v>0</v>
      </c>
      <c r="AA36" s="41">
        <f>IFERROR(IF(W36="면제","100"+Z36,Y36+Z36),"")</f>
        <v>77.333333333333329</v>
      </c>
      <c r="AB36" s="35" t="str">
        <f>IF(OR(W36="면제",N(Y36)=0),"",IF(AA36&lt;60,"과락",""))</f>
        <v/>
      </c>
      <c r="AC36" s="54">
        <f>IF(N(AA36)=0,"",RANK(AA36,AA$3:AA$202))</f>
        <v>34</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①PCB 고속 신호 검증 정확도 향상을 위한 PCB 물성값 추출 AI 솔루션을 을 창업아이템으로 하고 있으나 제안하고 있는 창업아이템의 목표 시장 규모는 크지 않은 것으로 판단됨 _x000D_②AI 기술을 활용한 시뮬레이션 정확도 향상을 통해 재설계와 재제작 비율을 줄일 수 있다는 점에서 상당히 우수한 아이디어/기술로 판단됩니다. 관련하여 하나 이상의 특허를 통해 기술장벽을 만들 필요가 있습니다. 그 후 POC 등을 통해 대기업 CAE 팀에 대한 직접 용역 수행 및 솔루션 공급 등을 고민해볼 수도 있겠습니다. _x000D_③ㅇ 시장에 대한 세밀한 조사 분석이 필요함. 
ㅇ 사업화를 위한 구체적인 전략 수립 보완이 필요함 _x000D_④전문적인 분야에 해당하는 사업 아이템의 특성을 고려하여, 시장 규모에 대한 분석을 통해 예상되는 매출 규모를 산출하고, 이를 기초로 사업의 확장을 위한 전략을 수립하는 등 사업화 방안의 보완이 필요함. _x000D_⑤아이템의 필요성 및 대표자의 전문성과 관련경험, 기술성은 비교적 우수한것으로 확인됨.
팀차원의 역량 측면 핵심인력 구성 및 역할분담을 사전에 확인해볼 필요가 있으며,
BM설계 및 확장방안 수립도 필수적으로 요구됨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84</v>
      </c>
      <c r="B37" s="2">
        <v>20420098</v>
      </c>
      <c r="C37" s="38" t="str">
        <f>IFERROR(VLOOKUP($B37,대상!$B:$AC,MATCH(C$2,대상!$1:$1,0)-1,FALSE),"")</f>
        <v>지역기반</v>
      </c>
      <c r="D37" s="38" t="str">
        <f>IFERROR(VLOOKUP($B37,대상!$B:$AC,MATCH(D$2,대상!$1:$1,0)-1,FALSE),"")</f>
        <v>양지근</v>
      </c>
      <c r="E37" s="36" t="str">
        <f>IFERROR(VLOOKUP($B37,대상!$B:$AC,MATCH(E$2,대상!$1:$1,0)-1,FALSE),"")</f>
        <v>전기ㆍ전자</v>
      </c>
      <c r="F37" s="38" t="str">
        <f>IFERROR(VLOOKUP($B37,대상!$B:$AC,MATCH(F$2,대상!$1:$1,0)-1,FALSE),"")</f>
        <v>도수 렌즈 호환 및 파라메트릭 사이즈 맞춤이 가능한 능동형 AI 에이전트 스마트 아이웨어</v>
      </c>
      <c r="G37" s="38" t="str">
        <f>IFERROR(VLOOKUP($B37,대상!$B:$AC,MATCH(G$2,대상!$1:$1,0)-1,FALSE),"")</f>
        <v/>
      </c>
      <c r="H37" s="33">
        <f>IFERROR(VLOOKUP($B37,[1]평가!$B:$Z,MATCH(LEFT(H$2,2),[1]평가!$7:$7,0)-1,FALSE),"")</f>
        <v>0</v>
      </c>
      <c r="I37" s="36">
        <f>IFERROR(VLOOKUP($B37,[1]평가!$B:$Z,MATCH(LEFT(I$2,2),[1]평가!$7:$7,0)-1,FALSE),"")</f>
        <v>69</v>
      </c>
      <c r="J37" s="36">
        <f>IFERROR(VLOOKUP($B37,[1]평가!$B:$Z,MATCH(LEFT(J$2,2),[1]평가!$7:$7,0)-1,FALSE),"")</f>
        <v>70</v>
      </c>
      <c r="K37" s="33">
        <f>IFERROR(VLOOKUP($B37,[2]평가!$B:$Z,MATCH(LEFT(K$2,2),[2]평가!$7:$7,0)-1,FALSE),"")</f>
        <v>0</v>
      </c>
      <c r="L37" s="36">
        <f>IFERROR(VLOOKUP($B37,[2]평가!$B:$Z,MATCH(LEFT(L$2,2),[2]평가!$7:$7,0)-1,FALSE),"")</f>
        <v>74</v>
      </c>
      <c r="M37" s="39">
        <f>IFERROR(VLOOKUP($B37,[2]평가!$B:$Z,MATCH(LEFT(M$2,2),[2]평가!$7:$7,0)-1,FALSE),"")</f>
        <v>29</v>
      </c>
      <c r="N37" s="33">
        <f>IFERROR(VLOOKUP($B37,[3]평가!$B:$Z,MATCH(LEFT(N$2,2),[3]평가!$7:$7,0)-1,FALSE),"")</f>
        <v>0</v>
      </c>
      <c r="O37" s="36">
        <f>IFERROR(VLOOKUP($B37,[3]평가!$B:$Z,MATCH(LEFT(O$2,2),[3]평가!$7:$7,0)-1,FALSE),"")</f>
        <v>82</v>
      </c>
      <c r="P37" s="39">
        <f>IFERROR(VLOOKUP($B37,[3]평가!$B:$Z,MATCH(LEFT(P$2,2),[3]평가!$7:$7,0)-1,FALSE),"")</f>
        <v>25</v>
      </c>
      <c r="Q37" s="33">
        <f>IFERROR(VLOOKUP($B37,[4]평가!$B:$Z,MATCH(LEFT(Q$2,2),[4]평가!$7:$7,0)-1,FALSE),"")</f>
        <v>0</v>
      </c>
      <c r="R37" s="36">
        <f>IFERROR(VLOOKUP($B37,[4]평가!$B:$Z,MATCH(LEFT(R$2,2),[4]평가!$7:$7,0)-1,FALSE),"")</f>
        <v>72</v>
      </c>
      <c r="S37" s="39">
        <f>IFERROR(VLOOKUP($B37,[4]평가!$B:$Z,MATCH(LEFT(S$2,2),[4]평가!$7:$7,0)-1,FALSE),"")</f>
        <v>68</v>
      </c>
      <c r="T37" s="33">
        <f>IFERROR(VLOOKUP($B37,[5]평가!$B:$Z,MATCH(LEFT(T$2,2),[5]평가!$7:$7,0)-1,FALSE),"")</f>
        <v>0</v>
      </c>
      <c r="U37" s="36">
        <f>IFERROR(VLOOKUP($B37,[5]평가!$B:$Z,MATCH(LEFT(U$2,2),[5]평가!$7:$7,0)-1,FALSE),"")</f>
        <v>79</v>
      </c>
      <c r="V37" s="39">
        <f>IFERROR(VLOOKUP($B37,[5]평가!$B:$Z,MATCH(LEFT(V$2,2),[5]평가!$7:$7,0)-1,FALSE),"")</f>
        <v>31</v>
      </c>
      <c r="W37" s="33">
        <f>IFERROR(VLOOKUP($B37,대상!$B:$AD,MATCH(W$2,대상!$1:$1,0)-1,FALSE),"")</f>
        <v>0</v>
      </c>
      <c r="X37" s="20">
        <f>IF(ISBLANK(B37),"",T$1-COUNTIF(H37:V37,"회피"))</f>
        <v>5</v>
      </c>
      <c r="Y37" s="21">
        <f>IF($T$1=X37,(SUM(I37,L37,O37,R37,U37)-MIN(I37,L37,O37,R37,U37)-MAX(I37,L37,O37,R37,U37))/($T$1-2),SUM(I37,L37,O37,R37,U37/X37))</f>
        <v>75</v>
      </c>
      <c r="Z37" s="40">
        <f>IFERROR(VLOOKUP($B37,대상!$B:$AD,MATCH(Z$2,대상!$1:$1,0)-1,FALSE),0)</f>
        <v>2</v>
      </c>
      <c r="AA37" s="41">
        <f>IFERROR(IF(W37="면제","100"+Z37,Y37+Z37),"")</f>
        <v>77</v>
      </c>
      <c r="AB37" s="35" t="str">
        <f>IF(OR(W37="면제",N(Y37)=0),"",IF(AA37&lt;60,"과락",""))</f>
        <v/>
      </c>
      <c r="AC37" s="54">
        <f>IF(N(AA37)=0,"",RANK(AA37,AA$3:AA$202))</f>
        <v>35</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①안경원에서 도수 호환 및 파라매트릭 사이즈 맞춤이 가능한 능동형 AI에이젠트 디바이스 및 어플 개발을 창업아이템으로 제안하고 있음. 창업아이템의 목표 시장 진입을 위한 구체적인 전략이 필요한 것으로 판단됨 _x000D_②시장의 페인 포인트(렌즈 삽입불가, 단일 사이즈 등)를 명확하게 짚어난 것으로 판단됩니다. 안경다리에 다양한 기능을 삽입하는 부분은 상용화 차원에서 긍정적이긴 하나 기술적 특허 장벽을 구축할 수 있을 정도의 기술적 차별성은 다소 부족한 부분이 있습니다. EmdoorXR과의 업무 협업이 이뤄지고 있는 부분은 긍정적이며 시장 판로확대를 위한 다양한 전략을 고려할 필요가 있습니다. _x000D_③ㅇ 아이템 제품의 무게 및 배터리 사용시간 등 성능에 대하여 구체화가 필요하고, 지속적인 성장을 위한 구체적인 사업화 전략 수립이 필요함  _x000D_④창업 아이템이 기존 유사제품을 대체할 수 있을만큼 기술적, 사용적 측면의 장점을 가지는지에 대해 신뢰할 수 있는 시장 및 고객 분석이 필요함 _x000D_⑤아이템에대한 필요성과 기술성은 명확하게 확인되며, 핵심인력 팀구성은 잘 되어있음.
다만 시장의 크기 등의 분석과 확장방안 수립이 필수적으로 필요하며,
BM설계 및 가격책정부분에서의 고도화가 요구됨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111</v>
      </c>
      <c r="B38" s="2">
        <v>20429603</v>
      </c>
      <c r="C38" s="38" t="str">
        <f>IFERROR(VLOOKUP($B38,대상!$B:$AC,MATCH(C$2,대상!$1:$1,0)-1,FALSE),"")</f>
        <v>지역기반</v>
      </c>
      <c r="D38" s="38" t="str">
        <f>IFERROR(VLOOKUP($B38,대상!$B:$AC,MATCH(D$2,대상!$1:$1,0)-1,FALSE),"")</f>
        <v>박재훈</v>
      </c>
      <c r="E38" s="36" t="str">
        <f>IFERROR(VLOOKUP($B38,대상!$B:$AC,MATCH(E$2,대상!$1:$1,0)-1,FALSE),"")</f>
        <v>전기ㆍ전자</v>
      </c>
      <c r="F38" s="38" t="str">
        <f>IFERROR(VLOOKUP($B38,대상!$B:$AC,MATCH(F$2,대상!$1:$1,0)-1,FALSE),"")</f>
        <v>IoT 화재감지 및 자동 전원차단 기능의 차세대 모빌리티 배터리용 스마트 방화·방폭 케이스의 개발</v>
      </c>
      <c r="G38" s="38" t="str">
        <f>IFERROR(VLOOKUP($B38,대상!$B:$AC,MATCH(G$2,대상!$1:$1,0)-1,FALSE),"")</f>
        <v/>
      </c>
      <c r="H38" s="33">
        <f>IFERROR(VLOOKUP($B38,[1]평가!$B:$Z,MATCH(LEFT(H$2,2),[1]평가!$7:$7,0)-1,FALSE),"")</f>
        <v>0</v>
      </c>
      <c r="I38" s="36">
        <f>IFERROR(VLOOKUP($B38,[1]평가!$B:$Z,MATCH(LEFT(I$2,2),[1]평가!$7:$7,0)-1,FALSE),"")</f>
        <v>70</v>
      </c>
      <c r="J38" s="36">
        <f>IFERROR(VLOOKUP($B38,[1]평가!$B:$Z,MATCH(LEFT(J$2,2),[1]평가!$7:$7,0)-1,FALSE),"")</f>
        <v>78</v>
      </c>
      <c r="K38" s="33">
        <f>IFERROR(VLOOKUP($B38,[2]평가!$B:$Z,MATCH(LEFT(K$2,2),[2]평가!$7:$7,0)-1,FALSE),"")</f>
        <v>0</v>
      </c>
      <c r="L38" s="36">
        <f>IFERROR(VLOOKUP($B38,[2]평가!$B:$Z,MATCH(LEFT(L$2,2),[2]평가!$7:$7,0)-1,FALSE),"")</f>
        <v>75</v>
      </c>
      <c r="M38" s="39">
        <f>IFERROR(VLOOKUP($B38,[2]평가!$B:$Z,MATCH(LEFT(M$2,2),[2]평가!$7:$7,0)-1,FALSE),"")</f>
        <v>37</v>
      </c>
      <c r="N38" s="33">
        <f>IFERROR(VLOOKUP($B38,[3]평가!$B:$Z,MATCH(LEFT(N$2,2),[3]평가!$7:$7,0)-1,FALSE),"")</f>
        <v>0</v>
      </c>
      <c r="O38" s="36">
        <f>IFERROR(VLOOKUP($B38,[3]평가!$B:$Z,MATCH(LEFT(O$2,2),[3]평가!$7:$7,0)-1,FALSE),"")</f>
        <v>81</v>
      </c>
      <c r="P38" s="39">
        <f>IFERROR(VLOOKUP($B38,[3]평가!$B:$Z,MATCH(LEFT(P$2,2),[3]평가!$7:$7,0)-1,FALSE),"")</f>
        <v>37</v>
      </c>
      <c r="Q38" s="33">
        <f>IFERROR(VLOOKUP($B38,[4]평가!$B:$Z,MATCH(LEFT(Q$2,2),[4]평가!$7:$7,0)-1,FALSE),"")</f>
        <v>0</v>
      </c>
      <c r="R38" s="36">
        <f>IFERROR(VLOOKUP($B38,[4]평가!$B:$Z,MATCH(LEFT(R$2,2),[4]평가!$7:$7,0)-1,FALSE),"")</f>
        <v>74</v>
      </c>
      <c r="S38" s="39">
        <f>IFERROR(VLOOKUP($B38,[4]평가!$B:$Z,MATCH(LEFT(S$2,2),[4]평가!$7:$7,0)-1,FALSE),"")</f>
        <v>68</v>
      </c>
      <c r="T38" s="33">
        <f>IFERROR(VLOOKUP($B38,[5]평가!$B:$Z,MATCH(LEFT(T$2,2),[5]평가!$7:$7,0)-1,FALSE),"")</f>
        <v>0</v>
      </c>
      <c r="U38" s="36">
        <f>IFERROR(VLOOKUP($B38,[5]평가!$B:$Z,MATCH(LEFT(U$2,2),[5]평가!$7:$7,0)-1,FALSE),"")</f>
        <v>81</v>
      </c>
      <c r="V38" s="39">
        <f>IFERROR(VLOOKUP($B38,[5]평가!$B:$Z,MATCH(LEFT(V$2,2),[5]평가!$7:$7,0)-1,FALSE),"")</f>
        <v>31</v>
      </c>
      <c r="W38" s="33">
        <f>IFERROR(VLOOKUP($B38,대상!$B:$AD,MATCH(W$2,대상!$1:$1,0)-1,FALSE),"")</f>
        <v>0</v>
      </c>
      <c r="X38" s="20">
        <f>IF(ISBLANK(B38),"",T$1-COUNTIF(H38:V38,"회피"))</f>
        <v>5</v>
      </c>
      <c r="Y38" s="21">
        <f>IF($T$1=X38,(SUM(I38,L38,O38,R38,U38)-MIN(I38,L38,O38,R38,U38)-MAX(I38,L38,O38,R38,U38))/($T$1-2),SUM(I38,L38,O38,R38,U38/X38))</f>
        <v>76.666666666666671</v>
      </c>
      <c r="Z38" s="40">
        <f>IFERROR(VLOOKUP($B38,대상!$B:$AD,MATCH(Z$2,대상!$1:$1,0)-1,FALSE),0)</f>
        <v>0</v>
      </c>
      <c r="AA38" s="41">
        <f>IFERROR(IF(W38="면제","100"+Z38,Y38+Z38),"")</f>
        <v>76.666666666666671</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①퍼스널 모빌리티 배터리의 충전, 보관시 발생하는 화재, 폭발 방지를 목적의 방화 방폭 케이스를 개발하려고 하나 유사 기술이 다수 존재하는 것으로 판단되어 기술적인 차별성은 떨어지는 것으로 판단됨  _x000D_②배터리 열폭주 화재를 방지할 수 있는 기술은 정부 및 산업현장에서 가장 필요로 하는 기술중 하나이며 시의성이 적절한 기술이라 판단됩니다. 기본 구조가 이미 완성되고 설계 단계인 부분도 긍정적입니다. 판로 개척에 도움이 될 수 있도록 방화 방폭에 대한 시험성적서 신청도 빠르게 진행할 것을 제안드립니다. _x000D_③ㅇ 시장 규모에 대한 세밀한 조사 분석이 필요하고, 지속적인 성장을 위한 차별화 전략 수립 보완이 필요함 _x000D_④창업 아이템이 기존 유사제품을 대체할 수 있을만큼 기술적, 사용적 측면의 장점을 가지는지 여부에 대해 신뢰할 수 있는 시장 및 고객 분석을 통해 설명할 필요가 있음 _x000D_⑤아이템에 대한 필요성과 기술은 명확하게 확인됨
팀차원의 역량 측면 핵심인력 구성 및 역할분담을 사전에 확인해볼 필요가 있음
BM설계 및 확장방안 수립도 필수적으로 요구됨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10</v>
      </c>
      <c r="B39" s="2">
        <v>20413844</v>
      </c>
      <c r="C39" s="38" t="str">
        <f>IFERROR(VLOOKUP($B39,대상!$B:$AC,MATCH(C$2,대상!$1:$1,0)-1,FALSE),"")</f>
        <v>지역기반</v>
      </c>
      <c r="D39" s="38" t="str">
        <f>IFERROR(VLOOKUP($B39,대상!$B:$AC,MATCH(D$2,대상!$1:$1,0)-1,FALSE),"")</f>
        <v>최민결</v>
      </c>
      <c r="E39" s="36" t="str">
        <f>IFERROR(VLOOKUP($B39,대상!$B:$AC,MATCH(E$2,대상!$1:$1,0)-1,FALSE),"")</f>
        <v>전기ㆍ전자</v>
      </c>
      <c r="F39" s="38" t="str">
        <f>IFERROR(VLOOKUP($B39,대상!$B:$AC,MATCH(F$2,대상!$1:$1,0)-1,FALSE),"")</f>
        <v>커널 레벨 동적 제어로 전력 스파이크를 억제하는 AI 서버 전력 최적화 솔루션</v>
      </c>
      <c r="G39" s="38" t="str">
        <f>IFERROR(VLOOKUP($B39,대상!$B:$AC,MATCH(G$2,대상!$1:$1,0)-1,FALSE),"")</f>
        <v/>
      </c>
      <c r="H39" s="33">
        <f>IFERROR(VLOOKUP($B39,[1]평가!$B:$Z,MATCH(LEFT(H$2,2),[1]평가!$7:$7,0)-1,FALSE),"")</f>
        <v>0</v>
      </c>
      <c r="I39" s="36">
        <f>IFERROR(VLOOKUP($B39,[1]평가!$B:$Z,MATCH(LEFT(I$2,2),[1]평가!$7:$7,0)-1,FALSE),"")</f>
        <v>69</v>
      </c>
      <c r="J39" s="36">
        <f>IFERROR(VLOOKUP($B39,[1]평가!$B:$Z,MATCH(LEFT(J$2,2),[1]평가!$7:$7,0)-1,FALSE),"")</f>
        <v>70</v>
      </c>
      <c r="K39" s="33">
        <f>IFERROR(VLOOKUP($B39,[2]평가!$B:$Z,MATCH(LEFT(K$2,2),[2]평가!$7:$7,0)-1,FALSE),"")</f>
        <v>0</v>
      </c>
      <c r="L39" s="36">
        <f>IFERROR(VLOOKUP($B39,[2]평가!$B:$Z,MATCH(LEFT(L$2,2),[2]평가!$7:$7,0)-1,FALSE),"")</f>
        <v>82</v>
      </c>
      <c r="M39" s="39">
        <f>IFERROR(VLOOKUP($B39,[2]평가!$B:$Z,MATCH(LEFT(M$2,2),[2]평가!$7:$7,0)-1,FALSE),"")</f>
        <v>13</v>
      </c>
      <c r="N39" s="33">
        <f>IFERROR(VLOOKUP($B39,[3]평가!$B:$Z,MATCH(LEFT(N$2,2),[3]평가!$7:$7,0)-1,FALSE),"")</f>
        <v>0</v>
      </c>
      <c r="O39" s="36">
        <f>IFERROR(VLOOKUP($B39,[3]평가!$B:$Z,MATCH(LEFT(O$2,2),[3]평가!$7:$7,0)-1,FALSE),"")</f>
        <v>71</v>
      </c>
      <c r="P39" s="39">
        <f>IFERROR(VLOOKUP($B39,[3]평가!$B:$Z,MATCH(LEFT(P$2,2),[3]평가!$7:$7,0)-1,FALSE),"")</f>
        <v>77</v>
      </c>
      <c r="Q39" s="33">
        <f>IFERROR(VLOOKUP($B39,[4]평가!$B:$Z,MATCH(LEFT(Q$2,2),[4]평가!$7:$7,0)-1,FALSE),"")</f>
        <v>0</v>
      </c>
      <c r="R39" s="36">
        <f>IFERROR(VLOOKUP($B39,[4]평가!$B:$Z,MATCH(LEFT(R$2,2),[4]평가!$7:$7,0)-1,FALSE),"")</f>
        <v>73</v>
      </c>
      <c r="S39" s="39">
        <f>IFERROR(VLOOKUP($B39,[4]평가!$B:$Z,MATCH(LEFT(S$2,2),[4]평가!$7:$7,0)-1,FALSE),"")</f>
        <v>50</v>
      </c>
      <c r="T39" s="33">
        <f>IFERROR(VLOOKUP($B39,[5]평가!$B:$Z,MATCH(LEFT(T$2,2),[5]평가!$7:$7,0)-1,FALSE),"")</f>
        <v>0</v>
      </c>
      <c r="U39" s="36">
        <f>IFERROR(VLOOKUP($B39,[5]평가!$B:$Z,MATCH(LEFT(U$2,2),[5]평가!$7:$7,0)-1,FALSE),"")</f>
        <v>79</v>
      </c>
      <c r="V39" s="39">
        <f>IFERROR(VLOOKUP($B39,[5]평가!$B:$Z,MATCH(LEFT(V$2,2),[5]평가!$7:$7,0)-1,FALSE),"")</f>
        <v>31</v>
      </c>
      <c r="W39" s="33">
        <f>IFERROR(VLOOKUP($B39,대상!$B:$AD,MATCH(W$2,대상!$1:$1,0)-1,FALSE),"")</f>
        <v>0</v>
      </c>
      <c r="X39" s="20">
        <f>IF(ISBLANK(B39),"",T$1-COUNTIF(H39:V39,"회피"))</f>
        <v>5</v>
      </c>
      <c r="Y39" s="21">
        <f>IF($T$1=X39,(SUM(I39,L39,O39,R39,U39)-MIN(I39,L39,O39,R39,U39)-MAX(I39,L39,O39,R39,U39))/($T$1-2),SUM(I39,L39,O39,R39,U39/X39))</f>
        <v>74.333333333333329</v>
      </c>
      <c r="Z39" s="40">
        <f>IFERROR(VLOOKUP($B39,대상!$B:$AD,MATCH(Z$2,대상!$1:$1,0)-1,FALSE),0)</f>
        <v>2</v>
      </c>
      <c r="AA39" s="41">
        <f>IFERROR(IF(W39="면제","100"+Z39,Y39+Z39),"")</f>
        <v>76.333333333333329</v>
      </c>
      <c r="AB39" s="35" t="str">
        <f>IF(OR(W39="면제",N(Y39)=0),"",IF(AA39&lt;60,"과락",""))</f>
        <v/>
      </c>
      <c r="AC39" s="54">
        <f>IF(N(AA39)=0,"",RANK(AA39,AA$3:AA$202))</f>
        <v>37</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117</v>
      </c>
      <c r="B40" s="2">
        <v>20431416</v>
      </c>
      <c r="C40" s="38" t="str">
        <f>IFERROR(VLOOKUP($B40,대상!$B:$AC,MATCH(C$2,대상!$1:$1,0)-1,FALSE),"")</f>
        <v>지역기반</v>
      </c>
      <c r="D40" s="38" t="str">
        <f>IFERROR(VLOOKUP($B40,대상!$B:$AC,MATCH(D$2,대상!$1:$1,0)-1,FALSE),"")</f>
        <v>조성원</v>
      </c>
      <c r="E40" s="36" t="str">
        <f>IFERROR(VLOOKUP($B40,대상!$B:$AC,MATCH(E$2,대상!$1:$1,0)-1,FALSE),"")</f>
        <v>전기ㆍ전자</v>
      </c>
      <c r="F40" s="38" t="str">
        <f>IFERROR(VLOOKUP($B40,대상!$B:$AC,MATCH(F$2,대상!$1:$1,0)-1,FALSE),"")</f>
        <v>전술 모바일 환경에서의 AI 기반 음성명령 STI(Speech-To-Intent) 기능모델 개발</v>
      </c>
      <c r="G40" s="38" t="str">
        <f>IFERROR(VLOOKUP($B40,대상!$B:$AC,MATCH(G$2,대상!$1:$1,0)-1,FALSE),"")</f>
        <v/>
      </c>
      <c r="H40" s="33">
        <f>IFERROR(VLOOKUP($B40,[1]평가!$B:$Z,MATCH(LEFT(H$2,2),[1]평가!$7:$7,0)-1,FALSE),"")</f>
        <v>0</v>
      </c>
      <c r="I40" s="36">
        <f>IFERROR(VLOOKUP($B40,[1]평가!$B:$Z,MATCH(LEFT(I$2,2),[1]평가!$7:$7,0)-1,FALSE),"")</f>
        <v>68</v>
      </c>
      <c r="J40" s="36">
        <f>IFERROR(VLOOKUP($B40,[1]평가!$B:$Z,MATCH(LEFT(J$2,2),[1]평가!$7:$7,0)-1,FALSE),"")</f>
        <v>78</v>
      </c>
      <c r="K40" s="33">
        <f>IFERROR(VLOOKUP($B40,[2]평가!$B:$Z,MATCH(LEFT(K$2,2),[2]평가!$7:$7,0)-1,FALSE),"")</f>
        <v>0</v>
      </c>
      <c r="L40" s="36">
        <f>IFERROR(VLOOKUP($B40,[2]평가!$B:$Z,MATCH(LEFT(L$2,2),[2]평가!$7:$7,0)-1,FALSE),"")</f>
        <v>73</v>
      </c>
      <c r="M40" s="39">
        <f>IFERROR(VLOOKUP($B40,[2]평가!$B:$Z,MATCH(LEFT(M$2,2),[2]평가!$7:$7,0)-1,FALSE),"")</f>
        <v>37</v>
      </c>
      <c r="N40" s="33">
        <f>IFERROR(VLOOKUP($B40,[3]평가!$B:$Z,MATCH(LEFT(N$2,2),[3]평가!$7:$7,0)-1,FALSE),"")</f>
        <v>0</v>
      </c>
      <c r="O40" s="36">
        <f>IFERROR(VLOOKUP($B40,[3]평가!$B:$Z,MATCH(LEFT(O$2,2),[3]평가!$7:$7,0)-1,FALSE),"")</f>
        <v>77</v>
      </c>
      <c r="P40" s="39">
        <f>IFERROR(VLOOKUP($B40,[3]평가!$B:$Z,MATCH(LEFT(P$2,2),[3]평가!$7:$7,0)-1,FALSE),"")</f>
        <v>44</v>
      </c>
      <c r="Q40" s="33">
        <f>IFERROR(VLOOKUP($B40,[4]평가!$B:$Z,MATCH(LEFT(Q$2,2),[4]평가!$7:$7,0)-1,FALSE),"")</f>
        <v>0</v>
      </c>
      <c r="R40" s="36">
        <f>IFERROR(VLOOKUP($B40,[4]평가!$B:$Z,MATCH(LEFT(R$2,2),[4]평가!$7:$7,0)-1,FALSE),"")</f>
        <v>73</v>
      </c>
      <c r="S40" s="39">
        <f>IFERROR(VLOOKUP($B40,[4]평가!$B:$Z,MATCH(LEFT(S$2,2),[4]평가!$7:$7,0)-1,FALSE),"")</f>
        <v>50</v>
      </c>
      <c r="T40" s="33">
        <f>IFERROR(VLOOKUP($B40,[5]평가!$B:$Z,MATCH(LEFT(T$2,2),[5]평가!$7:$7,0)-1,FALSE),"")</f>
        <v>0</v>
      </c>
      <c r="U40" s="36">
        <f>IFERROR(VLOOKUP($B40,[5]평가!$B:$Z,MATCH(LEFT(U$2,2),[5]평가!$7:$7,0)-1,FALSE),"")</f>
        <v>81</v>
      </c>
      <c r="V40" s="39">
        <f>IFERROR(VLOOKUP($B40,[5]평가!$B:$Z,MATCH(LEFT(V$2,2),[5]평가!$7:$7,0)-1,FALSE),"")</f>
        <v>13</v>
      </c>
      <c r="W40" s="33">
        <f>IFERROR(VLOOKUP($B40,대상!$B:$AD,MATCH(W$2,대상!$1:$1,0)-1,FALSE),"")</f>
        <v>0</v>
      </c>
      <c r="X40" s="20">
        <f>IF(ISBLANK(B40),"",T$1-COUNTIF(H40:V40,"회피"))</f>
        <v>5</v>
      </c>
      <c r="Y40" s="21">
        <f>IF($T$1=X40,(SUM(I40,L40,O40,R40,U40)-MIN(I40,L40,O40,R40,U40)-MAX(I40,L40,O40,R40,U40))/($T$1-2),SUM(I40,L40,O40,R40,U40/X40))</f>
        <v>74.333333333333329</v>
      </c>
      <c r="Z40" s="40">
        <f>IFERROR(VLOOKUP($B40,대상!$B:$AD,MATCH(Z$2,대상!$1:$1,0)-1,FALSE),0)</f>
        <v>2</v>
      </c>
      <c r="AA40" s="41">
        <f>IFERROR(IF(W40="면제","100"+Z40,Y40+Z40),"")</f>
        <v>76.333333333333329</v>
      </c>
      <c r="AB40" s="35" t="str">
        <f>IF(OR(W40="면제",N(Y40)=0),"",IF(AA40&lt;60,"과락",""))</f>
        <v/>
      </c>
      <c r="AC40" s="54">
        <f>IF(N(AA40)=0,"",RANK(AA40,AA$3:AA$202))</f>
        <v>37</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①소음, 무전 혼선, 방독면착용 등 조건에서 음성명령 의도와 핵심 명령정도롤 해석하는 AI 기반 STI r기능 모델 개발을 목표로 하고 있음.  제안한 아이템의 개발 필요성은 있는 것으로 판단되나 목표 시장 규모는 크지 않은 것으로 판단됨 _x000D_②국방 산업에 대한 AI 적용이 가속화되는 현 시점에 적절한 사업 모델로 판단됩니다. 다만 AI 특성상 답변이 100% 완벽하지 못하다보니 명령이 잘못 전달될 가능성은 없을 지 우려되는 부분이 있습니다. 한국 및 미국 군과 시연 test를 거치고 있다는 점은 향후 매출로 이어질 가능성을 높게 판단하게 됩니다. 대표자 및 팀원들의 조직구성도 우수한 것으로 판단됩니다. _x000D_③ㅇ 시장규모에 대한 세밀한 조사 분석이 필요하고, 지속적인 성장을 위한 구체적인 성장전략 수립 보완이 필요함 _x000D_④국방 관련 창업 아이템의 특성을 고려할 때, 전술 음성명령 서비스를 판매할 수 있는 구체적인 수요처를 발굴하고, 예상되는 매출 실현 계획과 시장진입 전략을 보다 구체적으로 제시하여 사업 타당성을 설명할 필요가 있음 _x000D_⑤아이템에대한 필요성은 명확하게 확인되며, 핵심인력 팀구성이 잘 되어있음.
전반적으로 사업계획의 추진가능성과 방향성이 명확함
다만 필요성과 차별성을 바탕으로한 시장진입의 구체적인 방법이 필요함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138</v>
      </c>
      <c r="B41" s="2">
        <v>20418977</v>
      </c>
      <c r="C41" s="38" t="str">
        <f>IFERROR(VLOOKUP($B41,대상!$B:$AC,MATCH(C$2,대상!$1:$1,0)-1,FALSE),"")</f>
        <v>지역기반</v>
      </c>
      <c r="D41" s="38" t="str">
        <f>IFERROR(VLOOKUP($B41,대상!$B:$AC,MATCH(D$2,대상!$1:$1,0)-1,FALSE),"")</f>
        <v>복성균</v>
      </c>
      <c r="E41" s="36" t="str">
        <f>IFERROR(VLOOKUP($B41,대상!$B:$AC,MATCH(E$2,대상!$1:$1,0)-1,FALSE),"")</f>
        <v>전기ㆍ전자</v>
      </c>
      <c r="F41" s="38" t="str">
        <f>IFERROR(VLOOKUP($B41,대상!$B:$AC,MATCH(F$2,대상!$1:$1,0)-1,FALSE),"")</f>
        <v>임펠러 기술을 적용한 날개 없는 드론 제품 개발</v>
      </c>
      <c r="G41" s="38" t="str">
        <f>IFERROR(VLOOKUP($B41,대상!$B:$AC,MATCH(G$2,대상!$1:$1,0)-1,FALSE),"")</f>
        <v/>
      </c>
      <c r="H41" s="33">
        <f>IFERROR(VLOOKUP($B41,[1]평가!$B:$Z,MATCH(LEFT(H$2,2),[1]평가!$7:$7,0)-1,FALSE),"")</f>
        <v>0</v>
      </c>
      <c r="I41" s="36">
        <f>IFERROR(VLOOKUP($B41,[1]평가!$B:$Z,MATCH(LEFT(I$2,2),[1]평가!$7:$7,0)-1,FALSE),"")</f>
        <v>73</v>
      </c>
      <c r="J41" s="36">
        <f>IFERROR(VLOOKUP($B41,[1]평가!$B:$Z,MATCH(LEFT(J$2,2),[1]평가!$7:$7,0)-1,FALSE),"")</f>
        <v>58</v>
      </c>
      <c r="K41" s="33">
        <f>IFERROR(VLOOKUP($B41,[2]평가!$B:$Z,MATCH(LEFT(K$2,2),[2]평가!$7:$7,0)-1,FALSE),"")</f>
        <v>0</v>
      </c>
      <c r="L41" s="36">
        <f>IFERROR(VLOOKUP($B41,[2]평가!$B:$Z,MATCH(LEFT(L$2,2),[2]평가!$7:$7,0)-1,FALSE),"")</f>
        <v>77</v>
      </c>
      <c r="M41" s="39">
        <f>IFERROR(VLOOKUP($B41,[2]평가!$B:$Z,MATCH(LEFT(M$2,2),[2]평가!$7:$7,0)-1,FALSE),"")</f>
        <v>23</v>
      </c>
      <c r="N41" s="33">
        <f>IFERROR(VLOOKUP($B41,[3]평가!$B:$Z,MATCH(LEFT(N$2,2),[3]평가!$7:$7,0)-1,FALSE),"")</f>
        <v>0</v>
      </c>
      <c r="O41" s="36">
        <f>IFERROR(VLOOKUP($B41,[3]평가!$B:$Z,MATCH(LEFT(O$2,2),[3]평가!$7:$7,0)-1,FALSE),"")</f>
        <v>83</v>
      </c>
      <c r="P41" s="39">
        <f>IFERROR(VLOOKUP($B41,[3]평가!$B:$Z,MATCH(LEFT(P$2,2),[3]평가!$7:$7,0)-1,FALSE),"")</f>
        <v>29</v>
      </c>
      <c r="Q41" s="33">
        <f>IFERROR(VLOOKUP($B41,[4]평가!$B:$Z,MATCH(LEFT(Q$2,2),[4]평가!$7:$7,0)-1,FALSE),"")</f>
        <v>0</v>
      </c>
      <c r="R41" s="36">
        <f>IFERROR(VLOOKUP($B41,[4]평가!$B:$Z,MATCH(LEFT(R$2,2),[4]평가!$7:$7,0)-1,FALSE),"")</f>
        <v>72</v>
      </c>
      <c r="S41" s="39">
        <f>IFERROR(VLOOKUP($B41,[4]평가!$B:$Z,MATCH(LEFT(S$2,2),[4]평가!$7:$7,0)-1,FALSE),"")</f>
        <v>135</v>
      </c>
      <c r="T41" s="33">
        <f>IFERROR(VLOOKUP($B41,[5]평가!$B:$Z,MATCH(LEFT(T$2,2),[5]평가!$7:$7,0)-1,FALSE),"")</f>
        <v>0</v>
      </c>
      <c r="U41" s="36">
        <f>IFERROR(VLOOKUP($B41,[5]평가!$B:$Z,MATCH(LEFT(U$2,2),[5]평가!$7:$7,0)-1,FALSE),"")</f>
        <v>79</v>
      </c>
      <c r="V41" s="39">
        <f>IFERROR(VLOOKUP($B41,[5]평가!$B:$Z,MATCH(LEFT(V$2,2),[5]평가!$7:$7,0)-1,FALSE),"")</f>
        <v>46</v>
      </c>
      <c r="W41" s="33">
        <f>IFERROR(VLOOKUP($B41,대상!$B:$AD,MATCH(W$2,대상!$1:$1,0)-1,FALSE),"")</f>
        <v>0</v>
      </c>
      <c r="X41" s="20">
        <f>IF(ISBLANK(B41),"",T$1-COUNTIF(H41:V41,"회피"))</f>
        <v>5</v>
      </c>
      <c r="Y41" s="21">
        <f>IF($T$1=X41,(SUM(I41,L41,O41,R41,U41)-MIN(I41,L41,O41,R41,U41)-MAX(I41,L41,O41,R41,U41))/($T$1-2),SUM(I41,L41,O41,R41,U41/X41))</f>
        <v>76.333333333333329</v>
      </c>
      <c r="Z41" s="40">
        <f>IFERROR(VLOOKUP($B41,대상!$B:$AD,MATCH(Z$2,대상!$1:$1,0)-1,FALSE),0)</f>
        <v>0</v>
      </c>
      <c r="AA41" s="41">
        <f>IFERROR(IF(W41="면제","100"+Z41,Y41+Z41),"")</f>
        <v>76.333333333333329</v>
      </c>
      <c r="AB41" s="35" t="str">
        <f>IF(OR(W41="면제",N(Y41)=0),"",IF(AA41&lt;60,"과락",""))</f>
        <v/>
      </c>
      <c r="AC41" s="54">
        <f>IF(N(AA41)=0,"",RANK(AA41,AA$3:AA$202))</f>
        <v>37</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①드론 프로펠러의 노출을 없애는 구조를 개발하여 위험성 및 위협성을 대폭 완화한 드론 제품을 창업아이템으로 하고 있으나 유사한 기술이 존재하고 비행 성능이 확인 되지 않아 기술적인 차별성은 높지 않은 것으로 판단됨 _x000D_②드론 시장의 규모나 중요성이 높아지고 있기에 개발 및 지원의 실익이 있습니다. 팬을 임펠러로 대체하여 외부 도출이 되지 않는 부분은 참신합니다. 다만, 종래의 업체들이 위와 같은 방식을 사용하지 않은 이유도 있을 것이라 생각됩니다. 지원업체가 해당 구조로 시험비행 2-3분에 성공했다고 하지만 아직 상용화 수준과 거리가 있는 수치다보니 이번 사업 지원을 통해 해당 구조로의 최소 성능 보장 가능성을 사업계획서만으로는 담보할 수 없는 부분이 있습니다. _x000D_③ㅇ 세밀한 시장 조사 분석을 통한 기술 경쟁력 분석이 필요. 
ㅇ 아이템 특성을 고려한 용도 및 경쟁력 분석이 필요 _x000D_④창업 아이템이 기존 유사제품을 대체할 수 있을만큼 기술적, 사용적 측면의 장점을 가지는지 여부에 대해 신뢰할 수 있는 데이터의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141</v>
      </c>
      <c r="B42" s="2">
        <v>20424628</v>
      </c>
      <c r="C42" s="38" t="str">
        <f>IFERROR(VLOOKUP($B42,대상!$B:$AC,MATCH(C$2,대상!$1:$1,0)-1,FALSE),"")</f>
        <v>지역기반</v>
      </c>
      <c r="D42" s="38" t="str">
        <f>IFERROR(VLOOKUP($B42,대상!$B:$AC,MATCH(D$2,대상!$1:$1,0)-1,FALSE),"")</f>
        <v>김진우</v>
      </c>
      <c r="E42" s="36" t="str">
        <f>IFERROR(VLOOKUP($B42,대상!$B:$AC,MATCH(E$2,대상!$1:$1,0)-1,FALSE),"")</f>
        <v>전기ㆍ전자</v>
      </c>
      <c r="F42" s="38" t="str">
        <f>IFERROR(VLOOKUP($B42,대상!$B:$AC,MATCH(F$2,대상!$1:$1,0)-1,FALSE),"")</f>
        <v>Drone 을 위한 CMOS 기반의 영상정보 송수신 RF Transceiver 개발</v>
      </c>
      <c r="G42" s="38" t="str">
        <f>IFERROR(VLOOKUP($B42,대상!$B:$AC,MATCH(G$2,대상!$1:$1,0)-1,FALSE),"")</f>
        <v/>
      </c>
      <c r="H42" s="33">
        <f>IFERROR(VLOOKUP($B42,[1]평가!$B:$Z,MATCH(LEFT(H$2,2),[1]평가!$7:$7,0)-1,FALSE),"")</f>
        <v>0</v>
      </c>
      <c r="I42" s="36">
        <f>IFERROR(VLOOKUP($B42,[1]평가!$B:$Z,MATCH(LEFT(I$2,2),[1]평가!$7:$7,0)-1,FALSE),"")</f>
        <v>73</v>
      </c>
      <c r="J42" s="36">
        <f>IFERROR(VLOOKUP($B42,[1]평가!$B:$Z,MATCH(LEFT(J$2,2),[1]평가!$7:$7,0)-1,FALSE),"")</f>
        <v>58</v>
      </c>
      <c r="K42" s="33">
        <f>IFERROR(VLOOKUP($B42,[2]평가!$B:$Z,MATCH(LEFT(K$2,2),[2]평가!$7:$7,0)-1,FALSE),"")</f>
        <v>0</v>
      </c>
      <c r="L42" s="36">
        <f>IFERROR(VLOOKUP($B42,[2]평가!$B:$Z,MATCH(LEFT(L$2,2),[2]평가!$7:$7,0)-1,FALSE),"")</f>
        <v>74</v>
      </c>
      <c r="M42" s="39">
        <f>IFERROR(VLOOKUP($B42,[2]평가!$B:$Z,MATCH(LEFT(M$2,2),[2]평가!$7:$7,0)-1,FALSE),"")</f>
        <v>61</v>
      </c>
      <c r="N42" s="33">
        <f>IFERROR(VLOOKUP($B42,[3]평가!$B:$Z,MATCH(LEFT(N$2,2),[3]평가!$7:$7,0)-1,FALSE),"")</f>
        <v>0</v>
      </c>
      <c r="O42" s="36">
        <f>IFERROR(VLOOKUP($B42,[3]평가!$B:$Z,MATCH(LEFT(O$2,2),[3]평가!$7:$7,0)-1,FALSE),"")</f>
        <v>85</v>
      </c>
      <c r="P42" s="39">
        <f>IFERROR(VLOOKUP($B42,[3]평가!$B:$Z,MATCH(LEFT(P$2,2),[3]평가!$7:$7,0)-1,FALSE),"")</f>
        <v>16</v>
      </c>
      <c r="Q42" s="33">
        <f>IFERROR(VLOOKUP($B42,[4]평가!$B:$Z,MATCH(LEFT(Q$2,2),[4]평가!$7:$7,0)-1,FALSE),"")</f>
        <v>0</v>
      </c>
      <c r="R42" s="36">
        <f>IFERROR(VLOOKUP($B42,[4]평가!$B:$Z,MATCH(LEFT(R$2,2),[4]평가!$7:$7,0)-1,FALSE),"")</f>
        <v>73</v>
      </c>
      <c r="S42" s="39">
        <f>IFERROR(VLOOKUP($B42,[4]평가!$B:$Z,MATCH(LEFT(S$2,2),[4]평가!$7:$7,0)-1,FALSE),"")</f>
        <v>89</v>
      </c>
      <c r="T42" s="33">
        <f>IFERROR(VLOOKUP($B42,[5]평가!$B:$Z,MATCH(LEFT(T$2,2),[5]평가!$7:$7,0)-1,FALSE),"")</f>
        <v>0</v>
      </c>
      <c r="U42" s="36">
        <f>IFERROR(VLOOKUP($B42,[5]평가!$B:$Z,MATCH(LEFT(U$2,2),[5]평가!$7:$7,0)-1,FALSE),"")</f>
        <v>82</v>
      </c>
      <c r="V42" s="39">
        <f>IFERROR(VLOOKUP($B42,[5]평가!$B:$Z,MATCH(LEFT(V$2,2),[5]평가!$7:$7,0)-1,FALSE),"")</f>
        <v>18</v>
      </c>
      <c r="W42" s="33">
        <f>IFERROR(VLOOKUP($B42,대상!$B:$AD,MATCH(W$2,대상!$1:$1,0)-1,FALSE),"")</f>
        <v>0</v>
      </c>
      <c r="X42" s="20">
        <f>IF(ISBLANK(B42),"",T$1-COUNTIF(H42:V42,"회피"))</f>
        <v>5</v>
      </c>
      <c r="Y42" s="21">
        <f>IF($T$1=X42,(SUM(I42,L42,O42,R42,U42)-MIN(I42,L42,O42,R42,U42)-MAX(I42,L42,O42,R42,U42))/($T$1-2),SUM(I42,L42,O42,R42,U42/X42))</f>
        <v>76.333333333333329</v>
      </c>
      <c r="Z42" s="40">
        <f>IFERROR(VLOOKUP($B42,대상!$B:$AD,MATCH(Z$2,대상!$1:$1,0)-1,FALSE),0)</f>
        <v>0</v>
      </c>
      <c r="AA42" s="41">
        <f>IFERROR(IF(W42="면제","100"+Z42,Y42+Z42),"")</f>
        <v>76.333333333333329</v>
      </c>
      <c r="AB42" s="35" t="str">
        <f>IF(OR(W42="면제",N(Y42)=0),"",IF(AA42&lt;60,"과락",""))</f>
        <v/>
      </c>
      <c r="AC42" s="54">
        <f>IF(N(AA42)=0,"",RANK(AA42,AA$3:AA$202))</f>
        <v>37</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①2.4GHz 대역 영상통신용 CMOS RF Reciver 칩 개발 및 상용화를 목표로 제안하고 있음. 칩 상용화를 위한 신뢰성 확보 및 시장 진입을 위한 차별화된 전략이 필요한 것으로 판단됨 _x000D_②시장규모도 중간 이상이고 대표자 역량도 우수합니다. 현재까지 설계를 진행해오신 부분도 이번 지원사업과 연관된 제품 개발일 잘 될 수 있을 것이란 생각을 가지게 합니다. 다만 개발된 제품이 실제 매출로 이어지기 위해서는 PoC나 민간 공공 시장 판로 계획들이 좀 더 구체화될 필요가 있습니다. _x000D_③ㅇ 유사 경쟁 기술 대비 차별화 전략 수립 보완이 필요함. 
ㅇ 지속적인 성장을 위한 세밀한 성장 전략 수립 보완이 필요함 _x000D_④영상 통신용 반도체라는 창업 아이템의 특성상 제한된 수요처를 어떻게 발굴하고 매출을 실현할지에 대하여 보다 구체적인 사업화 계획의 보완이 요구됨 _x000D_⑤아이템의 필요성 및 대표자의 전문성과 관련경험, 기술성은 우수한것으로 확인됨. 
필요성과 차별성을 바탕으로한 시장진입의 구체적인 방법이 요구되고, BM설계 및 확장방안 수립도 필수적으로 요구됨
팀차원의 역량 측면 핵심인력 구성 및 역할분담을 사전에 확인해볼 필요가 있음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76</v>
      </c>
      <c r="B43" s="2">
        <v>20417302</v>
      </c>
      <c r="C43" s="38" t="str">
        <f>IFERROR(VLOOKUP($B43,대상!$B:$AC,MATCH(C$2,대상!$1:$1,0)-1,FALSE),"")</f>
        <v>지역기반</v>
      </c>
      <c r="D43" s="38" t="str">
        <f>IFERROR(VLOOKUP($B43,대상!$B:$AC,MATCH(D$2,대상!$1:$1,0)-1,FALSE),"")</f>
        <v>김정모</v>
      </c>
      <c r="E43" s="36" t="str">
        <f>IFERROR(VLOOKUP($B43,대상!$B:$AC,MATCH(E$2,대상!$1:$1,0)-1,FALSE),"")</f>
        <v>전기ㆍ전자</v>
      </c>
      <c r="F43" s="38" t="str">
        <f>IFERROR(VLOOKUP($B43,대상!$B:$AC,MATCH(F$2,대상!$1:$1,0)-1,FALSE),"")</f>
        <v>전문가-AI 협업(Co-Design) 기반의 지능형 하드웨어 설계·제작 자동화 솔루션, ODaaS</v>
      </c>
      <c r="G43" s="38" t="str">
        <f>IFERROR(VLOOKUP($B43,대상!$B:$AC,MATCH(G$2,대상!$1:$1,0)-1,FALSE),"")</f>
        <v/>
      </c>
      <c r="H43" s="33">
        <f>IFERROR(VLOOKUP($B43,[1]평가!$B:$Z,MATCH(LEFT(H$2,2),[1]평가!$7:$7,0)-1,FALSE),"")</f>
        <v>0</v>
      </c>
      <c r="I43" s="36">
        <f>IFERROR(VLOOKUP($B43,[1]평가!$B:$Z,MATCH(LEFT(I$2,2),[1]평가!$7:$7,0)-1,FALSE),"")</f>
        <v>74</v>
      </c>
      <c r="J43" s="36">
        <f>IFERROR(VLOOKUP($B43,[1]평가!$B:$Z,MATCH(LEFT(J$2,2),[1]평가!$7:$7,0)-1,FALSE),"")</f>
        <v>28</v>
      </c>
      <c r="K43" s="33">
        <f>IFERROR(VLOOKUP($B43,[2]평가!$B:$Z,MATCH(LEFT(K$2,2),[2]평가!$7:$7,0)-1,FALSE),"")</f>
        <v>0</v>
      </c>
      <c r="L43" s="36">
        <f>IFERROR(VLOOKUP($B43,[2]평가!$B:$Z,MATCH(LEFT(L$2,2),[2]평가!$7:$7,0)-1,FALSE),"")</f>
        <v>74</v>
      </c>
      <c r="M43" s="39">
        <f>IFERROR(VLOOKUP($B43,[2]평가!$B:$Z,MATCH(LEFT(M$2,2),[2]평가!$7:$7,0)-1,FALSE),"")</f>
        <v>61</v>
      </c>
      <c r="N43" s="33">
        <f>IFERROR(VLOOKUP($B43,[3]평가!$B:$Z,MATCH(LEFT(N$2,2),[3]평가!$7:$7,0)-1,FALSE),"")</f>
        <v>0</v>
      </c>
      <c r="O43" s="36">
        <f>IFERROR(VLOOKUP($B43,[3]평가!$B:$Z,MATCH(LEFT(O$2,2),[3]평가!$7:$7,0)-1,FALSE),"")</f>
        <v>80</v>
      </c>
      <c r="P43" s="39">
        <f>IFERROR(VLOOKUP($B43,[3]평가!$B:$Z,MATCH(LEFT(P$2,2),[3]평가!$7:$7,0)-1,FALSE),"")</f>
        <v>39</v>
      </c>
      <c r="Q43" s="33">
        <f>IFERROR(VLOOKUP($B43,[4]평가!$B:$Z,MATCH(LEFT(Q$2,2),[4]평가!$7:$7,0)-1,FALSE),"")</f>
        <v>0</v>
      </c>
      <c r="R43" s="36">
        <f>IFERROR(VLOOKUP($B43,[4]평가!$B:$Z,MATCH(LEFT(R$2,2),[4]평가!$7:$7,0)-1,FALSE),"")</f>
        <v>73</v>
      </c>
      <c r="S43" s="39">
        <f>IFERROR(VLOOKUP($B43,[4]평가!$B:$Z,MATCH(LEFT(S$2,2),[4]평가!$7:$7,0)-1,FALSE),"")</f>
        <v>89</v>
      </c>
      <c r="T43" s="33">
        <f>IFERROR(VLOOKUP($B43,[5]평가!$B:$Z,MATCH(LEFT(T$2,2),[5]평가!$7:$7,0)-1,FALSE),"")</f>
        <v>0</v>
      </c>
      <c r="U43" s="36">
        <f>IFERROR(VLOOKUP($B43,[5]평가!$B:$Z,MATCH(LEFT(U$2,2),[5]평가!$7:$7,0)-1,FALSE),"")</f>
        <v>82</v>
      </c>
      <c r="V43" s="39">
        <f>IFERROR(VLOOKUP($B43,[5]평가!$B:$Z,MATCH(LEFT(V$2,2),[5]평가!$7:$7,0)-1,FALSE),"")</f>
        <v>18</v>
      </c>
      <c r="W43" s="33">
        <f>IFERROR(VLOOKUP($B43,대상!$B:$AD,MATCH(W$2,대상!$1:$1,0)-1,FALSE),"")</f>
        <v>0</v>
      </c>
      <c r="X43" s="20">
        <f>IF(ISBLANK(B43),"",T$1-COUNTIF(H43:V43,"회피"))</f>
        <v>5</v>
      </c>
      <c r="Y43" s="21">
        <f>IF($T$1=X43,(SUM(I43,L43,O43,R43,U43)-MIN(I43,L43,O43,R43,U43)-MAX(I43,L43,O43,R43,U43))/($T$1-2),SUM(I43,L43,O43,R43,U43/X43))</f>
        <v>76</v>
      </c>
      <c r="Z43" s="40">
        <f>IFERROR(VLOOKUP($B43,대상!$B:$AD,MATCH(Z$2,대상!$1:$1,0)-1,FALSE),0)</f>
        <v>0</v>
      </c>
      <c r="AA43" s="41">
        <f>IFERROR(IF(W43="면제","100"+Z43,Y43+Z43),"")</f>
        <v>76</v>
      </c>
      <c r="AB43" s="35" t="str">
        <f>IF(OR(W43="면제",N(Y43)=0),"",IF(AA43&lt;60,"과락",""))</f>
        <v/>
      </c>
      <c r="AC43" s="54">
        <f>IF(N(AA43)=0,"",RANK(AA43,AA$3:AA$202))</f>
        <v>41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①AI, DX 역량이 부족한 창업자 등을 대상으로 요구사항을 입력하면 ADA 가 기술 스펙을 분석하여 실시간 견적 및 설계 블록 다이어그램을 포함한 기획서를 제공하는 솔루션 개발을 창업아이템으로 하고 있으나 제안하고 있는 창업아이템의 목표 시장 규모는 크지 않은 것으로 판단됨 _x000D_②개발 리드타임을 60% 단축할 수 있다는 부분은 매우 좋은 성과에 해당합니다. 다만, 견적 투명성 및 접근성 확보가 핵심이며 결국은 용역을 맡기고 수행하는 부분에 대한 개선을 통해 기간을 단축한 것으로 판단됩니다. 이러한 SW를 온라인 플랫폼화하여 서비스할 경우 매출 확대를 기대해볼 수 있어 보입니다. 다만 에이전틱 AI 시대에 대한 대비도 필요해보입니다. _x000D_③ㅇ 고객 확보를 위한 구체적인 전략 수립이 필요함. 
ㅇ 기술 경쟁력을 확보하기 위한 구체적인 방안이 필요함 _x000D_④창업아이템을 통해 예상되는 기술적 효과에 대해 다소 추상적으로 제시되어 있어, 현실적인 구현 가능성 및 효과성에 대해 보다 객관적인 자료를 통한 설명의 보완이 필요함 _x000D_⑤아이템에대한 필요성과 추진계획은 명확하게 확인됨
다만 시장진입의 구체적인 방법이 필요하며,
BM설계 및 확장방안 수립도 필수적으로 요구됨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135</v>
      </c>
      <c r="B44" s="2">
        <v>20406840</v>
      </c>
      <c r="C44" s="38" t="str">
        <f>IFERROR(VLOOKUP($B44,대상!$B:$AC,MATCH(C$2,대상!$1:$1,0)-1,FALSE),"")</f>
        <v>지역기반</v>
      </c>
      <c r="D44" s="38" t="str">
        <f>IFERROR(VLOOKUP($B44,대상!$B:$AC,MATCH(D$2,대상!$1:$1,0)-1,FALSE),"")</f>
        <v>강해구</v>
      </c>
      <c r="E44" s="36" t="str">
        <f>IFERROR(VLOOKUP($B44,대상!$B:$AC,MATCH(E$2,대상!$1:$1,0)-1,FALSE),"")</f>
        <v>전기ㆍ전자</v>
      </c>
      <c r="F44" s="38" t="str">
        <f>IFERROR(VLOOKUP($B44,대상!$B:$AC,MATCH(F$2,대상!$1:$1,0)-1,FALSE),"")</f>
        <v>AI 기반 산업현장 중대사고 예방을 위한 아크플래시 대응   실시간 감지와 경보 기능을 갖는 지능형 웨어러블 산업용 보호 헬멧 설계 개발</v>
      </c>
      <c r="G44" s="38" t="str">
        <f>IFERROR(VLOOKUP($B44,대상!$B:$AC,MATCH(G$2,대상!$1:$1,0)-1,FALSE),"")</f>
        <v/>
      </c>
      <c r="H44" s="33">
        <f>IFERROR(VLOOKUP($B44,[1]평가!$B:$Z,MATCH(LEFT(H$2,2),[1]평가!$7:$7,0)-1,FALSE),"")</f>
        <v>0</v>
      </c>
      <c r="I44" s="36">
        <f>IFERROR(VLOOKUP($B44,[1]평가!$B:$Z,MATCH(LEFT(I$2,2),[1]평가!$7:$7,0)-1,FALSE),"")</f>
        <v>73</v>
      </c>
      <c r="J44" s="36">
        <f>IFERROR(VLOOKUP($B44,[1]평가!$B:$Z,MATCH(LEFT(J$2,2),[1]평가!$7:$7,0)-1,FALSE),"")</f>
        <v>58</v>
      </c>
      <c r="K44" s="33">
        <f>IFERROR(VLOOKUP($B44,[2]평가!$B:$Z,MATCH(LEFT(K$2,2),[2]평가!$7:$7,0)-1,FALSE),"")</f>
        <v>0</v>
      </c>
      <c r="L44" s="36">
        <f>IFERROR(VLOOKUP($B44,[2]평가!$B:$Z,MATCH(LEFT(L$2,2),[2]평가!$7:$7,0)-1,FALSE),"")</f>
        <v>76</v>
      </c>
      <c r="M44" s="39">
        <f>IFERROR(VLOOKUP($B44,[2]평가!$B:$Z,MATCH(LEFT(M$2,2),[2]평가!$7:$7,0)-1,FALSE),"")</f>
        <v>29</v>
      </c>
      <c r="N44" s="33">
        <f>IFERROR(VLOOKUP($B44,[3]평가!$B:$Z,MATCH(LEFT(N$2,2),[3]평가!$7:$7,0)-1,FALSE),"")</f>
        <v>0</v>
      </c>
      <c r="O44" s="36">
        <f>IFERROR(VLOOKUP($B44,[3]평가!$B:$Z,MATCH(LEFT(O$2,2),[3]평가!$7:$7,0)-1,FALSE),"")</f>
        <v>76</v>
      </c>
      <c r="P44" s="39">
        <f>IFERROR(VLOOKUP($B44,[3]평가!$B:$Z,MATCH(LEFT(P$2,2),[3]평가!$7:$7,0)-1,FALSE),"")</f>
        <v>54</v>
      </c>
      <c r="Q44" s="33">
        <f>IFERROR(VLOOKUP($B44,[4]평가!$B:$Z,MATCH(LEFT(Q$2,2),[4]평가!$7:$7,0)-1,FALSE),"")</f>
        <v>0</v>
      </c>
      <c r="R44" s="36">
        <f>IFERROR(VLOOKUP($B44,[4]평가!$B:$Z,MATCH(LEFT(R$2,2),[4]평가!$7:$7,0)-1,FALSE),"")</f>
        <v>83</v>
      </c>
      <c r="S44" s="39">
        <f>IFERROR(VLOOKUP($B44,[4]평가!$B:$Z,MATCH(LEFT(S$2,2),[4]평가!$7:$7,0)-1,FALSE),"")</f>
        <v>16</v>
      </c>
      <c r="T44" s="33">
        <f>IFERROR(VLOOKUP($B44,[5]평가!$B:$Z,MATCH(LEFT(T$2,2),[5]평가!$7:$7,0)-1,FALSE),"")</f>
        <v>0</v>
      </c>
      <c r="U44" s="36">
        <f>IFERROR(VLOOKUP($B44,[5]평가!$B:$Z,MATCH(LEFT(U$2,2),[5]평가!$7:$7,0)-1,FALSE),"")</f>
        <v>76</v>
      </c>
      <c r="V44" s="39">
        <f>IFERROR(VLOOKUP($B44,[5]평가!$B:$Z,MATCH(LEFT(V$2,2),[5]평가!$7:$7,0)-1,FALSE),"")</f>
        <v>80</v>
      </c>
      <c r="W44" s="33">
        <f>IFERROR(VLOOKUP($B44,대상!$B:$AD,MATCH(W$2,대상!$1:$1,0)-1,FALSE),"")</f>
        <v>0</v>
      </c>
      <c r="X44" s="20">
        <f>IF(ISBLANK(B44),"",T$1-COUNTIF(H44:V44,"회피"))</f>
        <v>5</v>
      </c>
      <c r="Y44" s="21">
        <f>IF($T$1=X44,(SUM(I44,L44,O44,R44,U44)-MIN(I44,L44,O44,R44,U44)-MAX(I44,L44,O44,R44,U44))/($T$1-2),SUM(I44,L44,O44,R44,U44/X44))</f>
        <v>76</v>
      </c>
      <c r="Z44" s="40">
        <f>IFERROR(VLOOKUP($B44,대상!$B:$AD,MATCH(Z$2,대상!$1:$1,0)-1,FALSE),0)</f>
        <v>0</v>
      </c>
      <c r="AA44" s="41">
        <f>IFERROR(IF(W44="면제","100"+Z44,Y44+Z44),"")</f>
        <v>76</v>
      </c>
      <c r="AB44" s="35" t="str">
        <f>IF(OR(W44="면제",N(Y44)=0),"",IF(AA44&lt;60,"과락",""))</f>
        <v/>
      </c>
      <c r="AC44" s="54">
        <f>IF(N(AA44)=0,"",RANK(AA44,AA$3:AA$202))</f>
        <v>41</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①위험을 인지, 예측, 경고할 수 있는 지능형 스마트 안전모를 개발하여 사용자 중대 사고 대비를 목적으로 창업아이템을 제안하고 있으나 시제품 완성을 위한 구체적인 방안의 제시와 해당 제품 시장 진입을 위한 구체적인 방안의 제시가 미흡함 _x000D_②중대사고로부터 머리를 보호하기 위한 헬멧 개발 필요성이 인정됩니다. 다만, 관련 분야에 진출한 경쟁업체가 매우 많다보니 우리 제품만의 기술적 우수성 및 차별성이 필요합니다. 또한 해당 제품은 조달 시장 진입이 필요한 제품입니다. 조달 진입을 위해 우리 제품과 매칭되는 특허가 반드시 필요한데 차별화된 기술 포인트가 필요합니다. _x000D_③ㅇ 세밀한 시장조사 및 분석을 통한 가격 경쟁력 확보 방안 수립이 필요. 
ㅇ 지속성장을 위한 구체적인 전략 수립 보완이 필요 _x000D_④창업 아이템이 기존 유사제품을 대체할 수 있을만큼 기술적, 사용적 측면의 장점을 가지는지 여부에 대해 신뢰할 수 있는 데이터의 보완이 필요함 _x000D_⑤아이템의 필요성 및 대표자의 전문성과 관련경험, 기술성은 우수한것으로 확인됨.
필요성과 차별성을 바탕으로한 시장진입의 구체적인 방법이 요구되고, BM설계 및 확장방안 수립도 필수적으로 요구됨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40</v>
      </c>
      <c r="B45" s="2">
        <v>20438866</v>
      </c>
      <c r="C45" s="38" t="str">
        <f>IFERROR(VLOOKUP($B45,대상!$B:$AC,MATCH(C$2,대상!$1:$1,0)-1,FALSE),"")</f>
        <v>지역기반</v>
      </c>
      <c r="D45" s="38" t="str">
        <f>IFERROR(VLOOKUP($B45,대상!$B:$AC,MATCH(D$2,대상!$1:$1,0)-1,FALSE),"")</f>
        <v>서지웅</v>
      </c>
      <c r="E45" s="36" t="str">
        <f>IFERROR(VLOOKUP($B45,대상!$B:$AC,MATCH(E$2,대상!$1:$1,0)-1,FALSE),"")</f>
        <v>전기ㆍ전자</v>
      </c>
      <c r="F45" s="38" t="str">
        <f>IFERROR(VLOOKUP($B45,대상!$B:$AC,MATCH(F$2,대상!$1:$1,0)-1,FALSE),"")</f>
        <v xml:space="preserve">WTC - Wafer Tension Control </v>
      </c>
      <c r="G45" s="38" t="str">
        <f>IFERROR(VLOOKUP($B45,대상!$B:$AC,MATCH(G$2,대상!$1:$1,0)-1,FALSE),"")</f>
        <v/>
      </c>
      <c r="H45" s="33">
        <f>IFERROR(VLOOKUP($B45,[1]평가!$B:$Z,MATCH(LEFT(H$2,2),[1]평가!$7:$7,0)-1,FALSE),"")</f>
        <v>0</v>
      </c>
      <c r="I45" s="36">
        <f>IFERROR(VLOOKUP($B45,[1]평가!$B:$Z,MATCH(LEFT(I$2,2),[1]평가!$7:$7,0)-1,FALSE),"")</f>
        <v>69</v>
      </c>
      <c r="J45" s="36">
        <f>IFERROR(VLOOKUP($B45,[1]평가!$B:$Z,MATCH(LEFT(J$2,2),[1]평가!$7:$7,0)-1,FALSE),"")</f>
        <v>116</v>
      </c>
      <c r="K45" s="33">
        <f>IFERROR(VLOOKUP($B45,[2]평가!$B:$Z,MATCH(LEFT(K$2,2),[2]평가!$7:$7,0)-1,FALSE),"")</f>
        <v>0</v>
      </c>
      <c r="L45" s="36">
        <f>IFERROR(VLOOKUP($B45,[2]평가!$B:$Z,MATCH(LEFT(L$2,2),[2]평가!$7:$7,0)-1,FALSE),"")</f>
        <v>82</v>
      </c>
      <c r="M45" s="39">
        <f>IFERROR(VLOOKUP($B45,[2]평가!$B:$Z,MATCH(LEFT(M$2,2),[2]평가!$7:$7,0)-1,FALSE),"")</f>
        <v>17</v>
      </c>
      <c r="N45" s="33">
        <f>IFERROR(VLOOKUP($B45,[3]평가!$B:$Z,MATCH(LEFT(N$2,2),[3]평가!$7:$7,0)-1,FALSE),"")</f>
        <v>0</v>
      </c>
      <c r="O45" s="36">
        <f>IFERROR(VLOOKUP($B45,[3]평가!$B:$Z,MATCH(LEFT(O$2,2),[3]평가!$7:$7,0)-1,FALSE),"")</f>
        <v>72</v>
      </c>
      <c r="P45" s="39">
        <f>IFERROR(VLOOKUP($B45,[3]평가!$B:$Z,MATCH(LEFT(P$2,2),[3]평가!$7:$7,0)-1,FALSE),"")</f>
        <v>84</v>
      </c>
      <c r="Q45" s="33">
        <f>IFERROR(VLOOKUP($B45,[4]평가!$B:$Z,MATCH(LEFT(Q$2,2),[4]평가!$7:$7,0)-1,FALSE),"")</f>
        <v>0</v>
      </c>
      <c r="R45" s="36">
        <f>IFERROR(VLOOKUP($B45,[4]평가!$B:$Z,MATCH(LEFT(R$2,2),[4]평가!$7:$7,0)-1,FALSE),"")</f>
        <v>73</v>
      </c>
      <c r="S45" s="39">
        <f>IFERROR(VLOOKUP($B45,[4]평가!$B:$Z,MATCH(LEFT(S$2,2),[4]평가!$7:$7,0)-1,FALSE),"")</f>
        <v>89</v>
      </c>
      <c r="T45" s="33">
        <f>IFERROR(VLOOKUP($B45,[5]평가!$B:$Z,MATCH(LEFT(T$2,2),[5]평가!$7:$7,0)-1,FALSE),"")</f>
        <v>0</v>
      </c>
      <c r="U45" s="36">
        <f>IFERROR(VLOOKUP($B45,[5]평가!$B:$Z,MATCH(LEFT(U$2,2),[5]평가!$7:$7,0)-1,FALSE),"")</f>
        <v>83</v>
      </c>
      <c r="V45" s="39">
        <f>IFERROR(VLOOKUP($B45,[5]평가!$B:$Z,MATCH(LEFT(V$2,2),[5]평가!$7:$7,0)-1,FALSE),"")</f>
        <v>13</v>
      </c>
      <c r="W45" s="33">
        <f>IFERROR(VLOOKUP($B45,대상!$B:$AD,MATCH(W$2,대상!$1:$1,0)-1,FALSE),"")</f>
        <v>0</v>
      </c>
      <c r="X45" s="20">
        <f>IF(ISBLANK(B45),"",T$1-COUNTIF(H45:V45,"회피"))</f>
        <v>5</v>
      </c>
      <c r="Y45" s="21">
        <f>IF($T$1=X45,(SUM(I45,L45,O45,R45,U45)-MIN(I45,L45,O45,R45,U45)-MAX(I45,L45,O45,R45,U45))/($T$1-2),SUM(I45,L45,O45,R45,U45/X45))</f>
        <v>75.666666666666671</v>
      </c>
      <c r="Z45" s="40">
        <f>IFERROR(VLOOKUP($B45,대상!$B:$AD,MATCH(Z$2,대상!$1:$1,0)-1,FALSE),0)</f>
        <v>0</v>
      </c>
      <c r="AA45" s="41">
        <f>IFERROR(IF(W45="면제","100"+Z45,Y45+Z45),"")</f>
        <v>75.666666666666671</v>
      </c>
      <c r="AB45" s="35" t="str">
        <f>IF(OR(W45="면제",N(Y45)=0),"",IF(AA45&lt;60,"과락",""))</f>
        <v/>
      </c>
      <c r="AC45" s="54">
        <f>IF(N(AA45)=0,"",RANK(AA45,AA$3:AA$202))</f>
        <v>43</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77</v>
      </c>
      <c r="B46" s="2">
        <v>20417433</v>
      </c>
      <c r="C46" s="38" t="str">
        <f>IFERROR(VLOOKUP($B46,대상!$B:$AC,MATCH(C$2,대상!$1:$1,0)-1,FALSE),"")</f>
        <v>지역기반</v>
      </c>
      <c r="D46" s="38" t="str">
        <f>IFERROR(VLOOKUP($B46,대상!$B:$AC,MATCH(D$2,대상!$1:$1,0)-1,FALSE),"")</f>
        <v>이주연</v>
      </c>
      <c r="E46" s="36" t="str">
        <f>IFERROR(VLOOKUP($B46,대상!$B:$AC,MATCH(E$2,대상!$1:$1,0)-1,FALSE),"")</f>
        <v>전기ㆍ전자</v>
      </c>
      <c r="F46" s="38" t="str">
        <f>IFERROR(VLOOKUP($B46,대상!$B:$AC,MATCH(F$2,대상!$1:$1,0)-1,FALSE),"")</f>
        <v>Gate Control 이론에 근거한, 의료진 설계기반 페인케어 의료기기 상용화</v>
      </c>
      <c r="G46" s="38" t="str">
        <f>IFERROR(VLOOKUP($B46,대상!$B:$AC,MATCH(G$2,대상!$1:$1,0)-1,FALSE),"")</f>
        <v/>
      </c>
      <c r="H46" s="33">
        <f>IFERROR(VLOOKUP($B46,[1]평가!$B:$Z,MATCH(LEFT(H$2,2),[1]평가!$7:$7,0)-1,FALSE),"")</f>
        <v>0</v>
      </c>
      <c r="I46" s="36">
        <f>IFERROR(VLOOKUP($B46,[1]평가!$B:$Z,MATCH(LEFT(I$2,2),[1]평가!$7:$7,0)-1,FALSE),"")</f>
        <v>70</v>
      </c>
      <c r="J46" s="36">
        <f>IFERROR(VLOOKUP($B46,[1]평가!$B:$Z,MATCH(LEFT(J$2,2),[1]평가!$7:$7,0)-1,FALSE),"")</f>
        <v>66</v>
      </c>
      <c r="K46" s="33">
        <f>IFERROR(VLOOKUP($B46,[2]평가!$B:$Z,MATCH(LEFT(K$2,2),[2]평가!$7:$7,0)-1,FALSE),"")</f>
        <v>0</v>
      </c>
      <c r="L46" s="36">
        <f>IFERROR(VLOOKUP($B46,[2]평가!$B:$Z,MATCH(LEFT(L$2,2),[2]평가!$7:$7,0)-1,FALSE),"")</f>
        <v>73</v>
      </c>
      <c r="M46" s="39">
        <f>IFERROR(VLOOKUP($B46,[2]평가!$B:$Z,MATCH(LEFT(M$2,2),[2]평가!$7:$7,0)-1,FALSE),"")</f>
        <v>37</v>
      </c>
      <c r="N46" s="33">
        <f>IFERROR(VLOOKUP($B46,[3]평가!$B:$Z,MATCH(LEFT(N$2,2),[3]평가!$7:$7,0)-1,FALSE),"")</f>
        <v>0</v>
      </c>
      <c r="O46" s="36">
        <f>IFERROR(VLOOKUP($B46,[3]평가!$B:$Z,MATCH(LEFT(O$2,2),[3]평가!$7:$7,0)-1,FALSE),"")</f>
        <v>70</v>
      </c>
      <c r="P46" s="39">
        <f>IFERROR(VLOOKUP($B46,[3]평가!$B:$Z,MATCH(LEFT(P$2,2),[3]평가!$7:$7,0)-1,FALSE),"")</f>
        <v>84</v>
      </c>
      <c r="Q46" s="33">
        <f>IFERROR(VLOOKUP($B46,[4]평가!$B:$Z,MATCH(LEFT(Q$2,2),[4]평가!$7:$7,0)-1,FALSE),"")</f>
        <v>0</v>
      </c>
      <c r="R46" s="36">
        <f>IFERROR(VLOOKUP($B46,[4]평가!$B:$Z,MATCH(LEFT(R$2,2),[4]평가!$7:$7,0)-1,FALSE),"")</f>
        <v>81</v>
      </c>
      <c r="S46" s="39">
        <f>IFERROR(VLOOKUP($B46,[4]평가!$B:$Z,MATCH(LEFT(S$2,2),[4]평가!$7:$7,0)-1,FALSE),"")</f>
        <v>16</v>
      </c>
      <c r="T46" s="33">
        <f>IFERROR(VLOOKUP($B46,[5]평가!$B:$Z,MATCH(LEFT(T$2,2),[5]평가!$7:$7,0)-1,FALSE),"")</f>
        <v>0</v>
      </c>
      <c r="U46" s="36">
        <f>IFERROR(VLOOKUP($B46,[5]평가!$B:$Z,MATCH(LEFT(U$2,2),[5]평가!$7:$7,0)-1,FALSE),"")</f>
        <v>78</v>
      </c>
      <c r="V46" s="39">
        <f>IFERROR(VLOOKUP($B46,[5]평가!$B:$Z,MATCH(LEFT(V$2,2),[5]평가!$7:$7,0)-1,FALSE),"")</f>
        <v>43</v>
      </c>
      <c r="W46" s="33">
        <f>IFERROR(VLOOKUP($B46,대상!$B:$AD,MATCH(W$2,대상!$1:$1,0)-1,FALSE),"")</f>
        <v>0</v>
      </c>
      <c r="X46" s="20">
        <f>IF(ISBLANK(B46),"",T$1-COUNTIF(H46:V46,"회피"))</f>
        <v>5</v>
      </c>
      <c r="Y46" s="21">
        <f>IF($T$1=X46,(SUM(I46,L46,O46,R46,U46)-MIN(I46,L46,O46,R46,U46)-MAX(I46,L46,O46,R46,U46))/($T$1-2),SUM(I46,L46,O46,R46,U46/X46))</f>
        <v>73.666666666666671</v>
      </c>
      <c r="Z46" s="40">
        <f>IFERROR(VLOOKUP($B46,대상!$B:$AD,MATCH(Z$2,대상!$1:$1,0)-1,FALSE),0)</f>
        <v>2</v>
      </c>
      <c r="AA46" s="41">
        <f>IFERROR(IF(W46="면제","100"+Z46,Y46+Z46),"")</f>
        <v>75.666666666666671</v>
      </c>
      <c r="AB46" s="35" t="str">
        <f>IF(OR(W46="면제",N(Y46)=0),"",IF(AA46&lt;60,"과락",""))</f>
        <v/>
      </c>
      <c r="AC46" s="54">
        <f>IF(N(AA46)=0,"",RANK(AA46,AA$3:AA$202))</f>
        <v>43</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①시술 통증 및 치료 시간 저감을 목적으로 저주파 전기자극과 저출력 레이저 치료를 단일 핸드피스로 개발하는 창업아이템을 제안하고 있음. 목표시장 진입을 위한 구체적인 방안의 제시는 다소 미흡한 것으로 판단됨 _x000D_②경쟁사 대비 시술 통증이 줄고 가격 경쟁력을 가진다는 부분은 긍정적입니다. 의료기기 인증 등 목표 일정도 구체화되어 있습니다. 기술에 대한 차별성 고도화를 통한 복수의 추가 출원을 통해 기술장벽을 구축할 필요가 있습니다. 시장 확대를 위해 대형 병원 등과의 협업 확대에 노력을 할 필요가 있습니다. _x000D_③ㅇ 아이템 기술에 대한 신뢰도 확보 방안에 대한 구체적인 전략 수립 보완이 필요함 _x000D_④창업 아이템이 기존 유사제품을 대체할 수 있을만큼 기술적, 사용적 측면의 장점을 가지는지 여부에 대해 신뢰할 수 있는 데이터의 보완이 필요함 _x000D_⑤아이템에대한 필요성은 명확하게 확인되며, 조직구성도 잘 되어있음.
다만 시장의 크기 등의 분석과 확장방안 수립이 필수적으로 필요하며,
고객 수요 및 확보 방안과 시장진출 전략의 구체화가 요구됨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90</v>
      </c>
      <c r="B47" s="2">
        <v>20423299</v>
      </c>
      <c r="C47" s="38" t="str">
        <f>IFERROR(VLOOKUP($B47,대상!$B:$AC,MATCH(C$2,대상!$1:$1,0)-1,FALSE),"")</f>
        <v>지역기반</v>
      </c>
      <c r="D47" s="38" t="str">
        <f>IFERROR(VLOOKUP($B47,대상!$B:$AC,MATCH(D$2,대상!$1:$1,0)-1,FALSE),"")</f>
        <v>김용해</v>
      </c>
      <c r="E47" s="36" t="str">
        <f>IFERROR(VLOOKUP($B47,대상!$B:$AC,MATCH(E$2,대상!$1:$1,0)-1,FALSE),"")</f>
        <v>전기ㆍ전자</v>
      </c>
      <c r="F47" s="38" t="str">
        <f>IFERROR(VLOOKUP($B47,대상!$B:$AC,MATCH(F$2,대상!$1:$1,0)-1,FALSE),"")</f>
        <v>AIoT 기반 대기전력 차단 및 설비별 절감 효과 정량화 EMS</v>
      </c>
      <c r="G47" s="38" t="str">
        <f>IFERROR(VLOOKUP($B47,대상!$B:$AC,MATCH(G$2,대상!$1:$1,0)-1,FALSE),"")</f>
        <v/>
      </c>
      <c r="H47" s="33">
        <f>IFERROR(VLOOKUP($B47,[1]평가!$B:$Z,MATCH(LEFT(H$2,2),[1]평가!$7:$7,0)-1,FALSE),"")</f>
        <v>0</v>
      </c>
      <c r="I47" s="36">
        <f>IFERROR(VLOOKUP($B47,[1]평가!$B:$Z,MATCH(LEFT(I$2,2),[1]평가!$7:$7,0)-1,FALSE),"")</f>
        <v>69</v>
      </c>
      <c r="J47" s="36">
        <f>IFERROR(VLOOKUP($B47,[1]평가!$B:$Z,MATCH(LEFT(J$2,2),[1]평가!$7:$7,0)-1,FALSE),"")</f>
        <v>116</v>
      </c>
      <c r="K47" s="33">
        <f>IFERROR(VLOOKUP($B47,[2]평가!$B:$Z,MATCH(LEFT(K$2,2),[2]평가!$7:$7,0)-1,FALSE),"")</f>
        <v>0</v>
      </c>
      <c r="L47" s="36">
        <f>IFERROR(VLOOKUP($B47,[2]평가!$B:$Z,MATCH(LEFT(L$2,2),[2]평가!$7:$7,0)-1,FALSE),"")</f>
        <v>76</v>
      </c>
      <c r="M47" s="39">
        <f>IFERROR(VLOOKUP($B47,[2]평가!$B:$Z,MATCH(LEFT(M$2,2),[2]평가!$7:$7,0)-1,FALSE),"")</f>
        <v>29</v>
      </c>
      <c r="N47" s="33">
        <f>IFERROR(VLOOKUP($B47,[3]평가!$B:$Z,MATCH(LEFT(N$2,2),[3]평가!$7:$7,0)-1,FALSE),"")</f>
        <v>0</v>
      </c>
      <c r="O47" s="36">
        <f>IFERROR(VLOOKUP($B47,[3]평가!$B:$Z,MATCH(LEFT(O$2,2),[3]평가!$7:$7,0)-1,FALSE),"")</f>
        <v>84</v>
      </c>
      <c r="P47" s="39">
        <f>IFERROR(VLOOKUP($B47,[3]평가!$B:$Z,MATCH(LEFT(P$2,2),[3]평가!$7:$7,0)-1,FALSE),"")</f>
        <v>25</v>
      </c>
      <c r="Q47" s="33">
        <f>IFERROR(VLOOKUP($B47,[4]평가!$B:$Z,MATCH(LEFT(Q$2,2),[4]평가!$7:$7,0)-1,FALSE),"")</f>
        <v>0</v>
      </c>
      <c r="R47" s="36">
        <f>IFERROR(VLOOKUP($B47,[4]평가!$B:$Z,MATCH(LEFT(R$2,2),[4]평가!$7:$7,0)-1,FALSE),"")</f>
        <v>73</v>
      </c>
      <c r="S47" s="39">
        <f>IFERROR(VLOOKUP($B47,[4]평가!$B:$Z,MATCH(LEFT(S$2,2),[4]평가!$7:$7,0)-1,FALSE),"")</f>
        <v>89</v>
      </c>
      <c r="T47" s="33">
        <f>IFERROR(VLOOKUP($B47,[5]평가!$B:$Z,MATCH(LEFT(T$2,2),[5]평가!$7:$7,0)-1,FALSE),"")</f>
        <v>0</v>
      </c>
      <c r="U47" s="36">
        <f>IFERROR(VLOOKUP($B47,[5]평가!$B:$Z,MATCH(LEFT(U$2,2),[5]평가!$7:$7,0)-1,FALSE),"")</f>
        <v>78</v>
      </c>
      <c r="V47" s="39">
        <f>IFERROR(VLOOKUP($B47,[5]평가!$B:$Z,MATCH(LEFT(V$2,2),[5]평가!$7:$7,0)-1,FALSE),"")</f>
        <v>56</v>
      </c>
      <c r="W47" s="33">
        <f>IFERROR(VLOOKUP($B47,대상!$B:$AD,MATCH(W$2,대상!$1:$1,0)-1,FALSE),"")</f>
        <v>0</v>
      </c>
      <c r="X47" s="20">
        <f>IF(ISBLANK(B47),"",T$1-COUNTIF(H47:V47,"회피"))</f>
        <v>5</v>
      </c>
      <c r="Y47" s="21">
        <f>IF($T$1=X47,(SUM(I47,L47,O47,R47,U47)-MIN(I47,L47,O47,R47,U47)-MAX(I47,L47,O47,R47,U47))/($T$1-2),SUM(I47,L47,O47,R47,U47/X47))</f>
        <v>75.666666666666671</v>
      </c>
      <c r="Z47" s="40">
        <f>IFERROR(VLOOKUP($B47,대상!$B:$AD,MATCH(Z$2,대상!$1:$1,0)-1,FALSE),0)</f>
        <v>0</v>
      </c>
      <c r="AA47" s="41">
        <f>IFERROR(IF(W47="면제","100"+Z47,Y47+Z47),"")</f>
        <v>75.666666666666671</v>
      </c>
      <c r="AB47" s="35" t="str">
        <f>IF(OR(W47="면제",N(Y47)=0),"",IF(AA47&lt;60,"과락",""))</f>
        <v/>
      </c>
      <c r="AC47" s="54">
        <f>IF(N(AA47)=0,"",RANK(AA47,AA$3:AA$202))</f>
        <v>43</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①AIOT 기반 산업용 대기전력을 차단하고 및 설비별 전력 데이터를 분석하여 전기요금 절감이 가능한 시스템 개발을 을 창업아이템으로 하고 있으나 제안하고 있는 창업아이템의 목표 시장 규모는 크지 않은 것으로 판단됨 _x000D_②POC 결과로 제품의 성능이 검증됩니다. 공장별 전력 사용 데이터를 획득 및 AI로 분석하는 부분에 강점이 있는 것으로 판단됩니다. 초기 도입 비용을 최소화하고 ESG 경영이 필요한 업체 위주로 타겟팅 할 경우 좋은 성과가 있을 것으로 기대됩니다. 한편, 특허 등록과 별개로 공장별 전력 사용 데이터 등을 영업비밀로 보호하는 것도 의미가 있어 보입니다. _x000D_③ㅇ 고객 확보를 위한 구체적인 전략 수립 보완이 필요하고, 기술 경쟁대비 차별화 전략 수립 보완이 필요 _x000D_④유사제품과의 차이점으로 제시한 절감된 전력량 수치의 정량화만으로 기존 제품들의 높은 시장 점유율을 대체할 수 있을지 창업 아이템만이 가지는 차별점에 대한 보완이 필요함 _x000D_⑤아이템에대한 필요성과 기술성,차별성은 명확하게 확인되며, 핵심인력 팀구성은 잘 되어있음.
다만 차별성을 바탕으로한 시장진입의 구체적인 방법이 필요하며,
BM설계 및 확장방안 수립도 필수적으로 요구됨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108</v>
      </c>
      <c r="B48" s="2">
        <v>20428472</v>
      </c>
      <c r="C48" s="38" t="str">
        <f>IFERROR(VLOOKUP($B48,대상!$B:$AC,MATCH(C$2,대상!$1:$1,0)-1,FALSE),"")</f>
        <v>지역기반</v>
      </c>
      <c r="D48" s="38" t="str">
        <f>IFERROR(VLOOKUP($B48,대상!$B:$AC,MATCH(D$2,대상!$1:$1,0)-1,FALSE),"")</f>
        <v>조유진</v>
      </c>
      <c r="E48" s="36" t="str">
        <f>IFERROR(VLOOKUP($B48,대상!$B:$AC,MATCH(E$2,대상!$1:$1,0)-1,FALSE),"")</f>
        <v>전기ㆍ전자</v>
      </c>
      <c r="F48" s="38" t="str">
        <f>IFERROR(VLOOKUP($B48,대상!$B:$AC,MATCH(F$2,대상!$1:$1,0)-1,FALSE),"")</f>
        <v>포토토 아카이브 (POTOTO Archive)</v>
      </c>
      <c r="G48" s="38" t="str">
        <f>IFERROR(VLOOKUP($B48,대상!$B:$AC,MATCH(G$2,대상!$1:$1,0)-1,FALSE),"")</f>
        <v/>
      </c>
      <c r="H48" s="33">
        <f>IFERROR(VLOOKUP($B48,[1]평가!$B:$Z,MATCH(LEFT(H$2,2),[1]평가!$7:$7,0)-1,FALSE),"")</f>
        <v>0</v>
      </c>
      <c r="I48" s="36">
        <f>IFERROR(VLOOKUP($B48,[1]평가!$B:$Z,MATCH(LEFT(I$2,2),[1]평가!$7:$7,0)-1,FALSE),"")</f>
        <v>70</v>
      </c>
      <c r="J48" s="36">
        <f>IFERROR(VLOOKUP($B48,[1]평가!$B:$Z,MATCH(LEFT(J$2,2),[1]평가!$7:$7,0)-1,FALSE),"")</f>
        <v>78</v>
      </c>
      <c r="K48" s="33">
        <f>IFERROR(VLOOKUP($B48,[2]평가!$B:$Z,MATCH(LEFT(K$2,2),[2]평가!$7:$7,0)-1,FALSE),"")</f>
        <v>0</v>
      </c>
      <c r="L48" s="36">
        <f>IFERROR(VLOOKUP($B48,[2]평가!$B:$Z,MATCH(LEFT(L$2,2),[2]평가!$7:$7,0)-1,FALSE),"")</f>
        <v>75</v>
      </c>
      <c r="M48" s="39">
        <f>IFERROR(VLOOKUP($B48,[2]평가!$B:$Z,MATCH(LEFT(M$2,2),[2]평가!$7:$7,0)-1,FALSE),"")</f>
        <v>37</v>
      </c>
      <c r="N48" s="33">
        <f>IFERROR(VLOOKUP($B48,[3]평가!$B:$Z,MATCH(LEFT(N$2,2),[3]평가!$7:$7,0)-1,FALSE),"")</f>
        <v>0</v>
      </c>
      <c r="O48" s="36">
        <f>IFERROR(VLOOKUP($B48,[3]평가!$B:$Z,MATCH(LEFT(O$2,2),[3]평가!$7:$7,0)-1,FALSE),"")</f>
        <v>88</v>
      </c>
      <c r="P48" s="39">
        <f>IFERROR(VLOOKUP($B48,[3]평가!$B:$Z,MATCH(LEFT(P$2,2),[3]평가!$7:$7,0)-1,FALSE),"")</f>
        <v>10</v>
      </c>
      <c r="Q48" s="33">
        <f>IFERROR(VLOOKUP($B48,[4]평가!$B:$Z,MATCH(LEFT(Q$2,2),[4]평가!$7:$7,0)-1,FALSE),"")</f>
        <v>0</v>
      </c>
      <c r="R48" s="36">
        <f>IFERROR(VLOOKUP($B48,[4]평가!$B:$Z,MATCH(LEFT(R$2,2),[4]평가!$7:$7,0)-1,FALSE),"")</f>
        <v>82</v>
      </c>
      <c r="S48" s="39">
        <f>IFERROR(VLOOKUP($B48,[4]평가!$B:$Z,MATCH(LEFT(S$2,2),[4]평가!$7:$7,0)-1,FALSE),"")</f>
        <v>23</v>
      </c>
      <c r="T48" s="33">
        <f>IFERROR(VLOOKUP($B48,[5]평가!$B:$Z,MATCH(LEFT(T$2,2),[5]평가!$7:$7,0)-1,FALSE),"")</f>
        <v>0</v>
      </c>
      <c r="U48" s="36">
        <f>IFERROR(VLOOKUP($B48,[5]평가!$B:$Z,MATCH(LEFT(U$2,2),[5]평가!$7:$7,0)-1,FALSE),"")</f>
        <v>64</v>
      </c>
      <c r="V48" s="39">
        <f>IFERROR(VLOOKUP($B48,[5]평가!$B:$Z,MATCH(LEFT(V$2,2),[5]평가!$7:$7,0)-1,FALSE),"")</f>
        <v>143</v>
      </c>
      <c r="W48" s="33">
        <f>IFERROR(VLOOKUP($B48,대상!$B:$AD,MATCH(W$2,대상!$1:$1,0)-1,FALSE),"")</f>
        <v>0</v>
      </c>
      <c r="X48" s="20">
        <f>IF(ISBLANK(B48),"",T$1-COUNTIF(H48:V48,"회피"))</f>
        <v>5</v>
      </c>
      <c r="Y48" s="21">
        <f>IF($T$1=X48,(SUM(I48,L48,O48,R48,U48)-MIN(I48,L48,O48,R48,U48)-MAX(I48,L48,O48,R48,U48))/($T$1-2),SUM(I48,L48,O48,R48,U48/X48))</f>
        <v>75.666666666666671</v>
      </c>
      <c r="Z48" s="40">
        <f>IFERROR(VLOOKUP($B48,대상!$B:$AD,MATCH(Z$2,대상!$1:$1,0)-1,FALSE),0)</f>
        <v>0</v>
      </c>
      <c r="AA48" s="41">
        <f>IFERROR(IF(W48="면제","100"+Z48,Y48+Z48),"")</f>
        <v>75.666666666666671</v>
      </c>
      <c r="AB48" s="35" t="str">
        <f>IF(OR(W48="면제",N(Y48)=0),"",IF(AA48&lt;60,"과락",""))</f>
        <v/>
      </c>
      <c r="AC48" s="54">
        <f>IF(N(AA48)=0,"",RANK(AA48,AA$3:AA$202))</f>
        <v>43</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①인터랙티브 디지털 앨범 및 구독형 기록 경험 서비스 개발을 창업아이템으로 제안하고 있음. 제안한 기술은 유사 기술로 모방이 가능한 것으로 판단되어 사업성은 높지 않은 것으로 판단됨 _x000D_②2030 주요 이용층과 포토토 시장 검증 자료를 살펴보았을때 사업적으로는 매출 발생이 기대됩니다. 수익화 모델도 선도 경쟁업체의 수익 전략과 비교하였을 때 긍정적인 것으로 판단됩니다. 다만 지원업체만의 기술적 독창성 및 경쟁업체 대비 차별성을 좀 더 보완하여 후발주자와의 진입 차단에도 힘을 썼으면 합니다. _x000D_③ㅇ 지속적인 성장을 위한 구체적인 성장전략 보완이 필요함. 
ㅇ 시장에 대한 세밀한 조사 분석이 필요함 _x000D_④카메라와 디지털 앨범이라는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 _x000D_⑤창업 아이템에 대한 문제인식과 창업동기는 비교적 명확하게 제시되어있음
다만 시장의 크기 등의 분석과 확장방안 수립이 필수적으로 필요하며,
차별성을 기반으로한 시장진입의 구체적인 방법의 수립이 요구됨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124</v>
      </c>
      <c r="B49" s="2">
        <v>20407692</v>
      </c>
      <c r="C49" s="38" t="str">
        <f>IFERROR(VLOOKUP($B49,대상!$B:$AC,MATCH(C$2,대상!$1:$1,0)-1,FALSE),"")</f>
        <v>대학발</v>
      </c>
      <c r="D49" s="38" t="str">
        <f>IFERROR(VLOOKUP($B49,대상!$B:$AC,MATCH(D$2,대상!$1:$1,0)-1,FALSE),"")</f>
        <v>김성은</v>
      </c>
      <c r="E49" s="36" t="str">
        <f>IFERROR(VLOOKUP($B49,대상!$B:$AC,MATCH(E$2,대상!$1:$1,0)-1,FALSE),"")</f>
        <v>전기ㆍ전자</v>
      </c>
      <c r="F49" s="38" t="str">
        <f>IFERROR(VLOOKUP($B49,대상!$B:$AC,MATCH(F$2,대상!$1:$1,0)-1,FALSE),"")</f>
        <v>CMOS 위상제어 반도체 기반 초저전력 지능형 표면(RIS) 통신 인프라 기술 개발</v>
      </c>
      <c r="G49" s="38" t="str">
        <f>IFERROR(VLOOKUP($B49,대상!$B:$AC,MATCH(G$2,대상!$1:$1,0)-1,FALSE),"")</f>
        <v/>
      </c>
      <c r="H49" s="33">
        <f>IFERROR(VLOOKUP($B49,[1]평가!$B:$Z,MATCH(LEFT(H$2,2),[1]평가!$7:$7,0)-1,FALSE),"")</f>
        <v>0</v>
      </c>
      <c r="I49" s="36">
        <f>IFERROR(VLOOKUP($B49,[1]평가!$B:$Z,MATCH(LEFT(I$2,2),[1]평가!$7:$7,0)-1,FALSE),"")</f>
        <v>68</v>
      </c>
      <c r="J49" s="36">
        <f>IFERROR(VLOOKUP($B49,[1]평가!$B:$Z,MATCH(LEFT(J$2,2),[1]평가!$7:$7,0)-1,FALSE),"")</f>
        <v>129</v>
      </c>
      <c r="K49" s="33">
        <f>IFERROR(VLOOKUP($B49,[2]평가!$B:$Z,MATCH(LEFT(K$2,2),[2]평가!$7:$7,0)-1,FALSE),"")</f>
        <v>0</v>
      </c>
      <c r="L49" s="36">
        <f>IFERROR(VLOOKUP($B49,[2]평가!$B:$Z,MATCH(LEFT(L$2,2),[2]평가!$7:$7,0)-1,FALSE),"")</f>
        <v>75</v>
      </c>
      <c r="M49" s="39">
        <f>IFERROR(VLOOKUP($B49,[2]평가!$B:$Z,MATCH(LEFT(M$2,2),[2]평가!$7:$7,0)-1,FALSE),"")</f>
        <v>37</v>
      </c>
      <c r="N49" s="33">
        <f>IFERROR(VLOOKUP($B49,[3]평가!$B:$Z,MATCH(LEFT(N$2,2),[3]평가!$7:$7,0)-1,FALSE),"")</f>
        <v>0</v>
      </c>
      <c r="O49" s="36">
        <f>IFERROR(VLOOKUP($B49,[3]평가!$B:$Z,MATCH(LEFT(O$2,2),[3]평가!$7:$7,0)-1,FALSE),"")</f>
        <v>78</v>
      </c>
      <c r="P49" s="39">
        <f>IFERROR(VLOOKUP($B49,[3]평가!$B:$Z,MATCH(LEFT(P$2,2),[3]평가!$7:$7,0)-1,FALSE),"")</f>
        <v>45</v>
      </c>
      <c r="Q49" s="33">
        <f>IFERROR(VLOOKUP($B49,[4]평가!$B:$Z,MATCH(LEFT(Q$2,2),[4]평가!$7:$7,0)-1,FALSE),"")</f>
        <v>0</v>
      </c>
      <c r="R49" s="36">
        <f>IFERROR(VLOOKUP($B49,[4]평가!$B:$Z,MATCH(LEFT(R$2,2),[4]평가!$7:$7,0)-1,FALSE),"")</f>
        <v>74</v>
      </c>
      <c r="S49" s="39">
        <f>IFERROR(VLOOKUP($B49,[4]평가!$B:$Z,MATCH(LEFT(S$2,2),[4]평가!$7:$7,0)-1,FALSE),"")</f>
        <v>68</v>
      </c>
      <c r="T49" s="33">
        <f>IFERROR(VLOOKUP($B49,[5]평가!$B:$Z,MATCH(LEFT(T$2,2),[5]평가!$7:$7,0)-1,FALSE),"")</f>
        <v>0</v>
      </c>
      <c r="U49" s="36">
        <f>IFERROR(VLOOKUP($B49,[5]평가!$B:$Z,MATCH(LEFT(U$2,2),[5]평가!$7:$7,0)-1,FALSE),"")</f>
        <v>78</v>
      </c>
      <c r="V49" s="39">
        <f>IFERROR(VLOOKUP($B49,[5]평가!$B:$Z,MATCH(LEFT(V$2,2),[5]평가!$7:$7,0)-1,FALSE),"")</f>
        <v>56</v>
      </c>
      <c r="W49" s="33">
        <f>IFERROR(VLOOKUP($B49,대상!$B:$AD,MATCH(W$2,대상!$1:$1,0)-1,FALSE),"")</f>
        <v>0</v>
      </c>
      <c r="X49" s="20">
        <f>IF(ISBLANK(B49),"",T$1-COUNTIF(H49:V49,"회피"))</f>
        <v>5</v>
      </c>
      <c r="Y49" s="21">
        <f>IF($T$1=X49,(SUM(I49,L49,O49,R49,U49)-MIN(I49,L49,O49,R49,U49)-MAX(I49,L49,O49,R49,U49))/($T$1-2),SUM(I49,L49,O49,R49,U49/X49))</f>
        <v>75.666666666666671</v>
      </c>
      <c r="Z49" s="40">
        <f>IFERROR(VLOOKUP($B49,대상!$B:$AD,MATCH(Z$2,대상!$1:$1,0)-1,FALSE),0)</f>
        <v>0</v>
      </c>
      <c r="AA49" s="41">
        <f>IFERROR(IF(W49="면제","100"+Z49,Y49+Z49),"")</f>
        <v>75.666666666666671</v>
      </c>
      <c r="AB49" s="35" t="str">
        <f>IF(OR(W49="면제",N(Y49)=0),"",IF(AA49&lt;60,"과락",""))</f>
        <v/>
      </c>
      <c r="AC49" s="54">
        <f>IF(N(AA49)=0,"",RANK(AA49,AA$3:AA$202))</f>
        <v>43</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①무선통신 네트워크 중계기에 웨이브샤인 지능형 표면 기술을 적용하여 설치 및 유지 비용절감이 가능한 기술개발을 제안하고 있으며 기술적인 차별성은 있는 것으로 판단됨 _x000D_②국내외 주요 경쟁사 대비 기술적 차별성이 인정됩니다. 칩 개발도 완료되어 있고 이동통신사와의 PoC를 진행중인 부분도 긍정적인 포인트입니다. 몇년 뒤6G가 상용화되었을 때의 매출 실적 발생이 기대됩니다. 안정적인 사업 운영을 위해 올해부터 투자 라운드를 시작하는 것을 추천드립니다. _x000D_③ㅇ 시장 진입을 위한 세밀한 조사 분석이 필요하고, 성장을 위한 구체적인 전략 수립이 필요함  _x000D_④협약기간 내 주요 통신사업자(KT, SKT, LGU+)와의 협업 및 레퍼런스 확보를 사업화 전략으로 제시하였으나, 통신장비에 사용된다는 제품의 특수성을 고려하였을 때 실제 매출까지 이어지기 위한 보다 현실적인 사업화 전략이 필요하다고 사료됨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 xml:space="preserve">①일치 _x000D_②불일치 _x000D_③일치 _x000D_④일치 _x000D_⑤일치 </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 xml:space="preserve">① 지역 주력 산업 연계분야와 일치함 _x000D_②통신장치 쪽 기술에 해당 _x000D_0_x000D_④지능형 표면 기술은 지역주력 산업제품에 해당함 _x000D_⑤시스템반도체 </v>
      </c>
    </row>
    <row r="50" spans="1:32" ht="30" customHeight="1" x14ac:dyDescent="0.35">
      <c r="A50" s="4">
        <v>35</v>
      </c>
      <c r="B50" s="2">
        <v>20431335</v>
      </c>
      <c r="C50" s="38" t="str">
        <f>IFERROR(VLOOKUP($B50,대상!$B:$AC,MATCH(C$2,대상!$1:$1,0)-1,FALSE),"")</f>
        <v>지역기반</v>
      </c>
      <c r="D50" s="38" t="str">
        <f>IFERROR(VLOOKUP($B50,대상!$B:$AC,MATCH(D$2,대상!$1:$1,0)-1,FALSE),"")</f>
        <v>박봉기</v>
      </c>
      <c r="E50" s="36" t="str">
        <f>IFERROR(VLOOKUP($B50,대상!$B:$AC,MATCH(E$2,대상!$1:$1,0)-1,FALSE),"")</f>
        <v>전기ㆍ전자</v>
      </c>
      <c r="F50" s="38" t="str">
        <f>IFERROR(VLOOKUP($B50,대상!$B:$AC,MATCH(F$2,대상!$1:$1,0)-1,FALSE),"")</f>
        <v>생체 신호 AI 분석 및 정전압 제어를 통한 렘수면(REM) 방어 지능형  ‘AI Sleeptech Mat’</v>
      </c>
      <c r="G50" s="38" t="str">
        <f>IFERROR(VLOOKUP($B50,대상!$B:$AC,MATCH(G$2,대상!$1:$1,0)-1,FALSE),"")</f>
        <v/>
      </c>
      <c r="H50" s="33">
        <f>IFERROR(VLOOKUP($B50,[1]평가!$B:$Z,MATCH(LEFT(H$2,2),[1]평가!$7:$7,0)-1,FALSE),"")</f>
        <v>0</v>
      </c>
      <c r="I50" s="36">
        <f>IFERROR(VLOOKUP($B50,[1]평가!$B:$Z,MATCH(LEFT(I$2,2),[1]평가!$7:$7,0)-1,FALSE),"")</f>
        <v>74</v>
      </c>
      <c r="J50" s="36">
        <f>IFERROR(VLOOKUP($B50,[1]평가!$B:$Z,MATCH(LEFT(J$2,2),[1]평가!$7:$7,0)-1,FALSE),"")</f>
        <v>28</v>
      </c>
      <c r="K50" s="33">
        <f>IFERROR(VLOOKUP($B50,[2]평가!$B:$Z,MATCH(LEFT(K$2,2),[2]평가!$7:$7,0)-1,FALSE),"")</f>
        <v>0</v>
      </c>
      <c r="L50" s="36">
        <f>IFERROR(VLOOKUP($B50,[2]평가!$B:$Z,MATCH(LEFT(L$2,2),[2]평가!$7:$7,0)-1,FALSE),"")</f>
        <v>62</v>
      </c>
      <c r="M50" s="39">
        <f>IFERROR(VLOOKUP($B50,[2]평가!$B:$Z,MATCH(LEFT(M$2,2),[2]평가!$7:$7,0)-1,FALSE),"")</f>
        <v>124</v>
      </c>
      <c r="N50" s="33">
        <f>IFERROR(VLOOKUP($B50,[3]평가!$B:$Z,MATCH(LEFT(N$2,2),[3]평가!$7:$7,0)-1,FALSE),"")</f>
        <v>0</v>
      </c>
      <c r="O50" s="36">
        <f>IFERROR(VLOOKUP($B50,[3]평가!$B:$Z,MATCH(LEFT(O$2,2),[3]평가!$7:$7,0)-1,FALSE),"")</f>
        <v>77</v>
      </c>
      <c r="P50" s="39">
        <f>IFERROR(VLOOKUP($B50,[3]평가!$B:$Z,MATCH(LEFT(P$2,2),[3]평가!$7:$7,0)-1,FALSE),"")</f>
        <v>49</v>
      </c>
      <c r="Q50" s="33">
        <f>IFERROR(VLOOKUP($B50,[4]평가!$B:$Z,MATCH(LEFT(Q$2,2),[4]평가!$7:$7,0)-1,FALSE),"")</f>
        <v>0</v>
      </c>
      <c r="R50" s="36">
        <f>IFERROR(VLOOKUP($B50,[4]평가!$B:$Z,MATCH(LEFT(R$2,2),[4]평가!$7:$7,0)-1,FALSE),"")</f>
        <v>75</v>
      </c>
      <c r="S50" s="39">
        <f>IFERROR(VLOOKUP($B50,[4]평가!$B:$Z,MATCH(LEFT(S$2,2),[4]평가!$7:$7,0)-1,FALSE),"")</f>
        <v>50</v>
      </c>
      <c r="T50" s="33">
        <f>IFERROR(VLOOKUP($B50,[5]평가!$B:$Z,MATCH(LEFT(T$2,2),[5]평가!$7:$7,0)-1,FALSE),"")</f>
        <v>0</v>
      </c>
      <c r="U50" s="36">
        <f>IFERROR(VLOOKUP($B50,[5]평가!$B:$Z,MATCH(LEFT(U$2,2),[5]평가!$7:$7,0)-1,FALSE),"")</f>
        <v>81</v>
      </c>
      <c r="V50" s="39">
        <f>IFERROR(VLOOKUP($B50,[5]평가!$B:$Z,MATCH(LEFT(V$2,2),[5]평가!$7:$7,0)-1,FALSE),"")</f>
        <v>31</v>
      </c>
      <c r="W50" s="33">
        <f>IFERROR(VLOOKUP($B50,대상!$B:$AD,MATCH(W$2,대상!$1:$1,0)-1,FALSE),"")</f>
        <v>0</v>
      </c>
      <c r="X50" s="20">
        <f>IF(ISBLANK(B50),"",T$1-COUNTIF(H50:V50,"회피"))</f>
        <v>5</v>
      </c>
      <c r="Y50" s="21">
        <f>IF($T$1=X50,(SUM(I50,L50,O50,R50,U50)-MIN(I50,L50,O50,R50,U50)-MAX(I50,L50,O50,R50,U50))/($T$1-2),SUM(I50,L50,O50,R50,U50/X50))</f>
        <v>75.333333333333329</v>
      </c>
      <c r="Z50" s="40">
        <f>IFERROR(VLOOKUP($B50,대상!$B:$AD,MATCH(Z$2,대상!$1:$1,0)-1,FALSE),0)</f>
        <v>0</v>
      </c>
      <c r="AA50" s="41">
        <f>IFERROR(IF(W50="면제","100"+Z50,Y50+Z50),"")</f>
        <v>75.333333333333329</v>
      </c>
      <c r="AB50" s="35" t="str">
        <f>IF(OR(W50="면제",N(Y50)=0),"",IF(AA50&lt;60,"과락",""))</f>
        <v/>
      </c>
      <c r="AC50" s="54">
        <f>IF(N(AA50)=0,"",RANK(AA50,AA$3:AA$202))</f>
        <v>48</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85</v>
      </c>
      <c r="B51" s="2">
        <v>20420492</v>
      </c>
      <c r="C51" s="38" t="str">
        <f>IFERROR(VLOOKUP($B51,대상!$B:$AC,MATCH(C$2,대상!$1:$1,0)-1,FALSE),"")</f>
        <v>지역기반</v>
      </c>
      <c r="D51" s="38" t="str">
        <f>IFERROR(VLOOKUP($B51,대상!$B:$AC,MATCH(D$2,대상!$1:$1,0)-1,FALSE),"")</f>
        <v>금지혜</v>
      </c>
      <c r="E51" s="36" t="str">
        <f>IFERROR(VLOOKUP($B51,대상!$B:$AC,MATCH(E$2,대상!$1:$1,0)-1,FALSE),"")</f>
        <v>전기ㆍ전자</v>
      </c>
      <c r="F51" s="38" t="str">
        <f>IFERROR(VLOOKUP($B51,대상!$B:$AC,MATCH(F$2,대상!$1:$1,0)-1,FALSE),"")</f>
        <v>지능형 온·습도 제어 및 전력 관리 알고리즘 기반 스포츠 모빌리티 무선 건조기</v>
      </c>
      <c r="G51" s="38" t="str">
        <f>IFERROR(VLOOKUP($B51,대상!$B:$AC,MATCH(G$2,대상!$1:$1,0)-1,FALSE),"")</f>
        <v/>
      </c>
      <c r="H51" s="33">
        <f>IFERROR(VLOOKUP($B51,[1]평가!$B:$Z,MATCH(LEFT(H$2,2),[1]평가!$7:$7,0)-1,FALSE),"")</f>
        <v>0</v>
      </c>
      <c r="I51" s="36">
        <f>IFERROR(VLOOKUP($B51,[1]평가!$B:$Z,MATCH(LEFT(I$2,2),[1]평가!$7:$7,0)-1,FALSE),"")</f>
        <v>74</v>
      </c>
      <c r="J51" s="36">
        <f>IFERROR(VLOOKUP($B51,[1]평가!$B:$Z,MATCH(LEFT(J$2,2),[1]평가!$7:$7,0)-1,FALSE),"")</f>
        <v>28</v>
      </c>
      <c r="K51" s="33">
        <f>IFERROR(VLOOKUP($B51,[2]평가!$B:$Z,MATCH(LEFT(K$2,2),[2]평가!$7:$7,0)-1,FALSE),"")</f>
        <v>0</v>
      </c>
      <c r="L51" s="36">
        <f>IFERROR(VLOOKUP($B51,[2]평가!$B:$Z,MATCH(LEFT(L$2,2),[2]평가!$7:$7,0)-1,FALSE),"")</f>
        <v>74</v>
      </c>
      <c r="M51" s="39">
        <f>IFERROR(VLOOKUP($B51,[2]평가!$B:$Z,MATCH(LEFT(M$2,2),[2]평가!$7:$7,0)-1,FALSE),"")</f>
        <v>61</v>
      </c>
      <c r="N51" s="33">
        <f>IFERROR(VLOOKUP($B51,[3]평가!$B:$Z,MATCH(LEFT(N$2,2),[3]평가!$7:$7,0)-1,FALSE),"")</f>
        <v>0</v>
      </c>
      <c r="O51" s="36">
        <f>IFERROR(VLOOKUP($B51,[3]평가!$B:$Z,MATCH(LEFT(O$2,2),[3]평가!$7:$7,0)-1,FALSE),"")</f>
        <v>85</v>
      </c>
      <c r="P51" s="39">
        <f>IFERROR(VLOOKUP($B51,[3]평가!$B:$Z,MATCH(LEFT(P$2,2),[3]평가!$7:$7,0)-1,FALSE),"")</f>
        <v>16</v>
      </c>
      <c r="Q51" s="33">
        <f>IFERROR(VLOOKUP($B51,[4]평가!$B:$Z,MATCH(LEFT(Q$2,2),[4]평가!$7:$7,0)-1,FALSE),"")</f>
        <v>0</v>
      </c>
      <c r="R51" s="36">
        <f>IFERROR(VLOOKUP($B51,[4]평가!$B:$Z,MATCH(LEFT(R$2,2),[4]평가!$7:$7,0)-1,FALSE),"")</f>
        <v>74</v>
      </c>
      <c r="S51" s="39">
        <f>IFERROR(VLOOKUP($B51,[4]평가!$B:$Z,MATCH(LEFT(S$2,2),[4]평가!$7:$7,0)-1,FALSE),"")</f>
        <v>68</v>
      </c>
      <c r="T51" s="33">
        <f>IFERROR(VLOOKUP($B51,[5]평가!$B:$Z,MATCH(LEFT(T$2,2),[5]평가!$7:$7,0)-1,FALSE),"")</f>
        <v>0</v>
      </c>
      <c r="U51" s="36">
        <f>IFERROR(VLOOKUP($B51,[5]평가!$B:$Z,MATCH(LEFT(U$2,2),[5]평가!$7:$7,0)-1,FALSE),"")</f>
        <v>78</v>
      </c>
      <c r="V51" s="39">
        <f>IFERROR(VLOOKUP($B51,[5]평가!$B:$Z,MATCH(LEFT(V$2,2),[5]평가!$7:$7,0)-1,FALSE),"")</f>
        <v>56</v>
      </c>
      <c r="W51" s="33">
        <f>IFERROR(VLOOKUP($B51,대상!$B:$AD,MATCH(W$2,대상!$1:$1,0)-1,FALSE),"")</f>
        <v>0</v>
      </c>
      <c r="X51" s="20">
        <f>IF(ISBLANK(B51),"",T$1-COUNTIF(H51:V51,"회피"))</f>
        <v>5</v>
      </c>
      <c r="Y51" s="21">
        <f>IF($T$1=X51,(SUM(I51,L51,O51,R51,U51)-MIN(I51,L51,O51,R51,U51)-MAX(I51,L51,O51,R51,U51))/($T$1-2),SUM(I51,L51,O51,R51,U51/X51))</f>
        <v>75.333333333333329</v>
      </c>
      <c r="Z51" s="40">
        <f>IFERROR(VLOOKUP($B51,대상!$B:$AD,MATCH(Z$2,대상!$1:$1,0)-1,FALSE),0)</f>
        <v>0</v>
      </c>
      <c r="AA51" s="41">
        <f>IFERROR(IF(W51="면제","100"+Z51,Y51+Z51),"")</f>
        <v>75.333333333333329</v>
      </c>
      <c r="AB51" s="35" t="str">
        <f>IF(OR(W51="면제",N(Y51)=0),"",IF(AA51&lt;60,"과락",""))</f>
        <v/>
      </c>
      <c r="AC51" s="54">
        <f>IF(N(AA51)=0,"",RANK(AA51,AA$3:AA$202))</f>
        <v>48</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①포트블 소포츠 장비를 60분 내 건조가 가능한 무선 관리 모바이스 개발을 창업아이템으로 제안하고 있음. 유사 기술 및 개발품이 존재하며 목표 시장 진입을 위한 구체적인 전략이 필요한 것으로 판단됨 _x000D_②장비 열풍건조 시장을 발굴한 점이 긍정적이며, PID 정밀 온도 제어를 도입할 경우 열풍 대상의 습도에 따른 정밀 제어가 가능할 것으로 판단됩니다. 다만, 제안서 상에 기재된 제품의 주요 특성만으로는 기술적 차별성이나 기술 장벽 확보가 쉬지 않아보입니다. 크라우드 펀딩 이외에 판로 개척을 위한 추가적인 전략이 필요해보입니다. _x000D_③ㅇ 지속적인 성장을 위한 차별화된 성장 전략 수립 보완이 필요함. 
ㅇ 국내 및 국외 시장에 대한 세밀한 조사 분석이 필요함 _x000D_④시장 규모와 소비자의 니즈에 대한 구체적인 분석을 기초로, 시장 점유율을 확보해 나갈 수 있는 구체적인 사업화 방안의 보완이 필요함 _x000D_⑤전반적으로 사업계획의 추진가능성과 방향성이 명확함
비즈니스모델과 시장진입 전략에 대해서도 단계별로 비교적 명확하게 제시됨
다만, 팀차원의 역량 측면 핵심인력 구성 및 역할분담을 사전에 확인해볼 필요가 있으며, 추후 자금확보방안에 대한 준비도 요구됨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86</v>
      </c>
      <c r="B52" s="2">
        <v>20420632</v>
      </c>
      <c r="C52" s="38" t="str">
        <f>IFERROR(VLOOKUP($B52,대상!$B:$AC,MATCH(C$2,대상!$1:$1,0)-1,FALSE),"")</f>
        <v>지역기반</v>
      </c>
      <c r="D52" s="38" t="str">
        <f>IFERROR(VLOOKUP($B52,대상!$B:$AC,MATCH(D$2,대상!$1:$1,0)-1,FALSE),"")</f>
        <v>이준희</v>
      </c>
      <c r="E52" s="36" t="str">
        <f>IFERROR(VLOOKUP($B52,대상!$B:$AC,MATCH(E$2,대상!$1:$1,0)-1,FALSE),"")</f>
        <v>전기ㆍ전자</v>
      </c>
      <c r="F52" s="38" t="str">
        <f>IFERROR(VLOOKUP($B52,대상!$B:$AC,MATCH(F$2,대상!$1:$1,0)-1,FALSE),"")</f>
        <v>고속·호버링 겸용 이중 추진체 소방 UAV 시스템</v>
      </c>
      <c r="G52" s="38" t="str">
        <f>IFERROR(VLOOKUP($B52,대상!$B:$AC,MATCH(G$2,대상!$1:$1,0)-1,FALSE),"")</f>
        <v/>
      </c>
      <c r="H52" s="33">
        <f>IFERROR(VLOOKUP($B52,[1]평가!$B:$Z,MATCH(LEFT(H$2,2),[1]평가!$7:$7,0)-1,FALSE),"")</f>
        <v>0</v>
      </c>
      <c r="I52" s="36">
        <f>IFERROR(VLOOKUP($B52,[1]평가!$B:$Z,MATCH(LEFT(I$2,2),[1]평가!$7:$7,0)-1,FALSE),"")</f>
        <v>70</v>
      </c>
      <c r="J52" s="36">
        <f>IFERROR(VLOOKUP($B52,[1]평가!$B:$Z,MATCH(LEFT(J$2,2),[1]평가!$7:$7,0)-1,FALSE),"")</f>
        <v>78</v>
      </c>
      <c r="K52" s="33">
        <f>IFERROR(VLOOKUP($B52,[2]평가!$B:$Z,MATCH(LEFT(K$2,2),[2]평가!$7:$7,0)-1,FALSE),"")</f>
        <v>0</v>
      </c>
      <c r="L52" s="36">
        <f>IFERROR(VLOOKUP($B52,[2]평가!$B:$Z,MATCH(LEFT(L$2,2),[2]평가!$7:$7,0)-1,FALSE),"")</f>
        <v>65</v>
      </c>
      <c r="M52" s="39">
        <f>IFERROR(VLOOKUP($B52,[2]평가!$B:$Z,MATCH(LEFT(M$2,2),[2]평가!$7:$7,0)-1,FALSE),"")</f>
        <v>106</v>
      </c>
      <c r="N52" s="33">
        <f>IFERROR(VLOOKUP($B52,[3]평가!$B:$Z,MATCH(LEFT(N$2,2),[3]평가!$7:$7,0)-1,FALSE),"")</f>
        <v>0</v>
      </c>
      <c r="O52" s="36">
        <f>IFERROR(VLOOKUP($B52,[3]평가!$B:$Z,MATCH(LEFT(O$2,2),[3]평가!$7:$7,0)-1,FALSE),"")</f>
        <v>88</v>
      </c>
      <c r="P52" s="39">
        <f>IFERROR(VLOOKUP($B52,[3]평가!$B:$Z,MATCH(LEFT(P$2,2),[3]평가!$7:$7,0)-1,FALSE),"")</f>
        <v>10</v>
      </c>
      <c r="Q52" s="33">
        <f>IFERROR(VLOOKUP($B52,[4]평가!$B:$Z,MATCH(LEFT(Q$2,2),[4]평가!$7:$7,0)-1,FALSE),"")</f>
        <v>0</v>
      </c>
      <c r="R52" s="36">
        <f>IFERROR(VLOOKUP($B52,[4]평가!$B:$Z,MATCH(LEFT(R$2,2),[4]평가!$7:$7,0)-1,FALSE),"")</f>
        <v>72</v>
      </c>
      <c r="S52" s="39">
        <f>IFERROR(VLOOKUP($B52,[4]평가!$B:$Z,MATCH(LEFT(S$2,2),[4]평가!$7:$7,0)-1,FALSE),"")</f>
        <v>135</v>
      </c>
      <c r="T52" s="33">
        <f>IFERROR(VLOOKUP($B52,[5]평가!$B:$Z,MATCH(LEFT(T$2,2),[5]평가!$7:$7,0)-1,FALSE),"")</f>
        <v>0</v>
      </c>
      <c r="U52" s="36">
        <f>IFERROR(VLOOKUP($B52,[5]평가!$B:$Z,MATCH(LEFT(U$2,2),[5]평가!$7:$7,0)-1,FALSE),"")</f>
        <v>84</v>
      </c>
      <c r="V52" s="39">
        <f>IFERROR(VLOOKUP($B52,[5]평가!$B:$Z,MATCH(LEFT(V$2,2),[5]평가!$7:$7,0)-1,FALSE),"")</f>
        <v>12</v>
      </c>
      <c r="W52" s="33">
        <f>IFERROR(VLOOKUP($B52,대상!$B:$AD,MATCH(W$2,대상!$1:$1,0)-1,FALSE),"")</f>
        <v>0</v>
      </c>
      <c r="X52" s="20">
        <f>IF(ISBLANK(B52),"",T$1-COUNTIF(H52:V52,"회피"))</f>
        <v>5</v>
      </c>
      <c r="Y52" s="21">
        <f>IF($T$1=X52,(SUM(I52,L52,O52,R52,U52)-MIN(I52,L52,O52,R52,U52)-MAX(I52,L52,O52,R52,U52))/($T$1-2),SUM(I52,L52,O52,R52,U52/X52))</f>
        <v>75.333333333333329</v>
      </c>
      <c r="Z52" s="40">
        <f>IFERROR(VLOOKUP($B52,대상!$B:$AD,MATCH(Z$2,대상!$1:$1,0)-1,FALSE),0)</f>
        <v>0</v>
      </c>
      <c r="AA52" s="41">
        <f>IFERROR(IF(W52="면제","100"+Z52,Y52+Z52),"")</f>
        <v>75.333333333333329</v>
      </c>
      <c r="AB52" s="35" t="str">
        <f>IF(OR(W52="면제",N(Y52)=0),"",IF(AA52&lt;60,"과락",""))</f>
        <v/>
      </c>
      <c r="AC52" s="54">
        <f>IF(N(AA52)=0,"",RANK(AA52,AA$3:AA$202))</f>
        <v>48</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①화재 발생시 빠른시간 내 도착이 가능한 정찰 및 초기 대응을 수행하는 소방 UAV  개발을 창업아이템으로 제안하고 있음. 창업아이템의 목표 시장 진입을 위한 구체적인 전략이 필요한 것으로 판단됨. _x000D_②드론을 활용한 초기 화재 제압 아이디어는 긍정적입니다. 주요 방산기업에 부품을 공급하는 등 기술력이 있는 회사로 판단되지만, 드론을 최초로 개발하고 있다는 점은 평가에 있어서 다소 리스키한 부분으로 판단됩니다. 중국 dgi 중심으로 드론 시장이 장악된 상태에서, 새로 개발하실 드론의 기술적 차별성, 가격 경쟁력 등을 객관적으로 판단하기 힘든 부분이 있습니다. _x000D_③ㅇ 아이템 제품의 시장에 대한 세밀한 조사 분석이 필요하고, 지속적인 성장을 위하여 매출 확보를 전략 수립이 필요함 _x000D_④소형 소방용 비행체, 드론에 대한 유사 제품이 다수 존재하는 바, 창업 아이템만의 기능적 차별성에 대해 보다 구체적으로 설명할 필요가 있음 _x000D_⑤아이템에대한 필요성과 기술성은 명확하게 확인되며, 핵심인력 팀구성은 잘 되어있음.
다만 추후 자금확보방안과 매출창출 계획에 대한 구체성에대한 보완이 필요함. 
장기적인 시장진입에대한 검토가 필요함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92</v>
      </c>
      <c r="B53" s="2">
        <v>20423691</v>
      </c>
      <c r="C53" s="38" t="str">
        <f>IFERROR(VLOOKUP($B53,대상!$B:$AC,MATCH(C$2,대상!$1:$1,0)-1,FALSE),"")</f>
        <v>지역기반</v>
      </c>
      <c r="D53" s="38" t="str">
        <f>IFERROR(VLOOKUP($B53,대상!$B:$AC,MATCH(D$2,대상!$1:$1,0)-1,FALSE),"")</f>
        <v>송준환</v>
      </c>
      <c r="E53" s="36" t="str">
        <f>IFERROR(VLOOKUP($B53,대상!$B:$AC,MATCH(E$2,대상!$1:$1,0)-1,FALSE),"")</f>
        <v>전기ㆍ전자</v>
      </c>
      <c r="F53" s="38" t="str">
        <f>IFERROR(VLOOKUP($B53,대상!$B:$AC,MATCH(F$2,대상!$1:$1,0)-1,FALSE),"")</f>
        <v xml:space="preserve">바이오항공유(SAF) 원료인 폐식용유 수거 데이터 기반,  탄소배출권 생성 MRV(측정보고검증) 솔루션 </v>
      </c>
      <c r="G53" s="38" t="str">
        <f>IFERROR(VLOOKUP($B53,대상!$B:$AC,MATCH(G$2,대상!$1:$1,0)-1,FALSE),"")</f>
        <v/>
      </c>
      <c r="H53" s="33">
        <f>IFERROR(VLOOKUP($B53,[1]평가!$B:$Z,MATCH(LEFT(H$2,2),[1]평가!$7:$7,0)-1,FALSE),"")</f>
        <v>0</v>
      </c>
      <c r="I53" s="36">
        <f>IFERROR(VLOOKUP($B53,[1]평가!$B:$Z,MATCH(LEFT(I$2,2),[1]평가!$7:$7,0)-1,FALSE),"")</f>
        <v>70</v>
      </c>
      <c r="J53" s="36">
        <f>IFERROR(VLOOKUP($B53,[1]평가!$B:$Z,MATCH(LEFT(J$2,2),[1]평가!$7:$7,0)-1,FALSE),"")</f>
        <v>78</v>
      </c>
      <c r="K53" s="33">
        <f>IFERROR(VLOOKUP($B53,[2]평가!$B:$Z,MATCH(LEFT(K$2,2),[2]평가!$7:$7,0)-1,FALSE),"")</f>
        <v>0</v>
      </c>
      <c r="L53" s="36">
        <f>IFERROR(VLOOKUP($B53,[2]평가!$B:$Z,MATCH(LEFT(L$2,2),[2]평가!$7:$7,0)-1,FALSE),"")</f>
        <v>74</v>
      </c>
      <c r="M53" s="39">
        <f>IFERROR(VLOOKUP($B53,[2]평가!$B:$Z,MATCH(LEFT(M$2,2),[2]평가!$7:$7,0)-1,FALSE),"")</f>
        <v>61</v>
      </c>
      <c r="N53" s="33">
        <f>IFERROR(VLOOKUP($B53,[3]평가!$B:$Z,MATCH(LEFT(N$2,2),[3]평가!$7:$7,0)-1,FALSE),"")</f>
        <v>0</v>
      </c>
      <c r="O53" s="36">
        <f>IFERROR(VLOOKUP($B53,[3]평가!$B:$Z,MATCH(LEFT(O$2,2),[3]평가!$7:$7,0)-1,FALSE),"")</f>
        <v>69</v>
      </c>
      <c r="P53" s="39">
        <f>IFERROR(VLOOKUP($B53,[3]평가!$B:$Z,MATCH(LEFT(P$2,2),[3]평가!$7:$7,0)-1,FALSE),"")</f>
        <v>107</v>
      </c>
      <c r="Q53" s="33">
        <f>IFERROR(VLOOKUP($B53,[4]평가!$B:$Z,MATCH(LEFT(Q$2,2),[4]평가!$7:$7,0)-1,FALSE),"")</f>
        <v>0</v>
      </c>
      <c r="R53" s="36">
        <f>IFERROR(VLOOKUP($B53,[4]평가!$B:$Z,MATCH(LEFT(R$2,2),[4]평가!$7:$7,0)-1,FALSE),"")</f>
        <v>82</v>
      </c>
      <c r="S53" s="39">
        <f>IFERROR(VLOOKUP($B53,[4]평가!$B:$Z,MATCH(LEFT(S$2,2),[4]평가!$7:$7,0)-1,FALSE),"")</f>
        <v>23</v>
      </c>
      <c r="T53" s="33">
        <f>IFERROR(VLOOKUP($B53,[5]평가!$B:$Z,MATCH(LEFT(T$2,2),[5]평가!$7:$7,0)-1,FALSE),"")</f>
        <v>0</v>
      </c>
      <c r="U53" s="36">
        <f>IFERROR(VLOOKUP($B53,[5]평가!$B:$Z,MATCH(LEFT(U$2,2),[5]평가!$7:$7,0)-1,FALSE),"")</f>
        <v>82</v>
      </c>
      <c r="V53" s="39">
        <f>IFERROR(VLOOKUP($B53,[5]평가!$B:$Z,MATCH(LEFT(V$2,2),[5]평가!$7:$7,0)-1,FALSE),"")</f>
        <v>18</v>
      </c>
      <c r="W53" s="33">
        <f>IFERROR(VLOOKUP($B53,대상!$B:$AD,MATCH(W$2,대상!$1:$1,0)-1,FALSE),"")</f>
        <v>0</v>
      </c>
      <c r="X53" s="20">
        <f>IF(ISBLANK(B53),"",T$1-COUNTIF(H53:V53,"회피"))</f>
        <v>5</v>
      </c>
      <c r="Y53" s="21">
        <f>IF($T$1=X53,(SUM(I53,L53,O53,R53,U53)-MIN(I53,L53,O53,R53,U53)-MAX(I53,L53,O53,R53,U53))/($T$1-2),SUM(I53,L53,O53,R53,U53/X53))</f>
        <v>75.333333333333329</v>
      </c>
      <c r="Z53" s="40">
        <f>IFERROR(VLOOKUP($B53,대상!$B:$AD,MATCH(Z$2,대상!$1:$1,0)-1,FALSE),0)</f>
        <v>0</v>
      </c>
      <c r="AA53" s="41">
        <f>IFERROR(IF(W53="면제","100"+Z53,Y53+Z53),"")</f>
        <v>75.333333333333329</v>
      </c>
      <c r="AB53" s="35" t="str">
        <f>IF(OR(W53="면제",N(Y53)=0),"",IF(AA53&lt;60,"과락",""))</f>
        <v/>
      </c>
      <c r="AC53" s="54">
        <f>IF(N(AA53)=0,"",RANK(AA53,AA$3:AA$202))</f>
        <v>48</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①폐식용유를 효율적으로 수거, 재활용하기 위한 자원 재활용 플래폼 개발을 창업아이템으로 제안하고 있음. 유사 아이템이 존재하여 창업아이템의 목표 시장 진입을 위한 구체적인 전략이 필요한 것으로 판단됨. _x000D_②친환경 기술을 타겟팅한다는 부분에 있어서 정부 정책과의 매칭률이 높은 편이라고 판단됩니다. 다만, ERP 구독료, 장비 사용료 등을 통한 매출은 사실상 정부에서 탄소 규제 및 거래를 전면 도입해야지 크게 상승할 수 있을 것으로 보입니다. 민간 차원에서 매출을 증진시킬 수 있는 방안을 좀 더 고민해보았으면 합니다. _x000D_③ㅇ 시장에 대한 세밀한 조사 분석이 필요하고, 유사 사업을 수행하는 업체 대비 경쟁력 분석 보완이 필요함 _x000D_④폐식용유 수거 및 재활용을 통해 지속적이고 안정적인 매출을 실현할 수 있는 비즈니스 모델에 대하여, 유사 서비스의 사례 등 객관적인 근거를 통해 실현 가능성을 구체화할 필요가 있음 _x000D_⑤창업아이템의 필요성과 목적은 비교적 명확하게 제시되었으며,
경쟁사분석을 통한 경쟁적 기술적 우위에 대한 보다 구체적인 전략수립이 필요할것으로 보여지며, 시장진출 전략을 더욱 명확화할 필요가 있음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160</v>
      </c>
      <c r="B54" s="2">
        <v>20427976</v>
      </c>
      <c r="C54" s="38" t="str">
        <f>IFERROR(VLOOKUP($B54,대상!$B:$AC,MATCH(C$2,대상!$1:$1,0)-1,FALSE),"")</f>
        <v>대학발</v>
      </c>
      <c r="D54" s="38" t="str">
        <f>IFERROR(VLOOKUP($B54,대상!$B:$AC,MATCH(D$2,대상!$1:$1,0)-1,FALSE),"")</f>
        <v>이상철</v>
      </c>
      <c r="E54" s="36" t="str">
        <f>IFERROR(VLOOKUP($B54,대상!$B:$AC,MATCH(E$2,대상!$1:$1,0)-1,FALSE),"")</f>
        <v>전기ㆍ전자</v>
      </c>
      <c r="F54" s="38" t="str">
        <f>IFERROR(VLOOKUP($B54,대상!$B:$AC,MATCH(F$2,대상!$1:$1,0)-1,FALSE),"")</f>
        <v>실시간 제어 파라메타값을 추정하는 지능형 드론 ESC개발</v>
      </c>
      <c r="G54" s="38" t="str">
        <f>IFERROR(VLOOKUP($B54,대상!$B:$AC,MATCH(G$2,대상!$1:$1,0)-1,FALSE),"")</f>
        <v/>
      </c>
      <c r="H54" s="33">
        <f>IFERROR(VLOOKUP($B54,[1]평가!$B:$Z,MATCH(LEFT(H$2,2),[1]평가!$7:$7,0)-1,FALSE),"")</f>
        <v>0</v>
      </c>
      <c r="I54" s="36">
        <f>IFERROR(VLOOKUP($B54,[1]평가!$B:$Z,MATCH(LEFT(I$2,2),[1]평가!$7:$7,0)-1,FALSE),"")</f>
        <v>70</v>
      </c>
      <c r="J54" s="36">
        <f>IFERROR(VLOOKUP($B54,[1]평가!$B:$Z,MATCH(LEFT(J$2,2),[1]평가!$7:$7,0)-1,FALSE),"")</f>
        <v>78</v>
      </c>
      <c r="K54" s="33">
        <f>IFERROR(VLOOKUP($B54,[2]평가!$B:$Z,MATCH(LEFT(K$2,2),[2]평가!$7:$7,0)-1,FALSE),"")</f>
        <v>0</v>
      </c>
      <c r="L54" s="36">
        <f>IFERROR(VLOOKUP($B54,[2]평가!$B:$Z,MATCH(LEFT(L$2,2),[2]평가!$7:$7,0)-1,FALSE),"")</f>
        <v>75</v>
      </c>
      <c r="M54" s="39">
        <f>IFERROR(VLOOKUP($B54,[2]평가!$B:$Z,MATCH(LEFT(M$2,2),[2]평가!$7:$7,0)-1,FALSE),"")</f>
        <v>37</v>
      </c>
      <c r="N54" s="33">
        <f>IFERROR(VLOOKUP($B54,[3]평가!$B:$Z,MATCH(LEFT(N$2,2),[3]평가!$7:$7,0)-1,FALSE),"")</f>
        <v>0</v>
      </c>
      <c r="O54" s="36">
        <f>IFERROR(VLOOKUP($B54,[3]평가!$B:$Z,MATCH(LEFT(O$2,2),[3]평가!$7:$7,0)-1,FALSE),"")</f>
        <v>76</v>
      </c>
      <c r="P54" s="39">
        <f>IFERROR(VLOOKUP($B54,[3]평가!$B:$Z,MATCH(LEFT(P$2,2),[3]평가!$7:$7,0)-1,FALSE),"")</f>
        <v>54</v>
      </c>
      <c r="Q54" s="33">
        <f>IFERROR(VLOOKUP($B54,[4]평가!$B:$Z,MATCH(LEFT(Q$2,2),[4]평가!$7:$7,0)-1,FALSE),"")</f>
        <v>0</v>
      </c>
      <c r="R54" s="36">
        <f>IFERROR(VLOOKUP($B54,[4]평가!$B:$Z,MATCH(LEFT(R$2,2),[4]평가!$7:$7,0)-1,FALSE),"")</f>
        <v>75</v>
      </c>
      <c r="S54" s="39">
        <f>IFERROR(VLOOKUP($B54,[4]평가!$B:$Z,MATCH(LEFT(S$2,2),[4]평가!$7:$7,0)-1,FALSE),"")</f>
        <v>50</v>
      </c>
      <c r="T54" s="33">
        <f>IFERROR(VLOOKUP($B54,[5]평가!$B:$Z,MATCH(LEFT(T$2,2),[5]평가!$7:$7,0)-1,FALSE),"")</f>
        <v>0</v>
      </c>
      <c r="U54" s="36">
        <f>IFERROR(VLOOKUP($B54,[5]평가!$B:$Z,MATCH(LEFT(U$2,2),[5]평가!$7:$7,0)-1,FALSE),"")</f>
        <v>76</v>
      </c>
      <c r="V54" s="39">
        <f>IFERROR(VLOOKUP($B54,[5]평가!$B:$Z,MATCH(LEFT(V$2,2),[5]평가!$7:$7,0)-1,FALSE),"")</f>
        <v>80</v>
      </c>
      <c r="W54" s="33">
        <f>IFERROR(VLOOKUP($B54,대상!$B:$AD,MATCH(W$2,대상!$1:$1,0)-1,FALSE),"")</f>
        <v>0</v>
      </c>
      <c r="X54" s="20">
        <f>IF(ISBLANK(B54),"",T$1-COUNTIF(H54:V54,"회피"))</f>
        <v>5</v>
      </c>
      <c r="Y54" s="21">
        <f>IF($T$1=X54,(SUM(I54,L54,O54,R54,U54)-MIN(I54,L54,O54,R54,U54)-MAX(I54,L54,O54,R54,U54))/($T$1-2),SUM(I54,L54,O54,R54,U54/X54))</f>
        <v>75.333333333333329</v>
      </c>
      <c r="Z54" s="40">
        <f>IFERROR(VLOOKUP($B54,대상!$B:$AD,MATCH(Z$2,대상!$1:$1,0)-1,FALSE),0)</f>
        <v>0</v>
      </c>
      <c r="AA54" s="41">
        <f>IFERROR(IF(W54="면제","100"+Z54,Y54+Z54),"")</f>
        <v>75.333333333333329</v>
      </c>
      <c r="AB54" s="35" t="str">
        <f>IF(OR(W54="면제",N(Y54)=0),"",IF(AA54&lt;60,"과락",""))</f>
        <v/>
      </c>
      <c r="AC54" s="54">
        <f>IF(N(AA54)=0,"",RANK(AA54,AA$3:AA$202))</f>
        <v>48</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①드론, EVTOL 등 기체에 적용 가능한 모머 제어기를 토크 제어가 가능하도록 개발하려고 하나 유사 기술 및 개발품이 다수 존재하여 목표 시장 진입시 어려움이 예상됨.    _x000D_②드론 산업 시장 규모가 확대됨에 따라 제품 개발 동기가 인정됩니다. 지능형 AETC 등 중국산 대비 기술적 강점이 부각되어 보이고 정부 사업 수주 등 실적도 긍정적입니다. 중국산 대비 가격적인 경쟁력을 갖추기 위한 노력도 확인됩니다. B2G나 B2B는 보안 문제로 충분히 시장 확대가 기대되지만 B2C에 대한 전략도 좀 더 구체화하면 긍정적일 것 같습니다. _x000D_③ㅇ 가격 경쟁력 확보를 위한 구체적인 방안에 대한 보완이 필요함. 
ㅇ 지속 성장을 위한 구체적인 성장전략 수립 보완이 필요함.  _x000D_④드론 변속기 제품의 비즈니스 모델이 다소 추상적으로 제시되어 있는 바, 구체적인 매출처 확보 방안 및 매출 증대 계획의 보완이 필요함. _x000D_⑤대표자의 전문성과 관련경험, 기술성은 비교적 우수한것으로 확인됨.
다만 시장의 크기 등의 분석과 확장방안 수립이 필수적으로 필요하며,
고객 수요 및 확보 방안과 시장진출 전략의 구체화가 요구됨
추후 자금확보방안에 대한 구체적인 보완이 필요함.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 xml:space="preserve">①일치 _x000D_②일치 _x000D_③일치 _x000D_④일치 _x000D_⑤일치 </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 xml:space="preserve">① 지역 주력 산업 연계분야와 일치함 _x000D_②4가지 주력기술에 해당 _x000D_0_x000D_④드론 모터 변속기에 관한 것으로 지역주력 산업제품에 해당함 _x000D_⑤시스템반도체 </v>
      </c>
    </row>
    <row r="55" spans="1:32" ht="30" customHeight="1" x14ac:dyDescent="0.35">
      <c r="A55" s="4">
        <v>71</v>
      </c>
      <c r="B55" s="2">
        <v>20415195</v>
      </c>
      <c r="C55" s="38" t="str">
        <f>IFERROR(VLOOKUP($B55,대상!$B:$AC,MATCH(C$2,대상!$1:$1,0)-1,FALSE),"")</f>
        <v>지역기반</v>
      </c>
      <c r="D55" s="38" t="str">
        <f>IFERROR(VLOOKUP($B55,대상!$B:$AC,MATCH(D$2,대상!$1:$1,0)-1,FALSE),"")</f>
        <v>임우근</v>
      </c>
      <c r="E55" s="36" t="str">
        <f>IFERROR(VLOOKUP($B55,대상!$B:$AC,MATCH(E$2,대상!$1:$1,0)-1,FALSE),"")</f>
        <v>전기ㆍ전자</v>
      </c>
      <c r="F55" s="38" t="str">
        <f>IFERROR(VLOOKUP($B55,대상!$B:$AC,MATCH(F$2,대상!$1:$1,0)-1,FALSE),"")</f>
        <v>온디바이스 AI·비전 기반 자가진단 결과 음성 피드백 상용화 개발</v>
      </c>
      <c r="G55" s="38" t="str">
        <f>IFERROR(VLOOKUP($B55,대상!$B:$AC,MATCH(G$2,대상!$1:$1,0)-1,FALSE),"")</f>
        <v/>
      </c>
      <c r="H55" s="33">
        <f>IFERROR(VLOOKUP($B55,[1]평가!$B:$Z,MATCH(LEFT(H$2,2),[1]평가!$7:$7,0)-1,FALSE),"")</f>
        <v>0</v>
      </c>
      <c r="I55" s="36">
        <f>IFERROR(VLOOKUP($B55,[1]평가!$B:$Z,MATCH(LEFT(I$2,2),[1]평가!$7:$7,0)-1,FALSE),"")</f>
        <v>70</v>
      </c>
      <c r="J55" s="36">
        <f>IFERROR(VLOOKUP($B55,[1]평가!$B:$Z,MATCH(LEFT(J$2,2),[1]평가!$7:$7,0)-1,FALSE),"")</f>
        <v>78</v>
      </c>
      <c r="K55" s="33">
        <f>IFERROR(VLOOKUP($B55,[2]평가!$B:$Z,MATCH(LEFT(K$2,2),[2]평가!$7:$7,0)-1,FALSE),"")</f>
        <v>0</v>
      </c>
      <c r="L55" s="36">
        <f>IFERROR(VLOOKUP($B55,[2]평가!$B:$Z,MATCH(LEFT(L$2,2),[2]평가!$7:$7,0)-1,FALSE),"")</f>
        <v>74</v>
      </c>
      <c r="M55" s="39">
        <f>IFERROR(VLOOKUP($B55,[2]평가!$B:$Z,MATCH(LEFT(M$2,2),[2]평가!$7:$7,0)-1,FALSE),"")</f>
        <v>61</v>
      </c>
      <c r="N55" s="33">
        <f>IFERROR(VLOOKUP($B55,[3]평가!$B:$Z,MATCH(LEFT(N$2,2),[3]평가!$7:$7,0)-1,FALSE),"")</f>
        <v>0</v>
      </c>
      <c r="O55" s="36">
        <f>IFERROR(VLOOKUP($B55,[3]평가!$B:$Z,MATCH(LEFT(O$2,2),[3]평가!$7:$7,0)-1,FALSE),"")</f>
        <v>83</v>
      </c>
      <c r="P55" s="39">
        <f>IFERROR(VLOOKUP($B55,[3]평가!$B:$Z,MATCH(LEFT(P$2,2),[3]평가!$7:$7,0)-1,FALSE),"")</f>
        <v>29</v>
      </c>
      <c r="Q55" s="33">
        <f>IFERROR(VLOOKUP($B55,[4]평가!$B:$Z,MATCH(LEFT(Q$2,2),[4]평가!$7:$7,0)-1,FALSE),"")</f>
        <v>0</v>
      </c>
      <c r="R55" s="36">
        <f>IFERROR(VLOOKUP($B55,[4]평가!$B:$Z,MATCH(LEFT(R$2,2),[4]평가!$7:$7,0)-1,FALSE),"")</f>
        <v>73</v>
      </c>
      <c r="S55" s="39">
        <f>IFERROR(VLOOKUP($B55,[4]평가!$B:$Z,MATCH(LEFT(S$2,2),[4]평가!$7:$7,0)-1,FALSE),"")</f>
        <v>89</v>
      </c>
      <c r="T55" s="33">
        <f>IFERROR(VLOOKUP($B55,[5]평가!$B:$Z,MATCH(LEFT(T$2,2),[5]평가!$7:$7,0)-1,FALSE),"")</f>
        <v>0</v>
      </c>
      <c r="U55" s="36">
        <f>IFERROR(VLOOKUP($B55,[5]평가!$B:$Z,MATCH(LEFT(U$2,2),[5]평가!$7:$7,0)-1,FALSE),"")</f>
        <v>78</v>
      </c>
      <c r="V55" s="39">
        <f>IFERROR(VLOOKUP($B55,[5]평가!$B:$Z,MATCH(LEFT(V$2,2),[5]평가!$7:$7,0)-1,FALSE),"")</f>
        <v>56</v>
      </c>
      <c r="W55" s="33">
        <f>IFERROR(VLOOKUP($B55,대상!$B:$AD,MATCH(W$2,대상!$1:$1,0)-1,FALSE),"")</f>
        <v>0</v>
      </c>
      <c r="X55" s="20">
        <f>IF(ISBLANK(B55),"",T$1-COUNTIF(H55:V55,"회피"))</f>
        <v>5</v>
      </c>
      <c r="Y55" s="21">
        <f>IF($T$1=X55,(SUM(I55,L55,O55,R55,U55)-MIN(I55,L55,O55,R55,U55)-MAX(I55,L55,O55,R55,U55))/($T$1-2),SUM(I55,L55,O55,R55,U55/X55))</f>
        <v>75</v>
      </c>
      <c r="Z55" s="40">
        <f>IFERROR(VLOOKUP($B55,대상!$B:$AD,MATCH(Z$2,대상!$1:$1,0)-1,FALSE),0)</f>
        <v>0</v>
      </c>
      <c r="AA55" s="41">
        <f>IFERROR(IF(W55="면제","100"+Z55,Y55+Z55),"")</f>
        <v>75</v>
      </c>
      <c r="AB55" s="35" t="str">
        <f>IF(OR(W55="면제",N(Y55)=0),"",IF(AA55&lt;60,"과락",""))</f>
        <v/>
      </c>
      <c r="AC55" s="54">
        <f>IF(N(AA55)=0,"",RANK(AA55,AA$3:AA$202))</f>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①시각 장애인 및 저시력자가 자가진단 키트 결과를 독립적으로 알 수 있도록 하기 위한 디바이스를 창업아이템으로 하고 있으나  제안하고 있는 목표 시장 규모는 크지 않은 것으로 판단됨 _x000D_②자가 진단이 필요한 상황이 발생할 수 있다는 점은 동의합니다. 다만, 대부분 병원 방문 등 다른 방식으로도 진단이 가능한 상황이기에 추가 비용을 지출하여 자가 진단을 할 수요가 얼마나 있을지에 대한 고민이 있습니다. 현재 정부 지원금을 활용한 무상 지원을 계획중이신데 사업 지속성을 고려할 때 일반 민간으로의 시장 확대 전략도 고민이 필요합니다. _x000D_③ㅇ 아이템에 대한 필요성은 있으나 시장에 대한 세밀한 조사 분석이 필요함. 
ㅇ 아이템 사업화를 위하여 세밀한 사업화 전략 수립 보완이 필요함 _x000D_④시각장애인 및 저시력자를 대상으로한 창업 아이템 특성상 제한된 시장에서 매출을 실현하고 안정적으로 사업을 성장시키기 위한 사업화 전략이 보다 설득력있게 설명될 필요가 있음 _x000D_⑤아이템에대한 필요성과 기술성,핵심인력 팀구성은 잘 되어있음.
다만 시장의 크기 등의 분석과 확장방안 수립이 필수적으로 필요하며,
고객 수요 및 확보 방안과 시장진출 전략의 구체화가 요구됨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99</v>
      </c>
      <c r="B56" s="2">
        <v>20426613</v>
      </c>
      <c r="C56" s="38" t="str">
        <f>IFERROR(VLOOKUP($B56,대상!$B:$AC,MATCH(C$2,대상!$1:$1,0)-1,FALSE),"")</f>
        <v>지역기반</v>
      </c>
      <c r="D56" s="38" t="str">
        <f>IFERROR(VLOOKUP($B56,대상!$B:$AC,MATCH(D$2,대상!$1:$1,0)-1,FALSE),"")</f>
        <v>전주연</v>
      </c>
      <c r="E56" s="36" t="str">
        <f>IFERROR(VLOOKUP($B56,대상!$B:$AC,MATCH(E$2,대상!$1:$1,0)-1,FALSE),"")</f>
        <v>전기ㆍ전자</v>
      </c>
      <c r="F56" s="38" t="str">
        <f>IFERROR(VLOOKUP($B56,대상!$B:$AC,MATCH(F$2,대상!$1:$1,0)-1,FALSE),"")</f>
        <v>슬립테크, 웨이크테크, 딥테크 융합 적용을 통하여, 수면과 기상의 질을  복합 향상 시키는 인공지능AI 스마트 매트리스 패드</v>
      </c>
      <c r="G56" s="38" t="str">
        <f>IFERROR(VLOOKUP($B56,대상!$B:$AC,MATCH(G$2,대상!$1:$1,0)-1,FALSE),"")</f>
        <v/>
      </c>
      <c r="H56" s="33">
        <f>IFERROR(VLOOKUP($B56,[1]평가!$B:$Z,MATCH(LEFT(H$2,2),[1]평가!$7:$7,0)-1,FALSE),"")</f>
        <v>0</v>
      </c>
      <c r="I56" s="36">
        <f>IFERROR(VLOOKUP($B56,[1]평가!$B:$Z,MATCH(LEFT(I$2,2),[1]평가!$7:$7,0)-1,FALSE),"")</f>
        <v>96</v>
      </c>
      <c r="J56" s="36">
        <f>IFERROR(VLOOKUP($B56,[1]평가!$B:$Z,MATCH(LEFT(J$2,2),[1]평가!$7:$7,0)-1,FALSE),"")</f>
        <v>4</v>
      </c>
      <c r="K56" s="33">
        <f>IFERROR(VLOOKUP($B56,[2]평가!$B:$Z,MATCH(LEFT(K$2,2),[2]평가!$7:$7,0)-1,FALSE),"")</f>
        <v>0</v>
      </c>
      <c r="L56" s="36">
        <f>IFERROR(VLOOKUP($B56,[2]평가!$B:$Z,MATCH(LEFT(L$2,2),[2]평가!$7:$7,0)-1,FALSE),"")</f>
        <v>74</v>
      </c>
      <c r="M56" s="39">
        <f>IFERROR(VLOOKUP($B56,[2]평가!$B:$Z,MATCH(LEFT(M$2,2),[2]평가!$7:$7,0)-1,FALSE),"")</f>
        <v>61</v>
      </c>
      <c r="N56" s="33">
        <f>IFERROR(VLOOKUP($B56,[3]평가!$B:$Z,MATCH(LEFT(N$2,2),[3]평가!$7:$7,0)-1,FALSE),"")</f>
        <v>0</v>
      </c>
      <c r="O56" s="36">
        <f>IFERROR(VLOOKUP($B56,[3]평가!$B:$Z,MATCH(LEFT(O$2,2),[3]평가!$7:$7,0)-1,FALSE),"")</f>
        <v>74</v>
      </c>
      <c r="P56" s="39">
        <f>IFERROR(VLOOKUP($B56,[3]평가!$B:$Z,MATCH(LEFT(P$2,2),[3]평가!$7:$7,0)-1,FALSE),"")</f>
        <v>64</v>
      </c>
      <c r="Q56" s="33">
        <f>IFERROR(VLOOKUP($B56,[4]평가!$B:$Z,MATCH(LEFT(Q$2,2),[4]평가!$7:$7,0)-1,FALSE),"")</f>
        <v>0</v>
      </c>
      <c r="R56" s="36">
        <f>IFERROR(VLOOKUP($B56,[4]평가!$B:$Z,MATCH(LEFT(R$2,2),[4]평가!$7:$7,0)-1,FALSE),"")</f>
        <v>72</v>
      </c>
      <c r="S56" s="39">
        <f>IFERROR(VLOOKUP($B56,[4]평가!$B:$Z,MATCH(LEFT(S$2,2),[4]평가!$7:$7,0)-1,FALSE),"")</f>
        <v>135</v>
      </c>
      <c r="T56" s="33">
        <f>IFERROR(VLOOKUP($B56,[5]평가!$B:$Z,MATCH(LEFT(T$2,2),[5]평가!$7:$7,0)-1,FALSE),"")</f>
        <v>0</v>
      </c>
      <c r="U56" s="36">
        <f>IFERROR(VLOOKUP($B56,[5]평가!$B:$Z,MATCH(LEFT(U$2,2),[5]평가!$7:$7,0)-1,FALSE),"")</f>
        <v>77</v>
      </c>
      <c r="V56" s="39">
        <f>IFERROR(VLOOKUP($B56,[5]평가!$B:$Z,MATCH(LEFT(V$2,2),[5]평가!$7:$7,0)-1,FALSE),"")</f>
        <v>77</v>
      </c>
      <c r="W56" s="33">
        <f>IFERROR(VLOOKUP($B56,대상!$B:$AD,MATCH(W$2,대상!$1:$1,0)-1,FALSE),"")</f>
        <v>0</v>
      </c>
      <c r="X56" s="20">
        <f>IF(ISBLANK(B56),"",T$1-COUNTIF(H56:V56,"회피"))</f>
        <v>5</v>
      </c>
      <c r="Y56" s="21">
        <f>IF($T$1=X56,(SUM(I56,L56,O56,R56,U56)-MIN(I56,L56,O56,R56,U56)-MAX(I56,L56,O56,R56,U56))/($T$1-2),SUM(I56,L56,O56,R56,U56/X56))</f>
        <v>75</v>
      </c>
      <c r="Z56" s="40">
        <f>IFERROR(VLOOKUP($B56,대상!$B:$AD,MATCH(Z$2,대상!$1:$1,0)-1,FALSE),0)</f>
        <v>0</v>
      </c>
      <c r="AA56" s="41">
        <f>IFERROR(IF(W56="면제","100"+Z56,Y56+Z56),"")</f>
        <v>75</v>
      </c>
      <c r="AB56" s="35" t="str">
        <f>IF(OR(W56="면제",N(Y56)=0),"",IF(AA56&lt;60,"과락",""))</f>
        <v/>
      </c>
      <c r="AC56" s="54">
        <f>IF(N(AA56)=0,"",RANK(AA56,AA$3:AA$202))</f>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①수면 전주기를 걸쳐 맞춤형 최적 환경을 조성하는 인공지능 매트리스 패트를 창업아이템으로하고 있으나 모방한 유사 플래폼이 출현 가능하여 목표 시장 진입을 위한 구체적인 전략이 필요한 것으로 판단됨 _x000D_②현대인의 수면질 저하의 문제점 타겟팅은 긍정적입니다. MVP 실험 조건이 명확하진 않지만 제품의 사용으로 인한 개선 효과는 분명히 발견됩니다. 제품의 생산단가를 낮추기 위한 부품선정, 설계 최적화가 필요해보입니다. 또한 수면의 질을 높일 수 있음을 객관적으로 증빙할 수 있는 시험성적서를 추가로 확보하는 것을 추천드립니다. _x000D_③ㅇ 경쟁 기술 대비 가격 경쟁력 확보 방안에 대한 자료보완이 필요함.
ㅇ 유사기술 대비 차별성과 혁신성에 대한 검토가 필요함 _x000D_④창업아이템을 통해 예상되는 기술적 효과에 대해 다소 추상적으로 제시되어 있어, 현실적인 구현 가능성 및 효과성에 대해 보다 객관적인 자료를 통한 설명의 보완이 필요함 _x000D_⑤아이템에대한 필요성은 명확하게 확인되며, 핵심인력 팀구성은 잘 되어있음.
다만 차별성을 바탕으로한 시장진입의 구체적인 방법이 필요하며,
BM설계 및 확장방안 수립도 필수적으로 요구됨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104</v>
      </c>
      <c r="B57" s="2">
        <v>20427556</v>
      </c>
      <c r="C57" s="38" t="str">
        <f>IFERROR(VLOOKUP($B57,대상!$B:$AC,MATCH(C$2,대상!$1:$1,0)-1,FALSE),"")</f>
        <v>지역기반</v>
      </c>
      <c r="D57" s="38" t="str">
        <f>IFERROR(VLOOKUP($B57,대상!$B:$AC,MATCH(D$2,대상!$1:$1,0)-1,FALSE),"")</f>
        <v>조성은</v>
      </c>
      <c r="E57" s="36" t="str">
        <f>IFERROR(VLOOKUP($B57,대상!$B:$AC,MATCH(E$2,대상!$1:$1,0)-1,FALSE),"")</f>
        <v>전기ㆍ전자</v>
      </c>
      <c r="F57" s="38" t="str">
        <f>IFERROR(VLOOKUP($B57,대상!$B:$AC,MATCH(F$2,대상!$1:$1,0)-1,FALSE),"")</f>
        <v>능동구동 마이크로LED 기반 투명/불투명 전환이 가능한  다목적(교육,치료,정보전달) 인터렉티브 투명 디스플레이</v>
      </c>
      <c r="G57" s="38" t="str">
        <f>IFERROR(VLOOKUP($B57,대상!$B:$AC,MATCH(G$2,대상!$1:$1,0)-1,FALSE),"")</f>
        <v/>
      </c>
      <c r="H57" s="33">
        <f>IFERROR(VLOOKUP($B57,[1]평가!$B:$Z,MATCH(LEFT(H$2,2),[1]평가!$7:$7,0)-1,FALSE),"")</f>
        <v>0</v>
      </c>
      <c r="I57" s="36">
        <f>IFERROR(VLOOKUP($B57,[1]평가!$B:$Z,MATCH(LEFT(I$2,2),[1]평가!$7:$7,0)-1,FALSE),"")</f>
        <v>70</v>
      </c>
      <c r="J57" s="36">
        <f>IFERROR(VLOOKUP($B57,[1]평가!$B:$Z,MATCH(LEFT(J$2,2),[1]평가!$7:$7,0)-1,FALSE),"")</f>
        <v>78</v>
      </c>
      <c r="K57" s="33">
        <f>IFERROR(VLOOKUP($B57,[2]평가!$B:$Z,MATCH(LEFT(K$2,2),[2]평가!$7:$7,0)-1,FALSE),"")</f>
        <v>0</v>
      </c>
      <c r="L57" s="36">
        <f>IFERROR(VLOOKUP($B57,[2]평가!$B:$Z,MATCH(LEFT(L$2,2),[2]평가!$7:$7,0)-1,FALSE),"")</f>
        <v>74</v>
      </c>
      <c r="M57" s="39">
        <f>IFERROR(VLOOKUP($B57,[2]평가!$B:$Z,MATCH(LEFT(M$2,2),[2]평가!$7:$7,0)-1,FALSE),"")</f>
        <v>61</v>
      </c>
      <c r="N57" s="33">
        <f>IFERROR(VLOOKUP($B57,[3]평가!$B:$Z,MATCH(LEFT(N$2,2),[3]평가!$7:$7,0)-1,FALSE),"")</f>
        <v>0</v>
      </c>
      <c r="O57" s="36">
        <f>IFERROR(VLOOKUP($B57,[3]평가!$B:$Z,MATCH(LEFT(O$2,2),[3]평가!$7:$7,0)-1,FALSE),"")</f>
        <v>76</v>
      </c>
      <c r="P57" s="39">
        <f>IFERROR(VLOOKUP($B57,[3]평가!$B:$Z,MATCH(LEFT(P$2,2),[3]평가!$7:$7,0)-1,FALSE),"")</f>
        <v>54</v>
      </c>
      <c r="Q57" s="33">
        <f>IFERROR(VLOOKUP($B57,[4]평가!$B:$Z,MATCH(LEFT(Q$2,2),[4]평가!$7:$7,0)-1,FALSE),"")</f>
        <v>0</v>
      </c>
      <c r="R57" s="36">
        <f>IFERROR(VLOOKUP($B57,[4]평가!$B:$Z,MATCH(LEFT(R$2,2),[4]평가!$7:$7,0)-1,FALSE),"")</f>
        <v>75</v>
      </c>
      <c r="S57" s="39">
        <f>IFERROR(VLOOKUP($B57,[4]평가!$B:$Z,MATCH(LEFT(S$2,2),[4]평가!$7:$7,0)-1,FALSE),"")</f>
        <v>50</v>
      </c>
      <c r="T57" s="33">
        <f>IFERROR(VLOOKUP($B57,[5]평가!$B:$Z,MATCH(LEFT(T$2,2),[5]평가!$7:$7,0)-1,FALSE),"")</f>
        <v>0</v>
      </c>
      <c r="U57" s="36">
        <f>IFERROR(VLOOKUP($B57,[5]평가!$B:$Z,MATCH(LEFT(U$2,2),[5]평가!$7:$7,0)-1,FALSE),"")</f>
        <v>76</v>
      </c>
      <c r="V57" s="39">
        <f>IFERROR(VLOOKUP($B57,[5]평가!$B:$Z,MATCH(LEFT(V$2,2),[5]평가!$7:$7,0)-1,FALSE),"")</f>
        <v>80</v>
      </c>
      <c r="W57" s="33">
        <f>IFERROR(VLOOKUP($B57,대상!$B:$AD,MATCH(W$2,대상!$1:$1,0)-1,FALSE),"")</f>
        <v>0</v>
      </c>
      <c r="X57" s="20">
        <f>IF(ISBLANK(B57),"",T$1-COUNTIF(H57:V57,"회피"))</f>
        <v>5</v>
      </c>
      <c r="Y57" s="21">
        <f>IF($T$1=X57,(SUM(I57,L57,O57,R57,U57)-MIN(I57,L57,O57,R57,U57)-MAX(I57,L57,O57,R57,U57))/($T$1-2),SUM(I57,L57,O57,R57,U57/X57))</f>
        <v>75</v>
      </c>
      <c r="Z57" s="40">
        <f>IFERROR(VLOOKUP($B57,대상!$B:$AD,MATCH(Z$2,대상!$1:$1,0)-1,FALSE),0)</f>
        <v>0</v>
      </c>
      <c r="AA57" s="41">
        <f>IFERROR(IF(W57="면제","100"+Z57,Y57+Z57),"")</f>
        <v>75</v>
      </c>
      <c r="AB57" s="35" t="str">
        <f>IF(OR(W57="면제",N(Y57)=0),"",IF(AA57&lt;60,"과락",""))</f>
        <v/>
      </c>
      <c r="AC57" s="54">
        <f>IF(N(AA57)=0,"",RANK(AA57,AA$3:AA$202))</f>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①능동 구동 마이크로 LED 기반 투명/불투명 전환이 가능한 인터렉티브 부명 디스플레이 개발을 창업아이템으로 하고 있으니 유사 기술 및 개발품이 다수 존재하여 사업성은 높지 않을 것으로 예상됨.  _x000D_②제품의 필요성은 인정되나 우리 기술만의 독창성 및 차별성이 다소 모호한 부분이 있습니다. 공공기관과의 기술협업 및 사업화 자금 확보는 긍정적입니다. POC 및 판로 확보 등 매출 확대를 위한 계획이 좀 더 분명했으면 합니다. _x000D_③ㅇ 제시한 목표를 달성하기 위한 세밀한 기술 자료 보완이 필요하고, 경쟁 기술 대비 차별화 전력 수립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다만 시장의 크기 등의 분석과 확장방안 수립이 필수적으로 필요하며,
고객 수요 및 확보 방안과 시장진출 전략의 구체화가 요구됨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149</v>
      </c>
      <c r="B58" s="2">
        <v>20429439</v>
      </c>
      <c r="C58" s="38" t="str">
        <f>IFERROR(VLOOKUP($B58,대상!$B:$AC,MATCH(C$2,대상!$1:$1,0)-1,FALSE),"")</f>
        <v>지역기반</v>
      </c>
      <c r="D58" s="38" t="str">
        <f>IFERROR(VLOOKUP($B58,대상!$B:$AC,MATCH(D$2,대상!$1:$1,0)-1,FALSE),"")</f>
        <v>김태우</v>
      </c>
      <c r="E58" s="36" t="str">
        <f>IFERROR(VLOOKUP($B58,대상!$B:$AC,MATCH(E$2,대상!$1:$1,0)-1,FALSE),"")</f>
        <v>전기ㆍ전자</v>
      </c>
      <c r="F58" s="38" t="str">
        <f>IFERROR(VLOOKUP($B58,대상!$B:$AC,MATCH(F$2,대상!$1:$1,0)-1,FALSE),"")</f>
        <v>AI 기반 잔량 수명 예측과 고장 진단 및 자동 넘침방지 기능을 갖춘 지능형 배터리 통합 유지보수 관리시스템</v>
      </c>
      <c r="G58" s="38" t="str">
        <f>IFERROR(VLOOKUP($B58,대상!$B:$AC,MATCH(G$2,대상!$1:$1,0)-1,FALSE),"")</f>
        <v/>
      </c>
      <c r="H58" s="33">
        <f>IFERROR(VLOOKUP($B58,[1]평가!$B:$Z,MATCH(LEFT(H$2,2),[1]평가!$7:$7,0)-1,FALSE),"")</f>
        <v>0</v>
      </c>
      <c r="I58" s="36">
        <f>IFERROR(VLOOKUP($B58,[1]평가!$B:$Z,MATCH(LEFT(I$2,2),[1]평가!$7:$7,0)-1,FALSE),"")</f>
        <v>70</v>
      </c>
      <c r="J58" s="36">
        <f>IFERROR(VLOOKUP($B58,[1]평가!$B:$Z,MATCH(LEFT(J$2,2),[1]평가!$7:$7,0)-1,FALSE),"")</f>
        <v>78</v>
      </c>
      <c r="K58" s="33">
        <f>IFERROR(VLOOKUP($B58,[2]평가!$B:$Z,MATCH(LEFT(K$2,2),[2]평가!$7:$7,0)-1,FALSE),"")</f>
        <v>0</v>
      </c>
      <c r="L58" s="36">
        <f>IFERROR(VLOOKUP($B58,[2]평가!$B:$Z,MATCH(LEFT(L$2,2),[2]평가!$7:$7,0)-1,FALSE),"")</f>
        <v>77</v>
      </c>
      <c r="M58" s="39">
        <f>IFERROR(VLOOKUP($B58,[2]평가!$B:$Z,MATCH(LEFT(M$2,2),[2]평가!$7:$7,0)-1,FALSE),"")</f>
        <v>23</v>
      </c>
      <c r="N58" s="33">
        <f>IFERROR(VLOOKUP($B58,[3]평가!$B:$Z,MATCH(LEFT(N$2,2),[3]평가!$7:$7,0)-1,FALSE),"")</f>
        <v>0</v>
      </c>
      <c r="O58" s="36">
        <f>IFERROR(VLOOKUP($B58,[3]평가!$B:$Z,MATCH(LEFT(O$2,2),[3]평가!$7:$7,0)-1,FALSE),"")</f>
        <v>64</v>
      </c>
      <c r="P58" s="39">
        <f>IFERROR(VLOOKUP($B58,[3]평가!$B:$Z,MATCH(LEFT(P$2,2),[3]평가!$7:$7,0)-1,FALSE),"")</f>
        <v>151</v>
      </c>
      <c r="Q58" s="33">
        <f>IFERROR(VLOOKUP($B58,[4]평가!$B:$Z,MATCH(LEFT(Q$2,2),[4]평가!$7:$7,0)-1,FALSE),"")</f>
        <v>0</v>
      </c>
      <c r="R58" s="36">
        <f>IFERROR(VLOOKUP($B58,[4]평가!$B:$Z,MATCH(LEFT(R$2,2),[4]평가!$7:$7,0)-1,FALSE),"")</f>
        <v>81</v>
      </c>
      <c r="S58" s="39">
        <f>IFERROR(VLOOKUP($B58,[4]평가!$B:$Z,MATCH(LEFT(S$2,2),[4]평가!$7:$7,0)-1,FALSE),"")</f>
        <v>35</v>
      </c>
      <c r="T58" s="33">
        <f>IFERROR(VLOOKUP($B58,[5]평가!$B:$Z,MATCH(LEFT(T$2,2),[5]평가!$7:$7,0)-1,FALSE),"")</f>
        <v>0</v>
      </c>
      <c r="U58" s="36">
        <f>IFERROR(VLOOKUP($B58,[5]평가!$B:$Z,MATCH(LEFT(U$2,2),[5]평가!$7:$7,0)-1,FALSE),"")</f>
        <v>78</v>
      </c>
      <c r="V58" s="39">
        <f>IFERROR(VLOOKUP($B58,[5]평가!$B:$Z,MATCH(LEFT(V$2,2),[5]평가!$7:$7,0)-1,FALSE),"")</f>
        <v>56</v>
      </c>
      <c r="W58" s="33">
        <f>IFERROR(VLOOKUP($B58,대상!$B:$AD,MATCH(W$2,대상!$1:$1,0)-1,FALSE),"")</f>
        <v>0</v>
      </c>
      <c r="X58" s="20">
        <f>IF(ISBLANK(B58),"",T$1-COUNTIF(H58:V58,"회피"))</f>
        <v>5</v>
      </c>
      <c r="Y58" s="21">
        <f>IF($T$1=X58,(SUM(I58,L58,O58,R58,U58)-MIN(I58,L58,O58,R58,U58)-MAX(I58,L58,O58,R58,U58))/($T$1-2),SUM(I58,L58,O58,R58,U58/X58))</f>
        <v>75</v>
      </c>
      <c r="Z58" s="40">
        <f>IFERROR(VLOOKUP($B58,대상!$B:$AD,MATCH(Z$2,대상!$1:$1,0)-1,FALSE),0)</f>
        <v>0</v>
      </c>
      <c r="AA58" s="41">
        <f>IFERROR(IF(W58="면제","100"+Z58,Y58+Z58),"")</f>
        <v>75</v>
      </c>
      <c r="AB58" s="35" t="str">
        <f>IF(OR(W58="면제",N(Y58)=0),"",IF(AA58&lt;60,"과락",""))</f>
        <v/>
      </c>
      <c r="AC58" s="54">
        <f>IF(N(AA58)=0,"",RANK(AA58,AA$3:AA$202))</f>
        <v>53</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①AI 기반 잔량 수명예측과 고장 진단 및 자동 넘침 방지 기능을 갖춘 배터리 유지 보수 관리시스템 개발을 창업아이템으로 하고 있으나 유사 기술이 다수 존재하는 것으로 판단되어 기술적인 차별성은 다소 떨어지는 것으로 판단됨 _x000D_②배터리 보충시장에 있어서 지원업체의 기술의 필요성이 높은 것으로 판단됩니다. AI기반 예측 기능 적용 관련하여는 기존 배터리 보충 데이터들을 활용할 것으로 추측되는데 이에 대한 명확한 계획이나 인력운영은 확인하기 힘듭니다. 사업계획서 상의 HD현대중공업, 쿠팡, 마켓커리와의 실제 PoC진행 및 공급 계약 단계인지도 궁금합니다. _x000D_③ㅇ 시장에 대한 세밀한 조사 분석 자료 보완이 필요함. 
ㅇ 향후 지속성장을 위한 구체적인 전략 수립이 필요함 _x000D_④창업 아이템의 도입 취지에 대해서는 공감하나, 보충수 보충작업이라는 서비스 특성상 기술적 진입장벽을 구축하여 경쟁업체의 진입을 저지하고, 독점적 매출을 확보할 수 있는 사업화 전략의 보완이 필요함 _x000D_⑤아이템의 필요성 및 대표자의 전문성과 관련경험, 기술성은 우수한것으로 확인됨.
필요성과 차별성을 바탕으로한 시장진입의 구체적인 방법이 요구되고, 
추후 자금확보방안에 대한 구체적인 보완이 필요함.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69</v>
      </c>
      <c r="B59" s="2">
        <v>20414930</v>
      </c>
      <c r="C59" s="38" t="str">
        <f>IFERROR(VLOOKUP($B59,대상!$B:$AC,MATCH(C$2,대상!$1:$1,0)-1,FALSE),"")</f>
        <v>지역기반</v>
      </c>
      <c r="D59" s="38" t="str">
        <f>IFERROR(VLOOKUP($B59,대상!$B:$AC,MATCH(D$2,대상!$1:$1,0)-1,FALSE),"")</f>
        <v>김재한</v>
      </c>
      <c r="E59" s="36" t="str">
        <f>IFERROR(VLOOKUP($B59,대상!$B:$AC,MATCH(E$2,대상!$1:$1,0)-1,FALSE),"")</f>
        <v>전기ㆍ전자</v>
      </c>
      <c r="F59" s="38" t="str">
        <f>IFERROR(VLOOKUP($B59,대상!$B:$AC,MATCH(F$2,대상!$1:$1,0)-1,FALSE),"")</f>
        <v>스타일비전 (Stylevision)</v>
      </c>
      <c r="G59" s="38" t="str">
        <f>IFERROR(VLOOKUP($B59,대상!$B:$AC,MATCH(G$2,대상!$1:$1,0)-1,FALSE),"")</f>
        <v/>
      </c>
      <c r="H59" s="33">
        <f>IFERROR(VLOOKUP($B59,[1]평가!$B:$Z,MATCH(LEFT(H$2,2),[1]평가!$7:$7,0)-1,FALSE),"")</f>
        <v>0</v>
      </c>
      <c r="I59" s="36">
        <f>IFERROR(VLOOKUP($B59,[1]평가!$B:$Z,MATCH(LEFT(I$2,2),[1]평가!$7:$7,0)-1,FALSE),"")</f>
        <v>70</v>
      </c>
      <c r="J59" s="36">
        <f>IFERROR(VLOOKUP($B59,[1]평가!$B:$Z,MATCH(LEFT(J$2,2),[1]평가!$7:$7,0)-1,FALSE),"")</f>
        <v>78</v>
      </c>
      <c r="K59" s="33">
        <f>IFERROR(VLOOKUP($B59,[2]평가!$B:$Z,MATCH(LEFT(K$2,2),[2]평가!$7:$7,0)-1,FALSE),"")</f>
        <v>0</v>
      </c>
      <c r="L59" s="36">
        <f>IFERROR(VLOOKUP($B59,[2]평가!$B:$Z,MATCH(LEFT(L$2,2),[2]평가!$7:$7,0)-1,FALSE),"")</f>
        <v>74</v>
      </c>
      <c r="M59" s="39">
        <f>IFERROR(VLOOKUP($B59,[2]평가!$B:$Z,MATCH(LEFT(M$2,2),[2]평가!$7:$7,0)-1,FALSE),"")</f>
        <v>61</v>
      </c>
      <c r="N59" s="33">
        <f>IFERROR(VLOOKUP($B59,[3]평가!$B:$Z,MATCH(LEFT(N$2,2),[3]평가!$7:$7,0)-1,FALSE),"")</f>
        <v>0</v>
      </c>
      <c r="O59" s="36">
        <f>IFERROR(VLOOKUP($B59,[3]평가!$B:$Z,MATCH(LEFT(O$2,2),[3]평가!$7:$7,0)-1,FALSE),"")</f>
        <v>86</v>
      </c>
      <c r="P59" s="39">
        <f>IFERROR(VLOOKUP($B59,[3]평가!$B:$Z,MATCH(LEFT(P$2,2),[3]평가!$7:$7,0)-1,FALSE),"")</f>
        <v>12</v>
      </c>
      <c r="Q59" s="33">
        <f>IFERROR(VLOOKUP($B59,[4]평가!$B:$Z,MATCH(LEFT(Q$2,2),[4]평가!$7:$7,0)-1,FALSE),"")</f>
        <v>0</v>
      </c>
      <c r="R59" s="36">
        <f>IFERROR(VLOOKUP($B59,[4]평가!$B:$Z,MATCH(LEFT(R$2,2),[4]평가!$7:$7,0)-1,FALSE),"")</f>
        <v>73</v>
      </c>
      <c r="S59" s="39">
        <f>IFERROR(VLOOKUP($B59,[4]평가!$B:$Z,MATCH(LEFT(S$2,2),[4]평가!$7:$7,0)-1,FALSE),"")</f>
        <v>89</v>
      </c>
      <c r="T59" s="33">
        <f>IFERROR(VLOOKUP($B59,[5]평가!$B:$Z,MATCH(LEFT(T$2,2),[5]평가!$7:$7,0)-1,FALSE),"")</f>
        <v>0</v>
      </c>
      <c r="U59" s="36">
        <f>IFERROR(VLOOKUP($B59,[5]평가!$B:$Z,MATCH(LEFT(U$2,2),[5]평가!$7:$7,0)-1,FALSE),"")</f>
        <v>77</v>
      </c>
      <c r="V59" s="39">
        <f>IFERROR(VLOOKUP($B59,[5]평가!$B:$Z,MATCH(LEFT(V$2,2),[5]평가!$7:$7,0)-1,FALSE),"")</f>
        <v>77</v>
      </c>
      <c r="W59" s="33">
        <f>IFERROR(VLOOKUP($B59,대상!$B:$AD,MATCH(W$2,대상!$1:$1,0)-1,FALSE),"")</f>
        <v>0</v>
      </c>
      <c r="X59" s="20">
        <f>IF(ISBLANK(B59),"",T$1-COUNTIF(H59:V59,"회피"))</f>
        <v>5</v>
      </c>
      <c r="Y59" s="21">
        <f>IF($T$1=X59,(SUM(I59,L59,O59,R59,U59)-MIN(I59,L59,O59,R59,U59)-MAX(I59,L59,O59,R59,U59))/($T$1-2),SUM(I59,L59,O59,R59,U59/X59))</f>
        <v>74.666666666666671</v>
      </c>
      <c r="Z59" s="40">
        <f>IFERROR(VLOOKUP($B59,대상!$B:$AD,MATCH(Z$2,대상!$1:$1,0)-1,FALSE),0)</f>
        <v>0</v>
      </c>
      <c r="AA59" s="41">
        <f>IFERROR(IF(W59="면제","100"+Z59,Y59+Z59),"")</f>
        <v>74.666666666666671</v>
      </c>
      <c r="AB59" s="35" t="str">
        <f>IF(OR(W59="면제",N(Y59)=0),"",IF(AA59&lt;60,"과락",""))</f>
        <v/>
      </c>
      <c r="AC59" s="54">
        <f>IF(N(AA59)=0,"",RANK(AA59,AA$3:AA$202))</f>
        <v>57</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①사용자가 공간, 취향, 시즌에 맞춰 TV 디자인을 자유롭게 변경할 수 있는 디스플레이 플래폼 개발을 창업아이템으로 하고 있으나 유사 기술로 모방이 가능한 것으로 판단되어 사업성은 높지 않은 것으로 판단됨  _x000D_②기술 중심 관성에서 벗어난 TV라는 접근법은 긍정적인 부분이 있습니다. 다만, 다양한 스타일의 TV는 기존의 TV 공급업체(LG, 삼성 등)와의 업무 협업이 필수적이다보니 공급업체의 의사결정에 좌지우지 될 수 있는 리스크가 우려됩니다. TV를 벗어나 다양한 가전으로의 제품군 확대도 고려해볼만 합니다. _x000D_③ㅇ 기존 유사 제품 대비 구체적인 차별화 전략 수립이 필요함. 
ㅇ 세밀한 마케팅 전략 수립 보완이 필요함 _x000D_④창업 아이템이 기존 유사제품을 대체할 수 있을만큼 기술적, 사용적 측면의 장점을 가지는지에 대해 신뢰할 수 있는 시장 및 고객 분석이 필요함 _x000D_⑤창업 아이템에 대한 문제인식과 창업동기는 비교적 명확하게 제시되어있으며,
핵심인력 팀구성은 잘 되어있음.
다만 확장방안 수립이 필수적으로 필요하며,
고객 수요 및 확보 방안과 시장진출 전략의 구체화가 요구됨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79</v>
      </c>
      <c r="B60" s="2">
        <v>20417611</v>
      </c>
      <c r="C60" s="38" t="str">
        <f>IFERROR(VLOOKUP($B60,대상!$B:$AC,MATCH(C$2,대상!$1:$1,0)-1,FALSE),"")</f>
        <v>지역기반</v>
      </c>
      <c r="D60" s="38" t="str">
        <f>IFERROR(VLOOKUP($B60,대상!$B:$AC,MATCH(D$2,대상!$1:$1,0)-1,FALSE),"")</f>
        <v>김승현</v>
      </c>
      <c r="E60" s="36" t="str">
        <f>IFERROR(VLOOKUP($B60,대상!$B:$AC,MATCH(E$2,대상!$1:$1,0)-1,FALSE),"")</f>
        <v>전기ㆍ전자</v>
      </c>
      <c r="F60" s="38" t="str">
        <f>IFERROR(VLOOKUP($B60,대상!$B:$AC,MATCH(F$2,대상!$1:$1,0)-1,FALSE),"")</f>
        <v>터치와 물리버튼을 융합하여 같은 공간으로 4배 더 신호를 제어하는 직관형 자동차 실내 스위치</v>
      </c>
      <c r="G60" s="38" t="str">
        <f>IFERROR(VLOOKUP($B60,대상!$B:$AC,MATCH(G$2,대상!$1:$1,0)-1,FALSE),"")</f>
        <v/>
      </c>
      <c r="H60" s="33">
        <f>IFERROR(VLOOKUP($B60,[1]평가!$B:$Z,MATCH(LEFT(H$2,2),[1]평가!$7:$7,0)-1,FALSE),"")</f>
        <v>0</v>
      </c>
      <c r="I60" s="36">
        <f>IFERROR(VLOOKUP($B60,[1]평가!$B:$Z,MATCH(LEFT(I$2,2),[1]평가!$7:$7,0)-1,FALSE),"")</f>
        <v>75</v>
      </c>
      <c r="J60" s="36">
        <f>IFERROR(VLOOKUP($B60,[1]평가!$B:$Z,MATCH(LEFT(J$2,2),[1]평가!$7:$7,0)-1,FALSE),"")</f>
        <v>14</v>
      </c>
      <c r="K60" s="33">
        <f>IFERROR(VLOOKUP($B60,[2]평가!$B:$Z,MATCH(LEFT(K$2,2),[2]평가!$7:$7,0)-1,FALSE),"")</f>
        <v>0</v>
      </c>
      <c r="L60" s="36">
        <f>IFERROR(VLOOKUP($B60,[2]평가!$B:$Z,MATCH(LEFT(L$2,2),[2]평가!$7:$7,0)-1,FALSE),"")</f>
        <v>75</v>
      </c>
      <c r="M60" s="39">
        <f>IFERROR(VLOOKUP($B60,[2]평가!$B:$Z,MATCH(LEFT(M$2,2),[2]평가!$7:$7,0)-1,FALSE),"")</f>
        <v>37</v>
      </c>
      <c r="N60" s="33">
        <f>IFERROR(VLOOKUP($B60,[3]평가!$B:$Z,MATCH(LEFT(N$2,2),[3]평가!$7:$7,0)-1,FALSE),"")</f>
        <v>0</v>
      </c>
      <c r="O60" s="36">
        <f>IFERROR(VLOOKUP($B60,[3]평가!$B:$Z,MATCH(LEFT(O$2,2),[3]평가!$7:$7,0)-1,FALSE),"")</f>
        <v>68</v>
      </c>
      <c r="P60" s="39">
        <f>IFERROR(VLOOKUP($B60,[3]평가!$B:$Z,MATCH(LEFT(P$2,2),[3]평가!$7:$7,0)-1,FALSE),"")</f>
        <v>120</v>
      </c>
      <c r="Q60" s="33">
        <f>IFERROR(VLOOKUP($B60,[4]평가!$B:$Z,MATCH(LEFT(Q$2,2),[4]평가!$7:$7,0)-1,FALSE),"")</f>
        <v>0</v>
      </c>
      <c r="R60" s="36">
        <f>IFERROR(VLOOKUP($B60,[4]평가!$B:$Z,MATCH(LEFT(R$2,2),[4]평가!$7:$7,0)-1,FALSE),"")</f>
        <v>74</v>
      </c>
      <c r="S60" s="39">
        <f>IFERROR(VLOOKUP($B60,[4]평가!$B:$Z,MATCH(LEFT(S$2,2),[4]평가!$7:$7,0)-1,FALSE),"")</f>
        <v>68</v>
      </c>
      <c r="T60" s="33">
        <f>IFERROR(VLOOKUP($B60,[5]평가!$B:$Z,MATCH(LEFT(T$2,2),[5]평가!$7:$7,0)-1,FALSE),"")</f>
        <v>0</v>
      </c>
      <c r="U60" s="36">
        <f>IFERROR(VLOOKUP($B60,[5]평가!$B:$Z,MATCH(LEFT(U$2,2),[5]평가!$7:$7,0)-1,FALSE),"")</f>
        <v>76</v>
      </c>
      <c r="V60" s="39">
        <f>IFERROR(VLOOKUP($B60,[5]평가!$B:$Z,MATCH(LEFT(V$2,2),[5]평가!$7:$7,0)-1,FALSE),"")</f>
        <v>80</v>
      </c>
      <c r="W60" s="33">
        <f>IFERROR(VLOOKUP($B60,대상!$B:$AD,MATCH(W$2,대상!$1:$1,0)-1,FALSE),"")</f>
        <v>0</v>
      </c>
      <c r="X60" s="20">
        <f>IF(ISBLANK(B60),"",T$1-COUNTIF(H60:V60,"회피"))</f>
        <v>5</v>
      </c>
      <c r="Y60" s="21">
        <f>IF($T$1=X60,(SUM(I60,L60,O60,R60,U60)-MIN(I60,L60,O60,R60,U60)-MAX(I60,L60,O60,R60,U60))/($T$1-2),SUM(I60,L60,O60,R60,U60/X60))</f>
        <v>74.666666666666671</v>
      </c>
      <c r="Z60" s="40">
        <f>IFERROR(VLOOKUP($B60,대상!$B:$AD,MATCH(Z$2,대상!$1:$1,0)-1,FALSE),0)</f>
        <v>0</v>
      </c>
      <c r="AA60" s="41">
        <f>IFERROR(IF(W60="면제","100"+Z60,Y60+Z60),"")</f>
        <v>74.666666666666671</v>
      </c>
      <c r="AB60" s="35" t="str">
        <f>IF(OR(W60="면제",N(Y60)=0),"",IF(AA60&lt;60,"과락",""))</f>
        <v/>
      </c>
      <c r="AC60" s="54">
        <f>IF(N(AA60)=0,"",RANK(AA60,AA$3:AA$202))</f>
        <v>57</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①운전자 터치 오동작 방지를 위한 차량용 스위치 개발을 창업아이템으로 하고 있음. 제안하고 있는 창업아이템의 목표 시장 규모는 크지 않은 것으로 판단됨 _x000D_②기존 제품 대비 좁은 면적 내에서 더 많은 입력신호를 받을 수 있다는 점은 긍정적입니다. 또한 업체의 업력 및 개발 현황을 고려할 때 제품의 기술적 차별성도 인정됩니다. 주요 자동차업계와의 POC등 협업 전략이 좀 더 구체화되었으면 합니다. 또한 자동차 이외의 분야에 대한 적용도 확장성 차원에서 고려해볼만 합니다. _x000D_③ㅇ 시장에 대한 세밀한 조사 분석이 필요함. 
ㅇ 기존 유사 기술 대비 차별화 전략 수립 보완이 필요함 _x000D_④창업아이템의 도입 필요성에 대해 공감되나, 경쟁 제품 대비 차별화 요소를 바탕으로 시장 점유율을 확보해 나갈 수 있는 구체적인 사업화 방안의 보완이 필요함 _x000D_⑤대표자의 전문성과 관련경험, 조직구성은 비교적 우수한것으로 확인됨. 
다만 시장의 크기 등의 분석과 확장방안 수립이 필수적으로 필요하며,
추후 자금확보방안과 매출창출 계획에 대한 구체성에대한 보완이 필요함.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121</v>
      </c>
      <c r="B61" s="2">
        <v>20432478</v>
      </c>
      <c r="C61" s="38" t="str">
        <f>IFERROR(VLOOKUP($B61,대상!$B:$AC,MATCH(C$2,대상!$1:$1,0)-1,FALSE),"")</f>
        <v>지역기반</v>
      </c>
      <c r="D61" s="38" t="str">
        <f>IFERROR(VLOOKUP($B61,대상!$B:$AC,MATCH(D$2,대상!$1:$1,0)-1,FALSE),"")</f>
        <v>황문진</v>
      </c>
      <c r="E61" s="36" t="str">
        <f>IFERROR(VLOOKUP($B61,대상!$B:$AC,MATCH(E$2,대상!$1:$1,0)-1,FALSE),"")</f>
        <v>전기ㆍ전자</v>
      </c>
      <c r="F61" s="38" t="str">
        <f>IFERROR(VLOOKUP($B61,대상!$B:$AC,MATCH(F$2,대상!$1:$1,0)-1,FALSE),"")</f>
        <v>AI비전기술이 적용된 자동충전기능의 노상주차장용 전기차 충전기</v>
      </c>
      <c r="G61" s="38" t="str">
        <f>IFERROR(VLOOKUP($B61,대상!$B:$AC,MATCH(G$2,대상!$1:$1,0)-1,FALSE),"")</f>
        <v/>
      </c>
      <c r="H61" s="33">
        <f>IFERROR(VLOOKUP($B61,[1]평가!$B:$Z,MATCH(LEFT(H$2,2),[1]평가!$7:$7,0)-1,FALSE),"")</f>
        <v>0</v>
      </c>
      <c r="I61" s="36">
        <f>IFERROR(VLOOKUP($B61,[1]평가!$B:$Z,MATCH(LEFT(I$2,2),[1]평가!$7:$7,0)-1,FALSE),"")</f>
        <v>68</v>
      </c>
      <c r="J61" s="36">
        <f>IFERROR(VLOOKUP($B61,[1]평가!$B:$Z,MATCH(LEFT(J$2,2),[1]평가!$7:$7,0)-1,FALSE),"")</f>
        <v>129</v>
      </c>
      <c r="K61" s="33">
        <f>IFERROR(VLOOKUP($B61,[2]평가!$B:$Z,MATCH(LEFT(K$2,2),[2]평가!$7:$7,0)-1,FALSE),"")</f>
        <v>0</v>
      </c>
      <c r="L61" s="36">
        <f>IFERROR(VLOOKUP($B61,[2]평가!$B:$Z,MATCH(LEFT(L$2,2),[2]평가!$7:$7,0)-1,FALSE),"")</f>
        <v>75</v>
      </c>
      <c r="M61" s="39">
        <f>IFERROR(VLOOKUP($B61,[2]평가!$B:$Z,MATCH(LEFT(M$2,2),[2]평가!$7:$7,0)-1,FALSE),"")</f>
        <v>37</v>
      </c>
      <c r="N61" s="33">
        <f>IFERROR(VLOOKUP($B61,[3]평가!$B:$Z,MATCH(LEFT(N$2,2),[3]평가!$7:$7,0)-1,FALSE),"")</f>
        <v>0</v>
      </c>
      <c r="O61" s="36">
        <f>IFERROR(VLOOKUP($B61,[3]평가!$B:$Z,MATCH(LEFT(O$2,2),[3]평가!$7:$7,0)-1,FALSE),"")</f>
        <v>69</v>
      </c>
      <c r="P61" s="39">
        <f>IFERROR(VLOOKUP($B61,[3]평가!$B:$Z,MATCH(LEFT(P$2,2),[3]평가!$7:$7,0)-1,FALSE),"")</f>
        <v>107</v>
      </c>
      <c r="Q61" s="33">
        <f>IFERROR(VLOOKUP($B61,[4]평가!$B:$Z,MATCH(LEFT(Q$2,2),[4]평가!$7:$7,0)-1,FALSE),"")</f>
        <v>0</v>
      </c>
      <c r="R61" s="36">
        <f>IFERROR(VLOOKUP($B61,[4]평가!$B:$Z,MATCH(LEFT(R$2,2),[4]평가!$7:$7,0)-1,FALSE),"")</f>
        <v>80</v>
      </c>
      <c r="S61" s="39">
        <f>IFERROR(VLOOKUP($B61,[4]평가!$B:$Z,MATCH(LEFT(S$2,2),[4]평가!$7:$7,0)-1,FALSE),"")</f>
        <v>39</v>
      </c>
      <c r="T61" s="33">
        <f>IFERROR(VLOOKUP($B61,[5]평가!$B:$Z,MATCH(LEFT(T$2,2),[5]평가!$7:$7,0)-1,FALSE),"")</f>
        <v>0</v>
      </c>
      <c r="U61" s="36">
        <f>IFERROR(VLOOKUP($B61,[5]평가!$B:$Z,MATCH(LEFT(U$2,2),[5]평가!$7:$7,0)-1,FALSE),"")</f>
        <v>82</v>
      </c>
      <c r="V61" s="39">
        <f>IFERROR(VLOOKUP($B61,[5]평가!$B:$Z,MATCH(LEFT(V$2,2),[5]평가!$7:$7,0)-1,FALSE),"")</f>
        <v>18</v>
      </c>
      <c r="W61" s="33">
        <f>IFERROR(VLOOKUP($B61,대상!$B:$AD,MATCH(W$2,대상!$1:$1,0)-1,FALSE),"")</f>
        <v>0</v>
      </c>
      <c r="X61" s="20">
        <f>IF(ISBLANK(B61),"",T$1-COUNTIF(H61:V61,"회피"))</f>
        <v>5</v>
      </c>
      <c r="Y61" s="21">
        <f>IF($T$1=X61,(SUM(I61,L61,O61,R61,U61)-MIN(I61,L61,O61,R61,U61)-MAX(I61,L61,O61,R61,U61))/($T$1-2),SUM(I61,L61,O61,R61,U61/X61))</f>
        <v>74.666666666666671</v>
      </c>
      <c r="Z61" s="40">
        <f>IFERROR(VLOOKUP($B61,대상!$B:$AD,MATCH(Z$2,대상!$1:$1,0)-1,FALSE),0)</f>
        <v>0</v>
      </c>
      <c r="AA61" s="41">
        <f>IFERROR(IF(W61="면제","100"+Z61,Y61+Z61),"")</f>
        <v>74.666666666666671</v>
      </c>
      <c r="AB61" s="35" t="str">
        <f>IF(OR(W61="면제",N(Y61)=0),"",IF(AA61&lt;60,"과락",""))</f>
        <v/>
      </c>
      <c r="AC61" s="54">
        <f>IF(N(AA61)=0,"",RANK(AA61,AA$3:AA$202))</f>
        <v>57</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①영상 인식 등을 통하여 차량을 인식하고 충전만 하면 되는 노상주차장용 전기차 충전기를 개발하려고 하나 목표시장 진입을 위한 구체적인 방안의 제시는 다소 미흡한 것으로 판단됨 _x000D_②전기차 충전 시장은 이미 여러 주요 플레이어들이 포진되어 있으나, 노변 주차장 소형 충전기를 타겟팅 한 부분은 충분히 의미가 있다고 판단됩니다. AI비전 차량 인식률은 99.5% 이상을 달성할 수 있도록 보완이 필요합니다. 전력 분배 쪽은 이미 다양한 선행특허가 출원되어 있기에 지원업체만의 기술 포장이 중요한 시점입니다. 향후 노변 주차장을 넘어서 일반 전기차 충전장치 시장으로의 확대 전략도 필요합니다. _x000D_③ㅇ 유사 제품 개발 및 생산 기업 대비 경쟁력 분석이 필요하고, 시장 진입을 위한 세밀한 차별화 전략 수립 보완이 필요  _x000D_④AI로 꼽기만 하면 자동충전되는 노상주차장용 전기차 충전기라는 창업 아이템에 적용된 아이디어가 다소 추상적으로 제시되어 있어 구체적인 구현 방안 및 기술적 차별성을 확인하기 어려움. 창업 아이템을 통해 예상되는 효과의 구체적인 설명이 필요함 _x000D_⑤아이템의 필요성 및 대표자의 전문성과 관련경험, 기술성은 비교적 우수한것으로 확인됨.
팀차원의 역량 측면 핵심인력 구성 및 역할분담을 사전에 확인해볼 필요가 있으며,
필요성과 차별성을 바탕으로한 시장진입의 구체적인 방법이 요구됨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134</v>
      </c>
      <c r="B62" s="2">
        <v>20426946</v>
      </c>
      <c r="C62" s="38" t="str">
        <f>IFERROR(VLOOKUP($B62,대상!$B:$AC,MATCH(C$2,대상!$1:$1,0)-1,FALSE),"")</f>
        <v>실험실</v>
      </c>
      <c r="D62" s="38" t="str">
        <f>IFERROR(VLOOKUP($B62,대상!$B:$AC,MATCH(D$2,대상!$1:$1,0)-1,FALSE),"")</f>
        <v>김세움</v>
      </c>
      <c r="E62" s="36" t="str">
        <f>IFERROR(VLOOKUP($B62,대상!$B:$AC,MATCH(E$2,대상!$1:$1,0)-1,FALSE),"")</f>
        <v>전기ㆍ전자</v>
      </c>
      <c r="F62" s="38" t="str">
        <f>IFERROR(VLOOKUP($B62,대상!$B:$AC,MATCH(F$2,대상!$1:$1,0)-1,FALSE),"")</f>
        <v>역모드 구동으로 전력 절감이 가능한 액정 스마트 윈도우</v>
      </c>
      <c r="G62" s="38" t="str">
        <f>IFERROR(VLOOKUP($B62,대상!$B:$AC,MATCH(G$2,대상!$1:$1,0)-1,FALSE),"")</f>
        <v/>
      </c>
      <c r="H62" s="33" t="str">
        <f>IFERROR(VLOOKUP($B62,[1]평가!$B:$Z,MATCH(LEFT(H$2,2),[1]평가!$7:$7,0)-1,FALSE),"")</f>
        <v/>
      </c>
      <c r="I62" s="36">
        <f>IFERROR(VLOOKUP($B62,[1]평가!$B:$Z,MATCH(LEFT(I$2,2),[1]평가!$7:$7,0)-1,FALSE),"")</f>
        <v>70</v>
      </c>
      <c r="J62" s="36">
        <f>IFERROR(VLOOKUP($B62,[1]평가!$B:$Z,MATCH(LEFT(J$2,2),[1]평가!$7:$7,0)-1,FALSE),"")</f>
        <v>78</v>
      </c>
      <c r="K62" s="33" t="str">
        <f>IFERROR(VLOOKUP($B62,[2]평가!$B:$Z,MATCH(LEFT(K$2,2),[2]평가!$7:$7,0)-1,FALSE),"")</f>
        <v/>
      </c>
      <c r="L62" s="36">
        <f>IFERROR(VLOOKUP($B62,[2]평가!$B:$Z,MATCH(LEFT(L$2,2),[2]평가!$7:$7,0)-1,FALSE),"")</f>
        <v>74</v>
      </c>
      <c r="M62" s="39">
        <f>IFERROR(VLOOKUP($B62,[2]평가!$B:$Z,MATCH(LEFT(M$2,2),[2]평가!$7:$7,0)-1,FALSE),"")</f>
        <v>61</v>
      </c>
      <c r="N62" s="33" t="str">
        <f>IFERROR(VLOOKUP($B62,[3]평가!$B:$Z,MATCH(LEFT(N$2,2),[3]평가!$7:$7,0)-1,FALSE),"")</f>
        <v/>
      </c>
      <c r="O62" s="36">
        <f>IFERROR(VLOOKUP($B62,[3]평가!$B:$Z,MATCH(LEFT(O$2,2),[3]평가!$7:$7,0)-1,FALSE),"")</f>
        <v>65</v>
      </c>
      <c r="P62" s="39">
        <f>IFERROR(VLOOKUP($B62,[3]평가!$B:$Z,MATCH(LEFT(P$2,2),[3]평가!$7:$7,0)-1,FALSE),"")</f>
        <v>145</v>
      </c>
      <c r="Q62" s="33" t="str">
        <f>IFERROR(VLOOKUP($B62,[4]평가!$B:$Z,MATCH(LEFT(Q$2,2),[4]평가!$7:$7,0)-1,FALSE),"")</f>
        <v/>
      </c>
      <c r="R62" s="36">
        <f>IFERROR(VLOOKUP($B62,[4]평가!$B:$Z,MATCH(LEFT(R$2,2),[4]평가!$7:$7,0)-1,FALSE),"")</f>
        <v>80</v>
      </c>
      <c r="S62" s="39">
        <f>IFERROR(VLOOKUP($B62,[4]평가!$B:$Z,MATCH(LEFT(S$2,2),[4]평가!$7:$7,0)-1,FALSE),"")</f>
        <v>39</v>
      </c>
      <c r="T62" s="33" t="str">
        <f>IFERROR(VLOOKUP($B62,[5]평가!$B:$Z,MATCH(LEFT(T$2,2),[5]평가!$7:$7,0)-1,FALSE),"")</f>
        <v/>
      </c>
      <c r="U62" s="36">
        <f>IFERROR(VLOOKUP($B62,[5]평가!$B:$Z,MATCH(LEFT(U$2,2),[5]평가!$7:$7,0)-1,FALSE),"")</f>
        <v>87</v>
      </c>
      <c r="V62" s="39">
        <f>IFERROR(VLOOKUP($B62,[5]평가!$B:$Z,MATCH(LEFT(V$2,2),[5]평가!$7:$7,0)-1,FALSE),"")</f>
        <v>11</v>
      </c>
      <c r="W62" s="33" t="str">
        <f>IFERROR(VLOOKUP($B62,대상!$B:$AD,MATCH(W$2,대상!$1:$1,0)-1,FALSE),"")</f>
        <v/>
      </c>
      <c r="X62" s="20">
        <f>IF(ISBLANK(B62),"",T$1-COUNTIF(H62:V62,"회피"))</f>
        <v>5</v>
      </c>
      <c r="Y62" s="21">
        <f>IF($T$1=X62,(SUM(I62,L62,O62,R62,U62)-MIN(I62,L62,O62,R62,U62)-MAX(I62,L62,O62,R62,U62))/($T$1-2),SUM(I62,L62,O62,R62,U62/X62))</f>
        <v>74.666666666666671</v>
      </c>
      <c r="Z62" s="40">
        <f>IFERROR(VLOOKUP($B62,대상!$B:$AD,MATCH(Z$2,대상!$1:$1,0)-1,FALSE),0)</f>
        <v>0</v>
      </c>
      <c r="AA62" s="41">
        <f>IFERROR(IF(W62="면제","100"+Z62,Y62+Z62),"")</f>
        <v>74.666666666666671</v>
      </c>
      <c r="AB62" s="35" t="str">
        <f>IF(OR(W62="면제",N(Y62)=0),"",IF(AA62&lt;60,"과락",""))</f>
        <v/>
      </c>
      <c r="AC62" s="54">
        <f>IF(N(AA62)=0,"",RANK(AA62,AA$3:AA$202))</f>
        <v>57</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①역모드 구동으로 전력 절감이 가능한 저전력, 저비용 스마트 윈도우 개발을 창업아이템으로 제안하고 있으며 대표자가 관련 전문성을 확보하고 있으며 관련 시제품 확보시 사업화 가능성은 있을 것으로 판단됨. _x000D_②최근 역모드 스마트 윈도우 시장 경쟁이 치열한 것으로 판단됩니다. 개발의 필요성은 인정되나 신규 업체이니만큼 기존 경쟁사 대비 어떠한 기술적 우위를 가지고 있는지에 대한 설명이 좀 더 보완되었으면 합니다. 외부 협력업체와 10인치 타겟팅하여 제품을 개발하고 있는 부분은 긍정적입니다. 지원 업체만의 기술적 장벽 구축이 필요해 보입니다. _x000D_③ㅇ 시장에 대한 세밀한 조사 분석이 필요하고, 지속 성장을 위하여 시장 확장성을 고려한 전략수립이 필요  _x000D_④기존 스마트 윈도우 시장의 주요 경쟁제품을 대체하여 시장 점유율을 확대해나갈 수 있는 사업화 전략의 보완이 필요함 _x000D_⑤수익모델과 목표시장은 비교적 명확하게 보여지며, 대표자의 전문성과 관련경험이 우수한것으로 확인됨
다만 필요성과,차별성을 바탕으로한 시장진입의 구체적인 방법이 필요하며,
팀차원의 역량 측면 핵심인력 구성 및 역할분담을 사전에 확인해볼 필요가 있음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0_x000D_②일치 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0_x000D_②스마트윈도우는 4가지 주력기술에 해당하지 않음 _x000D_0_x000D_0_x000D_0</v>
      </c>
    </row>
    <row r="63" spans="1:32" ht="30" customHeight="1" x14ac:dyDescent="0.35">
      <c r="A63" s="4">
        <v>140</v>
      </c>
      <c r="B63" s="2">
        <v>20422658</v>
      </c>
      <c r="C63" s="38" t="str">
        <f>IFERROR(VLOOKUP($B63,대상!$B:$AC,MATCH(C$2,대상!$1:$1,0)-1,FALSE),"")</f>
        <v>지역기반</v>
      </c>
      <c r="D63" s="38" t="str">
        <f>IFERROR(VLOOKUP($B63,대상!$B:$AC,MATCH(D$2,대상!$1:$1,0)-1,FALSE),"")</f>
        <v>도상수</v>
      </c>
      <c r="E63" s="36" t="str">
        <f>IFERROR(VLOOKUP($B63,대상!$B:$AC,MATCH(E$2,대상!$1:$1,0)-1,FALSE),"")</f>
        <v>전기ㆍ전자</v>
      </c>
      <c r="F63" s="38" t="str">
        <f>IFERROR(VLOOKUP($B63,대상!$B:$AC,MATCH(F$2,대상!$1:$1,0)-1,FALSE),"")</f>
        <v>기후 대응형 육상 김 양식 전용 LED 조명 및 제어 플랫폼</v>
      </c>
      <c r="G63" s="38" t="str">
        <f>IFERROR(VLOOKUP($B63,대상!$B:$AC,MATCH(G$2,대상!$1:$1,0)-1,FALSE),"")</f>
        <v/>
      </c>
      <c r="H63" s="33">
        <f>IFERROR(VLOOKUP($B63,[1]평가!$B:$Z,MATCH(LEFT(H$2,2),[1]평가!$7:$7,0)-1,FALSE),"")</f>
        <v>0</v>
      </c>
      <c r="I63" s="36">
        <f>IFERROR(VLOOKUP($B63,[1]평가!$B:$Z,MATCH(LEFT(I$2,2),[1]평가!$7:$7,0)-1,FALSE),"")</f>
        <v>74</v>
      </c>
      <c r="J63" s="36">
        <f>IFERROR(VLOOKUP($B63,[1]평가!$B:$Z,MATCH(LEFT(J$2,2),[1]평가!$7:$7,0)-1,FALSE),"")</f>
        <v>28</v>
      </c>
      <c r="K63" s="33">
        <f>IFERROR(VLOOKUP($B63,[2]평가!$B:$Z,MATCH(LEFT(K$2,2),[2]평가!$7:$7,0)-1,FALSE),"")</f>
        <v>0</v>
      </c>
      <c r="L63" s="36">
        <f>IFERROR(VLOOKUP($B63,[2]평가!$B:$Z,MATCH(LEFT(L$2,2),[2]평가!$7:$7,0)-1,FALSE),"")</f>
        <v>76</v>
      </c>
      <c r="M63" s="39">
        <f>IFERROR(VLOOKUP($B63,[2]평가!$B:$Z,MATCH(LEFT(M$2,2),[2]평가!$7:$7,0)-1,FALSE),"")</f>
        <v>29</v>
      </c>
      <c r="N63" s="33">
        <f>IFERROR(VLOOKUP($B63,[3]평가!$B:$Z,MATCH(LEFT(N$2,2),[3]평가!$7:$7,0)-1,FALSE),"")</f>
        <v>0</v>
      </c>
      <c r="O63" s="36">
        <f>IFERROR(VLOOKUP($B63,[3]평가!$B:$Z,MATCH(LEFT(O$2,2),[3]평가!$7:$7,0)-1,FALSE),"")</f>
        <v>72</v>
      </c>
      <c r="P63" s="39">
        <f>IFERROR(VLOOKUP($B63,[3]평가!$B:$Z,MATCH(LEFT(P$2,2),[3]평가!$7:$7,0)-1,FALSE),"")</f>
        <v>84</v>
      </c>
      <c r="Q63" s="33">
        <f>IFERROR(VLOOKUP($B63,[4]평가!$B:$Z,MATCH(LEFT(Q$2,2),[4]평가!$7:$7,0)-1,FALSE),"")</f>
        <v>0</v>
      </c>
      <c r="R63" s="36">
        <f>IFERROR(VLOOKUP($B63,[4]평가!$B:$Z,MATCH(LEFT(R$2,2),[4]평가!$7:$7,0)-1,FALSE),"")</f>
        <v>74</v>
      </c>
      <c r="S63" s="39">
        <f>IFERROR(VLOOKUP($B63,[4]평가!$B:$Z,MATCH(LEFT(S$2,2),[4]평가!$7:$7,0)-1,FALSE),"")</f>
        <v>68</v>
      </c>
      <c r="T63" s="33">
        <f>IFERROR(VLOOKUP($B63,[5]평가!$B:$Z,MATCH(LEFT(T$2,2),[5]평가!$7:$7,0)-1,FALSE),"")</f>
        <v>0</v>
      </c>
      <c r="U63" s="36">
        <f>IFERROR(VLOOKUP($B63,[5]평가!$B:$Z,MATCH(LEFT(U$2,2),[5]평가!$7:$7,0)-1,FALSE),"")</f>
        <v>81</v>
      </c>
      <c r="V63" s="39">
        <f>IFERROR(VLOOKUP($B63,[5]평가!$B:$Z,MATCH(LEFT(V$2,2),[5]평가!$7:$7,0)-1,FALSE),"")</f>
        <v>31</v>
      </c>
      <c r="W63" s="33">
        <f>IFERROR(VLOOKUP($B63,대상!$B:$AD,MATCH(W$2,대상!$1:$1,0)-1,FALSE),"")</f>
        <v>0</v>
      </c>
      <c r="X63" s="20">
        <f>IF(ISBLANK(B63),"",T$1-COUNTIF(H63:V63,"회피"))</f>
        <v>5</v>
      </c>
      <c r="Y63" s="21">
        <f>IF($T$1=X63,(SUM(I63,L63,O63,R63,U63)-MIN(I63,L63,O63,R63,U63)-MAX(I63,L63,O63,R63,U63))/($T$1-2),SUM(I63,L63,O63,R63,U63/X63))</f>
        <v>74.666666666666671</v>
      </c>
      <c r="Z63" s="40">
        <f>IFERROR(VLOOKUP($B63,대상!$B:$AD,MATCH(Z$2,대상!$1:$1,0)-1,FALSE),0)</f>
        <v>0</v>
      </c>
      <c r="AA63" s="41">
        <f>IFERROR(IF(W63="면제","100"+Z63,Y63+Z63),"")</f>
        <v>74.666666666666671</v>
      </c>
      <c r="AB63" s="35" t="str">
        <f>IF(OR(W63="면제",N(Y63)=0),"",IF(AA63&lt;60,"과락",""))</f>
        <v/>
      </c>
      <c r="AC63" s="54">
        <f>IF(N(AA63)=0,"",RANK(AA63,AA$3:AA$202))</f>
        <v>57</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①기후 변화로  해상 김생산이 감소하고 있어 생육 최적화를 위한 전용 광 환경 제어 기술 및 제어 플래폼 개발을 창업아이템으로 하고 있으나 상용화 구현 방안의 제시가 구체적이지 않아 개발 성공가능성은 떨어지는 것으로 판단됨 _x000D_②본 사업의 핵심은 조명(HW)과 제어APP(SW)가 아닌 레시피 데이터(DB)라고 판단됩니다. 조명 및 제어는 수많은 경쟁 LED 업체에서도 충분히 구현 가능한 수준이라 여겨집니다. 다만 레시피 데이터(DB)는 해당 제품의 성공을 좌지할 수 있는 핵심이자 영업비밀로 보호해야될만큼 중요한 부분이라 판단되는데 어느 정도의 레시피 데이터를 보유하고 계신지 불분명합니다. _x000D_③ㅇ 유사제품데비 기술 및 가격 경쟁력 분석 보완이 필요함. 
ㅇ 가격 및 품질 경쟁력 분석을 통한 성장 전략 수립 보완이 필요 _x000D_④창업아이템을 통해 예상되는 기술적 효과에 대해 다소 추상적으로 제시되어 있어, 현실적인 구현 가능성 및 효과성에 대해 보다 객관적인 자료를 통한 설명의 보완이 필요함 _x000D_⑤대표자의 전문성과 관련경험, 기술성은 우수한것으로 확인됨.
다만 필요성과,차별성을 바탕으로한 시장진입의 구체적인 방법이 필요하며,
필요성과 차별성을 바탕으로한 시장진입의 구체적인 방법이 요구되고, BM설계 및 확장방안 수립도 필수적으로 요구됨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159</v>
      </c>
      <c r="B64" s="2">
        <v>20423751</v>
      </c>
      <c r="C64" s="38" t="str">
        <f>IFERROR(VLOOKUP($B64,대상!$B:$AC,MATCH(C$2,대상!$1:$1,0)-1,FALSE),"")</f>
        <v>대학발</v>
      </c>
      <c r="D64" s="38" t="str">
        <f>IFERROR(VLOOKUP($B64,대상!$B:$AC,MATCH(D$2,대상!$1:$1,0)-1,FALSE),"")</f>
        <v>이승현</v>
      </c>
      <c r="E64" s="36" t="str">
        <f>IFERROR(VLOOKUP($B64,대상!$B:$AC,MATCH(E$2,대상!$1:$1,0)-1,FALSE),"")</f>
        <v>전기ㆍ전자</v>
      </c>
      <c r="F64" s="38" t="str">
        <f>IFERROR(VLOOKUP($B64,대상!$B:$AC,MATCH(F$2,대상!$1:$1,0)-1,FALSE),"")</f>
        <v>AI 기반 운동 분석 및 재활 보조 기능이 탑재된 디지털 웨이트 머신</v>
      </c>
      <c r="G64" s="38" t="str">
        <f>IFERROR(VLOOKUP($B64,대상!$B:$AC,MATCH(G$2,대상!$1:$1,0)-1,FALSE),"")</f>
        <v/>
      </c>
      <c r="H64" s="33">
        <f>IFERROR(VLOOKUP($B64,[1]평가!$B:$Z,MATCH(LEFT(H$2,2),[1]평가!$7:$7,0)-1,FALSE),"")</f>
        <v>0</v>
      </c>
      <c r="I64" s="36">
        <f>IFERROR(VLOOKUP($B64,[1]평가!$B:$Z,MATCH(LEFT(I$2,2),[1]평가!$7:$7,0)-1,FALSE),"")</f>
        <v>74</v>
      </c>
      <c r="J64" s="36">
        <f>IFERROR(VLOOKUP($B64,[1]평가!$B:$Z,MATCH(LEFT(J$2,2),[1]평가!$7:$7,0)-1,FALSE),"")</f>
        <v>28</v>
      </c>
      <c r="K64" s="33">
        <f>IFERROR(VLOOKUP($B64,[2]평가!$B:$Z,MATCH(LEFT(K$2,2),[2]평가!$7:$7,0)-1,FALSE),"")</f>
        <v>0</v>
      </c>
      <c r="L64" s="36">
        <f>IFERROR(VLOOKUP($B64,[2]평가!$B:$Z,MATCH(LEFT(L$2,2),[2]평가!$7:$7,0)-1,FALSE),"")</f>
        <v>75</v>
      </c>
      <c r="M64" s="39">
        <f>IFERROR(VLOOKUP($B64,[2]평가!$B:$Z,MATCH(LEFT(M$2,2),[2]평가!$7:$7,0)-1,FALSE),"")</f>
        <v>37</v>
      </c>
      <c r="N64" s="33">
        <f>IFERROR(VLOOKUP($B64,[3]평가!$B:$Z,MATCH(LEFT(N$2,2),[3]평가!$7:$7,0)-1,FALSE),"")</f>
        <v>0</v>
      </c>
      <c r="O64" s="36">
        <f>IFERROR(VLOOKUP($B64,[3]평가!$B:$Z,MATCH(LEFT(O$2,2),[3]평가!$7:$7,0)-1,FALSE),"")</f>
        <v>70</v>
      </c>
      <c r="P64" s="39">
        <f>IFERROR(VLOOKUP($B64,[3]평가!$B:$Z,MATCH(LEFT(P$2,2),[3]평가!$7:$7,0)-1,FALSE),"")</f>
        <v>102</v>
      </c>
      <c r="Q64" s="33">
        <f>IFERROR(VLOOKUP($B64,[4]평가!$B:$Z,MATCH(LEFT(Q$2,2),[4]평가!$7:$7,0)-1,FALSE),"")</f>
        <v>0</v>
      </c>
      <c r="R64" s="36">
        <f>IFERROR(VLOOKUP($B64,[4]평가!$B:$Z,MATCH(LEFT(R$2,2),[4]평가!$7:$7,0)-1,FALSE),"")</f>
        <v>75</v>
      </c>
      <c r="S64" s="39">
        <f>IFERROR(VLOOKUP($B64,[4]평가!$B:$Z,MATCH(LEFT(S$2,2),[4]평가!$7:$7,0)-1,FALSE),"")</f>
        <v>50</v>
      </c>
      <c r="T64" s="33">
        <f>IFERROR(VLOOKUP($B64,[5]평가!$B:$Z,MATCH(LEFT(T$2,2),[5]평가!$7:$7,0)-1,FALSE),"")</f>
        <v>0</v>
      </c>
      <c r="U64" s="36">
        <f>IFERROR(VLOOKUP($B64,[5]평가!$B:$Z,MATCH(LEFT(U$2,2),[5]평가!$7:$7,0)-1,FALSE),"")</f>
        <v>78</v>
      </c>
      <c r="V64" s="39">
        <f>IFERROR(VLOOKUP($B64,[5]평가!$B:$Z,MATCH(LEFT(V$2,2),[5]평가!$7:$7,0)-1,FALSE),"")</f>
        <v>56</v>
      </c>
      <c r="W64" s="33">
        <f>IFERROR(VLOOKUP($B64,대상!$B:$AD,MATCH(W$2,대상!$1:$1,0)-1,FALSE),"")</f>
        <v>0</v>
      </c>
      <c r="X64" s="20">
        <f>IF(ISBLANK(B64),"",T$1-COUNTIF(H64:V64,"회피"))</f>
        <v>5</v>
      </c>
      <c r="Y64" s="21">
        <f>IF($T$1=X64,(SUM(I64,L64,O64,R64,U64)-MIN(I64,L64,O64,R64,U64)-MAX(I64,L64,O64,R64,U64))/($T$1-2),SUM(I64,L64,O64,R64,U64/X64))</f>
        <v>74.666666666666671</v>
      </c>
      <c r="Z64" s="40">
        <f>IFERROR(VLOOKUP($B64,대상!$B:$AD,MATCH(Z$2,대상!$1:$1,0)-1,FALSE),0)</f>
        <v>0</v>
      </c>
      <c r="AA64" s="41">
        <f>IFERROR(IF(W64="면제","100"+Z64,Y64+Z64),"")</f>
        <v>74.666666666666671</v>
      </c>
      <c r="AB64" s="35" t="str">
        <f>IF(OR(W64="면제",N(Y64)=0),"",IF(AA64&lt;60,"과락",""))</f>
        <v/>
      </c>
      <c r="AC64" s="54">
        <f>IF(N(AA64)=0,"",RANK(AA64,AA$3:AA$202))</f>
        <v>57</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 xml:space="preserve">①일치 _x000D_②일치 _x000D_③일치 _x000D_④일치 _x000D_⑤일치 </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 xml:space="preserve">① 지역 주력 산업 연계분야와 일치함 _x000D_②4가지 주력기술에 해당 _x000D_0_x000D_④AI 디지털 웨이트 머신에 관한 것으로 지역주력 산업제품에 해당함 _x000D_⑤AI, 지능형로봇 </v>
      </c>
    </row>
    <row r="65" spans="1:32" ht="30" customHeight="1" x14ac:dyDescent="0.35">
      <c r="A65" s="4">
        <v>14</v>
      </c>
      <c r="B65" s="2">
        <v>20419765</v>
      </c>
      <c r="C65" s="38" t="str">
        <f>IFERROR(VLOOKUP($B65,대상!$B:$AC,MATCH(C$2,대상!$1:$1,0)-1,FALSE),"")</f>
        <v>지역기반</v>
      </c>
      <c r="D65" s="38" t="str">
        <f>IFERROR(VLOOKUP($B65,대상!$B:$AC,MATCH(D$2,대상!$1:$1,0)-1,FALSE),"")</f>
        <v>SEO INHWAN</v>
      </c>
      <c r="E65" s="36" t="str">
        <f>IFERROR(VLOOKUP($B65,대상!$B:$AC,MATCH(E$2,대상!$1:$1,0)-1,FALSE),"")</f>
        <v>전기ㆍ전자</v>
      </c>
      <c r="F65" s="38" t="str">
        <f>IFERROR(VLOOKUP($B65,대상!$B:$AC,MATCH(F$2,대상!$1:$1,0)-1,FALSE),"")</f>
        <v>AI-to-Silicon: LLM 에이전트 기반 반도체 설계 진입 장벽 제거를 위한 지능형 가이드 시스템 및 지식 추상화 방법론 개발</v>
      </c>
      <c r="G65" s="38" t="str">
        <f>IFERROR(VLOOKUP($B65,대상!$B:$AC,MATCH(G$2,대상!$1:$1,0)-1,FALSE),"")</f>
        <v/>
      </c>
      <c r="H65" s="33">
        <f>IFERROR(VLOOKUP($B65,[1]평가!$B:$Z,MATCH(LEFT(H$2,2),[1]평가!$7:$7,0)-1,FALSE),"")</f>
        <v>0</v>
      </c>
      <c r="I65" s="36">
        <f>IFERROR(VLOOKUP($B65,[1]평가!$B:$Z,MATCH(LEFT(I$2,2),[1]평가!$7:$7,0)-1,FALSE),"")</f>
        <v>75</v>
      </c>
      <c r="J65" s="36">
        <f>IFERROR(VLOOKUP($B65,[1]평가!$B:$Z,MATCH(LEFT(J$2,2),[1]평가!$7:$7,0)-1,FALSE),"")</f>
        <v>14</v>
      </c>
      <c r="K65" s="33">
        <f>IFERROR(VLOOKUP($B65,[2]평가!$B:$Z,MATCH(LEFT(K$2,2),[2]평가!$7:$7,0)-1,FALSE),"")</f>
        <v>0</v>
      </c>
      <c r="L65" s="36">
        <f>IFERROR(VLOOKUP($B65,[2]평가!$B:$Z,MATCH(LEFT(L$2,2),[2]평가!$7:$7,0)-1,FALSE),"")</f>
        <v>68</v>
      </c>
      <c r="M65" s="39">
        <f>IFERROR(VLOOKUP($B65,[2]평가!$B:$Z,MATCH(LEFT(M$2,2),[2]평가!$7:$7,0)-1,FALSE),"")</f>
        <v>93</v>
      </c>
      <c r="N65" s="33">
        <f>IFERROR(VLOOKUP($B65,[3]평가!$B:$Z,MATCH(LEFT(N$2,2),[3]평가!$7:$7,0)-1,FALSE),"")</f>
        <v>0</v>
      </c>
      <c r="O65" s="36">
        <f>IFERROR(VLOOKUP($B65,[3]평가!$B:$Z,MATCH(LEFT(O$2,2),[3]평가!$7:$7,0)-1,FALSE),"")</f>
        <v>74</v>
      </c>
      <c r="P65" s="39">
        <f>IFERROR(VLOOKUP($B65,[3]평가!$B:$Z,MATCH(LEFT(P$2,2),[3]평가!$7:$7,0)-1,FALSE),"")</f>
        <v>64</v>
      </c>
      <c r="Q65" s="33">
        <f>IFERROR(VLOOKUP($B65,[4]평가!$B:$Z,MATCH(LEFT(Q$2,2),[4]평가!$7:$7,0)-1,FALSE),"")</f>
        <v>0</v>
      </c>
      <c r="R65" s="36">
        <f>IFERROR(VLOOKUP($B65,[4]평가!$B:$Z,MATCH(LEFT(R$2,2),[4]평가!$7:$7,0)-1,FALSE),"")</f>
        <v>74</v>
      </c>
      <c r="S65" s="39">
        <f>IFERROR(VLOOKUP($B65,[4]평가!$B:$Z,MATCH(LEFT(S$2,2),[4]평가!$7:$7,0)-1,FALSE),"")</f>
        <v>68</v>
      </c>
      <c r="T65" s="33">
        <f>IFERROR(VLOOKUP($B65,[5]평가!$B:$Z,MATCH(LEFT(T$2,2),[5]평가!$7:$7,0)-1,FALSE),"")</f>
        <v>0</v>
      </c>
      <c r="U65" s="36">
        <f>IFERROR(VLOOKUP($B65,[5]평가!$B:$Z,MATCH(LEFT(U$2,2),[5]평가!$7:$7,0)-1,FALSE),"")</f>
        <v>78</v>
      </c>
      <c r="V65" s="39">
        <f>IFERROR(VLOOKUP($B65,[5]평가!$B:$Z,MATCH(LEFT(V$2,2),[5]평가!$7:$7,0)-1,FALSE),"")</f>
        <v>56</v>
      </c>
      <c r="W65" s="33">
        <f>IFERROR(VLOOKUP($B65,대상!$B:$AD,MATCH(W$2,대상!$1:$1,0)-1,FALSE),"")</f>
        <v>0</v>
      </c>
      <c r="X65" s="20">
        <f>IF(ISBLANK(B65),"",T$1-COUNTIF(H65:V65,"회피"))</f>
        <v>5</v>
      </c>
      <c r="Y65" s="21">
        <f>IF($T$1=X65,(SUM(I65,L65,O65,R65,U65)-MIN(I65,L65,O65,R65,U65)-MAX(I65,L65,O65,R65,U65))/($T$1-2),SUM(I65,L65,O65,R65,U65/X65))</f>
        <v>74.333333333333329</v>
      </c>
      <c r="Z65" s="40">
        <f>IFERROR(VLOOKUP($B65,대상!$B:$AD,MATCH(Z$2,대상!$1:$1,0)-1,FALSE),0)</f>
        <v>0</v>
      </c>
      <c r="AA65" s="41">
        <f>IFERROR(IF(W65="면제","100"+Z65,Y65+Z65),"")</f>
        <v>74.333333333333329</v>
      </c>
      <c r="AB65" s="35" t="str">
        <f>IF(OR(W65="면제",N(Y65)=0),"",IF(AA65&lt;60,"과락",""))</f>
        <v/>
      </c>
      <c r="AC65" s="54">
        <f>IF(N(AA65)=0,"",RANK(AA65,AA$3:AA$202))</f>
        <v>63</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75</v>
      </c>
      <c r="B66" s="2">
        <v>20416965</v>
      </c>
      <c r="C66" s="38" t="str">
        <f>IFERROR(VLOOKUP($B66,대상!$B:$AC,MATCH(C$2,대상!$1:$1,0)-1,FALSE),"")</f>
        <v>지역기반</v>
      </c>
      <c r="D66" s="38" t="str">
        <f>IFERROR(VLOOKUP($B66,대상!$B:$AC,MATCH(D$2,대상!$1:$1,0)-1,FALSE),"")</f>
        <v>박지훈</v>
      </c>
      <c r="E66" s="36" t="str">
        <f>IFERROR(VLOOKUP($B66,대상!$B:$AC,MATCH(E$2,대상!$1:$1,0)-1,FALSE),"")</f>
        <v>전기ㆍ전자</v>
      </c>
      <c r="F66" s="38" t="str">
        <f>IFERROR(VLOOKUP($B66,대상!$B:$AC,MATCH(F$2,대상!$1:$1,0)-1,FALSE),"")</f>
        <v>산업용 스마트 비상정지 원격제어</v>
      </c>
      <c r="G66" s="38" t="str">
        <f>IFERROR(VLOOKUP($B66,대상!$B:$AC,MATCH(G$2,대상!$1:$1,0)-1,FALSE),"")</f>
        <v/>
      </c>
      <c r="H66" s="33">
        <f>IFERROR(VLOOKUP($B66,[1]평가!$B:$Z,MATCH(LEFT(H$2,2),[1]평가!$7:$7,0)-1,FALSE),"")</f>
        <v>0</v>
      </c>
      <c r="I66" s="36">
        <f>IFERROR(VLOOKUP($B66,[1]평가!$B:$Z,MATCH(LEFT(I$2,2),[1]평가!$7:$7,0)-1,FALSE),"")</f>
        <v>70</v>
      </c>
      <c r="J66" s="36">
        <f>IFERROR(VLOOKUP($B66,[1]평가!$B:$Z,MATCH(LEFT(J$2,2),[1]평가!$7:$7,0)-1,FALSE),"")</f>
        <v>78</v>
      </c>
      <c r="K66" s="33">
        <f>IFERROR(VLOOKUP($B66,[2]평가!$B:$Z,MATCH(LEFT(K$2,2),[2]평가!$7:$7,0)-1,FALSE),"")</f>
        <v>0</v>
      </c>
      <c r="L66" s="36">
        <f>IFERROR(VLOOKUP($B66,[2]평가!$B:$Z,MATCH(LEFT(L$2,2),[2]평가!$7:$7,0)-1,FALSE),"")</f>
        <v>60</v>
      </c>
      <c r="M66" s="39">
        <f>IFERROR(VLOOKUP($B66,[2]평가!$B:$Z,MATCH(LEFT(M$2,2),[2]평가!$7:$7,0)-1,FALSE),"")</f>
        <v>146</v>
      </c>
      <c r="N66" s="33">
        <f>IFERROR(VLOOKUP($B66,[3]평가!$B:$Z,MATCH(LEFT(N$2,2),[3]평가!$7:$7,0)-1,FALSE),"")</f>
        <v>0</v>
      </c>
      <c r="O66" s="36">
        <f>IFERROR(VLOOKUP($B66,[3]평가!$B:$Z,MATCH(LEFT(O$2,2),[3]평가!$7:$7,0)-1,FALSE),"")</f>
        <v>74</v>
      </c>
      <c r="P66" s="39">
        <f>IFERROR(VLOOKUP($B66,[3]평가!$B:$Z,MATCH(LEFT(P$2,2),[3]평가!$7:$7,0)-1,FALSE),"")</f>
        <v>64</v>
      </c>
      <c r="Q66" s="33">
        <f>IFERROR(VLOOKUP($B66,[4]평가!$B:$Z,MATCH(LEFT(Q$2,2),[4]평가!$7:$7,0)-1,FALSE),"")</f>
        <v>0</v>
      </c>
      <c r="R66" s="36">
        <f>IFERROR(VLOOKUP($B66,[4]평가!$B:$Z,MATCH(LEFT(R$2,2),[4]평가!$7:$7,0)-1,FALSE),"")</f>
        <v>81</v>
      </c>
      <c r="S66" s="39">
        <f>IFERROR(VLOOKUP($B66,[4]평가!$B:$Z,MATCH(LEFT(S$2,2),[4]평가!$7:$7,0)-1,FALSE),"")</f>
        <v>35</v>
      </c>
      <c r="T66" s="33">
        <f>IFERROR(VLOOKUP($B66,[5]평가!$B:$Z,MATCH(LEFT(T$2,2),[5]평가!$7:$7,0)-1,FALSE),"")</f>
        <v>0</v>
      </c>
      <c r="U66" s="36">
        <f>IFERROR(VLOOKUP($B66,[5]평가!$B:$Z,MATCH(LEFT(U$2,2),[5]평가!$7:$7,0)-1,FALSE),"")</f>
        <v>79</v>
      </c>
      <c r="V66" s="39">
        <f>IFERROR(VLOOKUP($B66,[5]평가!$B:$Z,MATCH(LEFT(V$2,2),[5]평가!$7:$7,0)-1,FALSE),"")</f>
        <v>46</v>
      </c>
      <c r="W66" s="33">
        <f>IFERROR(VLOOKUP($B66,대상!$B:$AD,MATCH(W$2,대상!$1:$1,0)-1,FALSE),"")</f>
        <v>0</v>
      </c>
      <c r="X66" s="20">
        <f>IF(ISBLANK(B66),"",T$1-COUNTIF(H66:V66,"회피"))</f>
        <v>5</v>
      </c>
      <c r="Y66" s="21">
        <f>IF($T$1=X66,(SUM(I66,L66,O66,R66,U66)-MIN(I66,L66,O66,R66,U66)-MAX(I66,L66,O66,R66,U66))/($T$1-2),SUM(I66,L66,O66,R66,U66/X66))</f>
        <v>74.333333333333329</v>
      </c>
      <c r="Z66" s="40">
        <f>IFERROR(VLOOKUP($B66,대상!$B:$AD,MATCH(Z$2,대상!$1:$1,0)-1,FALSE),0)</f>
        <v>0</v>
      </c>
      <c r="AA66" s="41">
        <f>IFERROR(IF(W66="면제","100"+Z66,Y66+Z66),"")</f>
        <v>74.333333333333329</v>
      </c>
      <c r="AB66" s="35" t="str">
        <f>IF(OR(W66="면제",N(Y66)=0),"",IF(AA66&lt;60,"과락",""))</f>
        <v/>
      </c>
      <c r="AC66" s="54">
        <f>IF(N(AA66)=0,"",RANK(AA66,AA$3:AA$202))</f>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①음성 무선 융합 산업용 스마트 비상정지 원격 제어 시스템 개발을 창업아이템으로 하고 있음. 신뢰성 확보 및 시장 진입을 위한 차별화된 전략이 필요한 것으로 판단됨 _x000D_②비상정지 기능의 필요성은 충분히 인정되나, 어떠한 기술을 활용하여 구현할지에 대하여는 구체적으로 확인하기 힘든 부분이 있습니다. 또한 시제품 제작된 제품을 실증하여 매출로 이어질 수 있는 전략에 대한 설명이 다소 부족합니다. _x000D_③ㅇ 시장에 대한 세밀한 조사 분석이 필요하고, 유사 기술 대비 차별화 전략 수립 보완이 필요함 _x000D_④창업아이템을 통해 예상되는 기술적 효과에 대해 다소 추상적으로 제시되어 있어, 현실적인 구현 가능성 및 효과에 대해 보다 근거있는 자료를 통한 설명이 필요함 _x000D_⑤아이템에대한 필요성과 기술성,차별성은 명확하게 확인되며, 핵심인력 팀구성은 잘 되어있음.
다만 추후 자금확보방안과 매출창출 계획에 대한 구체성에대한 보완이 필요함. 
장기적인 시장진입에대한 검토가 필요함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95</v>
      </c>
      <c r="B67" s="2">
        <v>20425637</v>
      </c>
      <c r="C67" s="38" t="str">
        <f>IFERROR(VLOOKUP($B67,대상!$B:$AC,MATCH(C$2,대상!$1:$1,0)-1,FALSE),"")</f>
        <v>지역기반</v>
      </c>
      <c r="D67" s="38" t="str">
        <f>IFERROR(VLOOKUP($B67,대상!$B:$AC,MATCH(D$2,대상!$1:$1,0)-1,FALSE),"")</f>
        <v>김남균</v>
      </c>
      <c r="E67" s="36" t="str">
        <f>IFERROR(VLOOKUP($B67,대상!$B:$AC,MATCH(E$2,대상!$1:$1,0)-1,FALSE),"")</f>
        <v>전기ㆍ전자</v>
      </c>
      <c r="F67" s="38" t="str">
        <f>IFERROR(VLOOKUP($B67,대상!$B:$AC,MATCH(F$2,대상!$1:$1,0)-1,FALSE),"")</f>
        <v>반도체·디스플레이 초미세 진공 리크(Leak) 시각화 및 예지보전을 위한 온디바이스 AI 음향 카메라 솔루션</v>
      </c>
      <c r="G67" s="38" t="str">
        <f>IFERROR(VLOOKUP($B67,대상!$B:$AC,MATCH(G$2,대상!$1:$1,0)-1,FALSE),"")</f>
        <v/>
      </c>
      <c r="H67" s="33">
        <f>IFERROR(VLOOKUP($B67,[1]평가!$B:$Z,MATCH(LEFT(H$2,2),[1]평가!$7:$7,0)-1,FALSE),"")</f>
        <v>0</v>
      </c>
      <c r="I67" s="36">
        <f>IFERROR(VLOOKUP($B67,[1]평가!$B:$Z,MATCH(LEFT(I$2,2),[1]평가!$7:$7,0)-1,FALSE),"")</f>
        <v>68</v>
      </c>
      <c r="J67" s="36">
        <f>IFERROR(VLOOKUP($B67,[1]평가!$B:$Z,MATCH(LEFT(J$2,2),[1]평가!$7:$7,0)-1,FALSE),"")</f>
        <v>129</v>
      </c>
      <c r="K67" s="33">
        <f>IFERROR(VLOOKUP($B67,[2]평가!$B:$Z,MATCH(LEFT(K$2,2),[2]평가!$7:$7,0)-1,FALSE),"")</f>
        <v>0</v>
      </c>
      <c r="L67" s="36">
        <f>IFERROR(VLOOKUP($B67,[2]평가!$B:$Z,MATCH(LEFT(L$2,2),[2]평가!$7:$7,0)-1,FALSE),"")</f>
        <v>65</v>
      </c>
      <c r="M67" s="39">
        <f>IFERROR(VLOOKUP($B67,[2]평가!$B:$Z,MATCH(LEFT(M$2,2),[2]평가!$7:$7,0)-1,FALSE),"")</f>
        <v>106</v>
      </c>
      <c r="N67" s="33">
        <f>IFERROR(VLOOKUP($B67,[3]평가!$B:$Z,MATCH(LEFT(N$2,2),[3]평가!$7:$7,0)-1,FALSE),"")</f>
        <v>0</v>
      </c>
      <c r="O67" s="36">
        <f>IFERROR(VLOOKUP($B67,[3]평가!$B:$Z,MATCH(LEFT(O$2,2),[3]평가!$7:$7,0)-1,FALSE),"")</f>
        <v>83</v>
      </c>
      <c r="P67" s="39">
        <f>IFERROR(VLOOKUP($B67,[3]평가!$B:$Z,MATCH(LEFT(P$2,2),[3]평가!$7:$7,0)-1,FALSE),"")</f>
        <v>29</v>
      </c>
      <c r="Q67" s="33">
        <f>IFERROR(VLOOKUP($B67,[4]평가!$B:$Z,MATCH(LEFT(Q$2,2),[4]평가!$7:$7,0)-1,FALSE),"")</f>
        <v>0</v>
      </c>
      <c r="R67" s="36">
        <f>IFERROR(VLOOKUP($B67,[4]평가!$B:$Z,MATCH(LEFT(R$2,2),[4]평가!$7:$7,0)-1,FALSE),"")</f>
        <v>73</v>
      </c>
      <c r="S67" s="39">
        <f>IFERROR(VLOOKUP($B67,[4]평가!$B:$Z,MATCH(LEFT(S$2,2),[4]평가!$7:$7,0)-1,FALSE),"")</f>
        <v>89</v>
      </c>
      <c r="T67" s="33">
        <f>IFERROR(VLOOKUP($B67,[5]평가!$B:$Z,MATCH(LEFT(T$2,2),[5]평가!$7:$7,0)-1,FALSE),"")</f>
        <v>0</v>
      </c>
      <c r="U67" s="36">
        <f>IFERROR(VLOOKUP($B67,[5]평가!$B:$Z,MATCH(LEFT(U$2,2),[5]평가!$7:$7,0)-1,FALSE),"")</f>
        <v>82</v>
      </c>
      <c r="V67" s="39">
        <f>IFERROR(VLOOKUP($B67,[5]평가!$B:$Z,MATCH(LEFT(V$2,2),[5]평가!$7:$7,0)-1,FALSE),"")</f>
        <v>18</v>
      </c>
      <c r="W67" s="33">
        <f>IFERROR(VLOOKUP($B67,대상!$B:$AD,MATCH(W$2,대상!$1:$1,0)-1,FALSE),"")</f>
        <v>0</v>
      </c>
      <c r="X67" s="20">
        <f>IF(ISBLANK(B67),"",T$1-COUNTIF(H67:V67,"회피"))</f>
        <v>5</v>
      </c>
      <c r="Y67" s="21">
        <f>IF($T$1=X67,(SUM(I67,L67,O67,R67,U67)-MIN(I67,L67,O67,R67,U67)-MAX(I67,L67,O67,R67,U67))/($T$1-2),SUM(I67,L67,O67,R67,U67/X67))</f>
        <v>74.333333333333329</v>
      </c>
      <c r="Z67" s="40">
        <f>IFERROR(VLOOKUP($B67,대상!$B:$AD,MATCH(Z$2,대상!$1:$1,0)-1,FALSE),0)</f>
        <v>0</v>
      </c>
      <c r="AA67" s="41">
        <f>IFERROR(IF(W67="면제","100"+Z67,Y67+Z67),"")</f>
        <v>74.333333333333329</v>
      </c>
      <c r="AB67" s="35" t="str">
        <f>IF(OR(W67="면제",N(Y67)=0),"",IF(AA67&lt;60,"과락",""))</f>
        <v/>
      </c>
      <c r="AC67" s="54">
        <f>IF(N(AA67)=0,"",RANK(AA67,AA$3:AA$202))</f>
        <v>63</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①80dB 이상의 심한 공장 소음에서도 정확한 탐지가 가능한 포트블 AI 음향카메라 솔루션을 제안하고 있음. 카메라 솔루션 신뢰성 확보 및 창업아이템 목표 시장 진입을 위한 차별화된 전략이 필요한 것으로 판단됨   _x000D_②지원 업체의 전문성 및 기술적 필요성이 인정됩니다. 다만 우리 기술을 자세하게 확인할 수 있는 자료가 다소 부족합니다. 경쟁사 대비 기술적 차별성도 역시 파악이 힘듭니다. 종국적으로는 삼성, 하이닉스 등의 벤더사로 들어가는 전략은 적절하나 그 과정에 대한 서술이 추가로 필요합니다. _x000D_③ㅇ 고객 확보를 위한 세밀한 전략 수립 보완이 필요함. 
ㅇ 현장 상황을 고려한 개발 아이템의 성능에 대한 자료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비교적 우수한것으로 확인됨.
팀차원의 역량 측면 핵심인력 구성 및 역할분담을 사전에 확인해볼 필요가 있으며,
추후 자금확보방안에 대한 준비도 요구됨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118</v>
      </c>
      <c r="B68" s="2">
        <v>20432044</v>
      </c>
      <c r="C68" s="38" t="str">
        <f>IFERROR(VLOOKUP($B68,대상!$B:$AC,MATCH(C$2,대상!$1:$1,0)-1,FALSE),"")</f>
        <v>지역기반</v>
      </c>
      <c r="D68" s="38" t="str">
        <f>IFERROR(VLOOKUP($B68,대상!$B:$AC,MATCH(D$2,대상!$1:$1,0)-1,FALSE),"")</f>
        <v>손윤서</v>
      </c>
      <c r="E68" s="36" t="str">
        <f>IFERROR(VLOOKUP($B68,대상!$B:$AC,MATCH(E$2,대상!$1:$1,0)-1,FALSE),"")</f>
        <v>전기ㆍ전자</v>
      </c>
      <c r="F68" s="38" t="str">
        <f>IFERROR(VLOOKUP($B68,대상!$B:$AC,MATCH(F$2,대상!$1:$1,0)-1,FALSE),"")</f>
        <v>‘더디(DUHDI)’ - 올인원(All in one) 행사 운영 DX 솔루션</v>
      </c>
      <c r="G68" s="38" t="str">
        <f>IFERROR(VLOOKUP($B68,대상!$B:$AC,MATCH(G$2,대상!$1:$1,0)-1,FALSE),"")</f>
        <v/>
      </c>
      <c r="H68" s="33">
        <f>IFERROR(VLOOKUP($B68,[1]평가!$B:$Z,MATCH(LEFT(H$2,2),[1]평가!$7:$7,0)-1,FALSE),"")</f>
        <v>0</v>
      </c>
      <c r="I68" s="36">
        <f>IFERROR(VLOOKUP($B68,[1]평가!$B:$Z,MATCH(LEFT(I$2,2),[1]평가!$7:$7,0)-1,FALSE),"")</f>
        <v>70</v>
      </c>
      <c r="J68" s="36">
        <f>IFERROR(VLOOKUP($B68,[1]평가!$B:$Z,MATCH(LEFT(J$2,2),[1]평가!$7:$7,0)-1,FALSE),"")</f>
        <v>66</v>
      </c>
      <c r="K68" s="33">
        <f>IFERROR(VLOOKUP($B68,[2]평가!$B:$Z,MATCH(LEFT(K$2,2),[2]평가!$7:$7,0)-1,FALSE),"")</f>
        <v>0</v>
      </c>
      <c r="L68" s="36">
        <f>IFERROR(VLOOKUP($B68,[2]평가!$B:$Z,MATCH(LEFT(L$2,2),[2]평가!$7:$7,0)-1,FALSE),"")</f>
        <v>73</v>
      </c>
      <c r="M68" s="39">
        <f>IFERROR(VLOOKUP($B68,[2]평가!$B:$Z,MATCH(LEFT(M$2,2),[2]평가!$7:$7,0)-1,FALSE),"")</f>
        <v>37</v>
      </c>
      <c r="N68" s="33">
        <f>IFERROR(VLOOKUP($B68,[3]평가!$B:$Z,MATCH(LEFT(N$2,2),[3]평가!$7:$7,0)-1,FALSE),"")</f>
        <v>0</v>
      </c>
      <c r="O68" s="36">
        <f>IFERROR(VLOOKUP($B68,[3]평가!$B:$Z,MATCH(LEFT(O$2,2),[3]평가!$7:$7,0)-1,FALSE),"")</f>
        <v>72</v>
      </c>
      <c r="P68" s="39">
        <f>IFERROR(VLOOKUP($B68,[3]평가!$B:$Z,MATCH(LEFT(P$2,2),[3]평가!$7:$7,0)-1,FALSE),"")</f>
        <v>64</v>
      </c>
      <c r="Q68" s="33">
        <f>IFERROR(VLOOKUP($B68,[4]평가!$B:$Z,MATCH(LEFT(Q$2,2),[4]평가!$7:$7,0)-1,FALSE),"")</f>
        <v>0</v>
      </c>
      <c r="R68" s="36">
        <f>IFERROR(VLOOKUP($B68,[4]평가!$B:$Z,MATCH(LEFT(R$2,2),[4]평가!$7:$7,0)-1,FALSE),"")</f>
        <v>72</v>
      </c>
      <c r="S68" s="39">
        <f>IFERROR(VLOOKUP($B68,[4]평가!$B:$Z,MATCH(LEFT(S$2,2),[4]평가!$7:$7,0)-1,FALSE),"")</f>
        <v>68</v>
      </c>
      <c r="T68" s="33">
        <f>IFERROR(VLOOKUP($B68,[5]평가!$B:$Z,MATCH(LEFT(T$2,2),[5]평가!$7:$7,0)-1,FALSE),"")</f>
        <v>0</v>
      </c>
      <c r="U68" s="36">
        <f>IFERROR(VLOOKUP($B68,[5]평가!$B:$Z,MATCH(LEFT(U$2,2),[5]평가!$7:$7,0)-1,FALSE),"")</f>
        <v>73</v>
      </c>
      <c r="V68" s="39">
        <f>IFERROR(VLOOKUP($B68,[5]평가!$B:$Z,MATCH(LEFT(V$2,2),[5]평가!$7:$7,0)-1,FALSE),"")</f>
        <v>85</v>
      </c>
      <c r="W68" s="33">
        <f>IFERROR(VLOOKUP($B68,대상!$B:$AD,MATCH(W$2,대상!$1:$1,0)-1,FALSE),"")</f>
        <v>0</v>
      </c>
      <c r="X68" s="20">
        <f>IF(ISBLANK(B68),"",T$1-COUNTIF(H68:V68,"회피"))</f>
        <v>5</v>
      </c>
      <c r="Y68" s="21">
        <f>IF($T$1=X68,(SUM(I68,L68,O68,R68,U68)-MIN(I68,L68,O68,R68,U68)-MAX(I68,L68,O68,R68,U68))/($T$1-2),SUM(I68,L68,O68,R68,U68/X68))</f>
        <v>72.333333333333329</v>
      </c>
      <c r="Z68" s="40">
        <f>IFERROR(VLOOKUP($B68,대상!$B:$AD,MATCH(Z$2,대상!$1:$1,0)-1,FALSE),0)</f>
        <v>2</v>
      </c>
      <c r="AA68" s="41">
        <f>IFERROR(IF(W68="면제","100"+Z68,Y68+Z68),"")</f>
        <v>74.333333333333329</v>
      </c>
      <c r="AB68" s="35" t="str">
        <f>IF(OR(W68="면제",N(Y68)=0),"",IF(AA68&lt;60,"과락",""))</f>
        <v/>
      </c>
      <c r="AC68" s="54">
        <f>IF(N(AA68)=0,"",RANK(AA68,AA$3:AA$202))</f>
        <v>63</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①전자 명찰, 행사운영 패키지 등 행사 운영 디지털 솔루션 개발을 목표로 하고 있음.  제안한 아이템의 개발 필요성은 있는 것으로 판단되나 목표 시장 규모는 크지 않은 것으로 판단됨 _x000D_②코로나 이후 행사 시장이 매년 커지고 있는 상황을 고려할 때 해당 기술의 필요성이 인정됩니다. 렌탈 및 이용료 서비스 이외에도 데이터가 많이 쌓이면 컨설팅 수익도 생길 수 있는 사업이라 판단됩니다. 다만, 해당 기술은 구현의 난이도가 높은 편이 아니라 기술 고도화 및 특허출원으로 후발주자의 진입을 저지할 방법을 고려할 필요가 있습니다. _x000D_③ㅇ 본 사업 아이템에 대한 세밀한 시장 조사 분석이 필요하고, 가격 경쟁력을 기반으로 매출 전략 수립이 필요함 _x000D_④경쟁사 대비 특장점으로 제시한 실시간 연동, 컬러패널, AI 기능들을 종합적으로 고려하였을 때, 경쟁사 대비 차별화 요소를 보다 경쟁력 있게 제시할 필요가 있으며, 이를 기초로 시장 점유율을 지속적으로 확대해나가기 위한 사업화 전략의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139</v>
      </c>
      <c r="B69" s="2">
        <v>20422636</v>
      </c>
      <c r="C69" s="38" t="str">
        <f>IFERROR(VLOOKUP($B69,대상!$B:$AC,MATCH(C$2,대상!$1:$1,0)-1,FALSE),"")</f>
        <v>지역기반</v>
      </c>
      <c r="D69" s="38" t="str">
        <f>IFERROR(VLOOKUP($B69,대상!$B:$AC,MATCH(D$2,대상!$1:$1,0)-1,FALSE),"")</f>
        <v>하홍복</v>
      </c>
      <c r="E69" s="36" t="str">
        <f>IFERROR(VLOOKUP($B69,대상!$B:$AC,MATCH(E$2,대상!$1:$1,0)-1,FALSE),"")</f>
        <v>전기ㆍ전자</v>
      </c>
      <c r="F69" s="38" t="str">
        <f>IFERROR(VLOOKUP($B69,대상!$B:$AC,MATCH(F$2,대상!$1:$1,0)-1,FALSE),"")</f>
        <v>비닐자원순환모듈러수납재고관리솔루션</v>
      </c>
      <c r="G69" s="38" t="str">
        <f>IFERROR(VLOOKUP($B69,대상!$B:$AC,MATCH(G$2,대상!$1:$1,0)-1,FALSE),"")</f>
        <v/>
      </c>
      <c r="H69" s="33">
        <f>IFERROR(VLOOKUP($B69,[1]평가!$B:$Z,MATCH(LEFT(H$2,2),[1]평가!$7:$7,0)-1,FALSE),"")</f>
        <v>0</v>
      </c>
      <c r="I69" s="36">
        <f>IFERROR(VLOOKUP($B69,[1]평가!$B:$Z,MATCH(LEFT(I$2,2),[1]평가!$7:$7,0)-1,FALSE),"")</f>
        <v>70</v>
      </c>
      <c r="J69" s="36">
        <f>IFERROR(VLOOKUP($B69,[1]평가!$B:$Z,MATCH(LEFT(J$2,2),[1]평가!$7:$7,0)-1,FALSE),"")</f>
        <v>66</v>
      </c>
      <c r="K69" s="33">
        <f>IFERROR(VLOOKUP($B69,[2]평가!$B:$Z,MATCH(LEFT(K$2,2),[2]평가!$7:$7,0)-1,FALSE),"")</f>
        <v>0</v>
      </c>
      <c r="L69" s="36">
        <f>IFERROR(VLOOKUP($B69,[2]평가!$B:$Z,MATCH(LEFT(L$2,2),[2]평가!$7:$7,0)-1,FALSE),"")</f>
        <v>72</v>
      </c>
      <c r="M69" s="39">
        <f>IFERROR(VLOOKUP($B69,[2]평가!$B:$Z,MATCH(LEFT(M$2,2),[2]평가!$7:$7,0)-1,FALSE),"")</f>
        <v>61</v>
      </c>
      <c r="N69" s="33">
        <f>IFERROR(VLOOKUP($B69,[3]평가!$B:$Z,MATCH(LEFT(N$2,2),[3]평가!$7:$7,0)-1,FALSE),"")</f>
        <v>0</v>
      </c>
      <c r="O69" s="36">
        <f>IFERROR(VLOOKUP($B69,[3]평가!$B:$Z,MATCH(LEFT(O$2,2),[3]평가!$7:$7,0)-1,FALSE),"")</f>
        <v>72</v>
      </c>
      <c r="P69" s="39">
        <f>IFERROR(VLOOKUP($B69,[3]평가!$B:$Z,MATCH(LEFT(P$2,2),[3]평가!$7:$7,0)-1,FALSE),"")</f>
        <v>64</v>
      </c>
      <c r="Q69" s="33">
        <f>IFERROR(VLOOKUP($B69,[4]평가!$B:$Z,MATCH(LEFT(Q$2,2),[4]평가!$7:$7,0)-1,FALSE),"")</f>
        <v>0</v>
      </c>
      <c r="R69" s="36">
        <f>IFERROR(VLOOKUP($B69,[4]평가!$B:$Z,MATCH(LEFT(R$2,2),[4]평가!$7:$7,0)-1,FALSE),"")</f>
        <v>73</v>
      </c>
      <c r="S69" s="39">
        <f>IFERROR(VLOOKUP($B69,[4]평가!$B:$Z,MATCH(LEFT(S$2,2),[4]평가!$7:$7,0)-1,FALSE),"")</f>
        <v>50</v>
      </c>
      <c r="T69" s="33">
        <f>IFERROR(VLOOKUP($B69,[5]평가!$B:$Z,MATCH(LEFT(T$2,2),[5]평가!$7:$7,0)-1,FALSE),"")</f>
        <v>0</v>
      </c>
      <c r="U69" s="36">
        <f>IFERROR(VLOOKUP($B69,[5]평가!$B:$Z,MATCH(LEFT(U$2,2),[5]평가!$7:$7,0)-1,FALSE),"")</f>
        <v>76</v>
      </c>
      <c r="V69" s="39">
        <f>IFERROR(VLOOKUP($B69,[5]평가!$B:$Z,MATCH(LEFT(V$2,2),[5]평가!$7:$7,0)-1,FALSE),"")</f>
        <v>56</v>
      </c>
      <c r="W69" s="33">
        <f>IFERROR(VLOOKUP($B69,대상!$B:$AD,MATCH(W$2,대상!$1:$1,0)-1,FALSE),"")</f>
        <v>0</v>
      </c>
      <c r="X69" s="20">
        <f>IF(ISBLANK(B69),"",T$1-COUNTIF(H69:V69,"회피"))</f>
        <v>5</v>
      </c>
      <c r="Y69" s="21">
        <f>IF($T$1=X69,(SUM(I69,L69,O69,R69,U69)-MIN(I69,L69,O69,R69,U69)-MAX(I69,L69,O69,R69,U69))/($T$1-2),SUM(I69,L69,O69,R69,U69/X69))</f>
        <v>72.333333333333329</v>
      </c>
      <c r="Z69" s="40">
        <f>IFERROR(VLOOKUP($B69,대상!$B:$AD,MATCH(Z$2,대상!$1:$1,0)-1,FALSE),0)</f>
        <v>2</v>
      </c>
      <c r="AA69" s="41">
        <f>IFERROR(IF(W69="면제","100"+Z69,Y69+Z69),"")</f>
        <v>74.333333333333329</v>
      </c>
      <c r="AB69" s="35" t="str">
        <f>IF(OR(W69="면제",N(Y69)=0),"",IF(AA69&lt;60,"과락",""))</f>
        <v/>
      </c>
      <c r="AC69" s="54">
        <f>IF(N(AA69)=0,"",RANK(AA69,AA$3:AA$202))</f>
        <v>63</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①지퍼백 등 비닐 자원 순환 모듈러 수납 제고 관리 솔루션을 개발을 창업아이템으로 제안하고 있으나 제안한 아이템의 개발 필요성은 있는 것으로 판단되나 목표 시장 규모는 크지 않은 것으로 판단됨  _x000D_②빈 공간을 최소화할 수 있는 정리 방식이라 여겨집니다. 다만 아직 설계 검증 단계에 해당하며, 해당 제품에 대한 실제 소비자 니즈가 어느 정도 수준인지에 대한 조사가 추가적으로 필요해보입니다. 즉, 사업 지원 이후 소비자 니즈나 제품 가격 등에 따라 초기 형태가 매우 다른 형태로 바뀌 수 있는데 짧은 사업 기한 내에 온전한 결과물이 나올 수 있을까 하는 우려가 있습니다. _x000D_③ㅇ 시장에 대한 세밀한 조사 분석을 통하여 본 아이템의 시장 경쟁력 분석이 필요함. 
ㅇ 가격을 고려한 구체적인 경쟁력 분석 보완이 필요함 _x000D_④창업아이템의 시장성 및 사업성에 대하여, 관련 시장 및 소비자의 니즈 분석을 바탕으로 보다 설득력에 있게 설명할 필요가 있음. 또한, 창업 아이템을 통한 재고 관리 효과에 대해 보다 신뢰할 수 있는 객관적인 수치 등을 통한 보완이 필요함. _x000D_⑤아이템의 필요성 및 대표자의 전문성과 관련경험, 기술성은 우수한것으로 확인됨.
다만 필요성과,차별성을 바탕으로한 시장진입의 구체적인 방법이 필요하며,
팀차원의 역량 측면 핵심인력 구성 및 역할분담을 사전에 확인해볼 필요가 있음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157</v>
      </c>
      <c r="B70" s="2">
        <v>20418912</v>
      </c>
      <c r="C70" s="38" t="str">
        <f>IFERROR(VLOOKUP($B70,대상!$B:$AC,MATCH(C$2,대상!$1:$1,0)-1,FALSE),"")</f>
        <v>대학발</v>
      </c>
      <c r="D70" s="38" t="str">
        <f>IFERROR(VLOOKUP($B70,대상!$B:$AC,MATCH(D$2,대상!$1:$1,0)-1,FALSE),"")</f>
        <v>김대용</v>
      </c>
      <c r="E70" s="36" t="str">
        <f>IFERROR(VLOOKUP($B70,대상!$B:$AC,MATCH(E$2,대상!$1:$1,0)-1,FALSE),"")</f>
        <v>전기ㆍ전자</v>
      </c>
      <c r="F70" s="38" t="str">
        <f>IFERROR(VLOOKUP($B70,대상!$B:$AC,MATCH(F$2,대상!$1:$1,0)-1,FALSE),"")</f>
        <v>반도체 모델 릴리즈 검증 운영 효율화를 위한 QA·회귀·리포트 자동화 플랫폼(SIMLAB 2.0) 상용화</v>
      </c>
      <c r="G70" s="38" t="str">
        <f>IFERROR(VLOOKUP($B70,대상!$B:$AC,MATCH(G$2,대상!$1:$1,0)-1,FALSE),"")</f>
        <v/>
      </c>
      <c r="H70" s="33">
        <f>IFERROR(VLOOKUP($B70,[1]평가!$B:$Z,MATCH(LEFT(H$2,2),[1]평가!$7:$7,0)-1,FALSE),"")</f>
        <v>0</v>
      </c>
      <c r="I70" s="36">
        <f>IFERROR(VLOOKUP($B70,[1]평가!$B:$Z,MATCH(LEFT(I$2,2),[1]평가!$7:$7,0)-1,FALSE),"")</f>
        <v>68</v>
      </c>
      <c r="J70" s="36">
        <f>IFERROR(VLOOKUP($B70,[1]평가!$B:$Z,MATCH(LEFT(J$2,2),[1]평가!$7:$7,0)-1,FALSE),"")</f>
        <v>129</v>
      </c>
      <c r="K70" s="33">
        <f>IFERROR(VLOOKUP($B70,[2]평가!$B:$Z,MATCH(LEFT(K$2,2),[2]평가!$7:$7,0)-1,FALSE),"")</f>
        <v>0</v>
      </c>
      <c r="L70" s="36">
        <f>IFERROR(VLOOKUP($B70,[2]평가!$B:$Z,MATCH(LEFT(L$2,2),[2]평가!$7:$7,0)-1,FALSE),"")</f>
        <v>75</v>
      </c>
      <c r="M70" s="39">
        <f>IFERROR(VLOOKUP($B70,[2]평가!$B:$Z,MATCH(LEFT(M$2,2),[2]평가!$7:$7,0)-1,FALSE),"")</f>
        <v>37</v>
      </c>
      <c r="N70" s="33">
        <f>IFERROR(VLOOKUP($B70,[3]평가!$B:$Z,MATCH(LEFT(N$2,2),[3]평가!$7:$7,0)-1,FALSE),"")</f>
        <v>0</v>
      </c>
      <c r="O70" s="36">
        <f>IFERROR(VLOOKUP($B70,[3]평가!$B:$Z,MATCH(LEFT(O$2,2),[3]평가!$7:$7,0)-1,FALSE),"")</f>
        <v>85</v>
      </c>
      <c r="P70" s="39">
        <f>IFERROR(VLOOKUP($B70,[3]평가!$B:$Z,MATCH(LEFT(P$2,2),[3]평가!$7:$7,0)-1,FALSE),"")</f>
        <v>16</v>
      </c>
      <c r="Q70" s="33">
        <f>IFERROR(VLOOKUP($B70,[4]평가!$B:$Z,MATCH(LEFT(Q$2,2),[4]평가!$7:$7,0)-1,FALSE),"")</f>
        <v>0</v>
      </c>
      <c r="R70" s="36">
        <f>IFERROR(VLOOKUP($B70,[4]평가!$B:$Z,MATCH(LEFT(R$2,2),[4]평가!$7:$7,0)-1,FALSE),"")</f>
        <v>73</v>
      </c>
      <c r="S70" s="39">
        <f>IFERROR(VLOOKUP($B70,[4]평가!$B:$Z,MATCH(LEFT(S$2,2),[4]평가!$7:$7,0)-1,FALSE),"")</f>
        <v>89</v>
      </c>
      <c r="T70" s="33">
        <f>IFERROR(VLOOKUP($B70,[5]평가!$B:$Z,MATCH(LEFT(T$2,2),[5]평가!$7:$7,0)-1,FALSE),"")</f>
        <v>0</v>
      </c>
      <c r="U70" s="36">
        <f>IFERROR(VLOOKUP($B70,[5]평가!$B:$Z,MATCH(LEFT(U$2,2),[5]평가!$7:$7,0)-1,FALSE),"")</f>
        <v>75</v>
      </c>
      <c r="V70" s="39">
        <f>IFERROR(VLOOKUP($B70,[5]평가!$B:$Z,MATCH(LEFT(V$2,2),[5]평가!$7:$7,0)-1,FALSE),"")</f>
        <v>85</v>
      </c>
      <c r="W70" s="33">
        <f>IFERROR(VLOOKUP($B70,대상!$B:$AD,MATCH(W$2,대상!$1:$1,0)-1,FALSE),"")</f>
        <v>0</v>
      </c>
      <c r="X70" s="20">
        <f>IF(ISBLANK(B70),"",T$1-COUNTIF(H70:V70,"회피"))</f>
        <v>5</v>
      </c>
      <c r="Y70" s="21">
        <f>IF($T$1=X70,(SUM(I70,L70,O70,R70,U70)-MIN(I70,L70,O70,R70,U70)-MAX(I70,L70,O70,R70,U70))/($T$1-2),SUM(I70,L70,O70,R70,U70/X70))</f>
        <v>74.333333333333329</v>
      </c>
      <c r="Z70" s="40">
        <f>IFERROR(VLOOKUP($B70,대상!$B:$AD,MATCH(Z$2,대상!$1:$1,0)-1,FALSE),0)</f>
        <v>0</v>
      </c>
      <c r="AA70" s="41">
        <f>IFERROR(IF(W70="면제","100"+Z70,Y70+Z70),"")</f>
        <v>74.333333333333329</v>
      </c>
      <c r="AB70" s="35" t="str">
        <f>IF(OR(W70="면제",N(Y70)=0),"",IF(AA70&lt;60,"과락",""))</f>
        <v/>
      </c>
      <c r="AC70" s="54">
        <f>IF(N(AA70)=0,"",RANK(AA70,AA$3:AA$202))</f>
        <v>63</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①SPICE 모델 릴리즈 업무를 자동화하는 운영형 AI SPICE 자동화 플래폼 개발을 창업아이템으로 제안하고 있음. 플래폼의 신뢰성 확보 및 시장 진입을 위한 차별화된 전략이 필요한 것으로 판단됨 _x000D_②대표자 및 구성원들의 전문성이 인정됩니다. 현재 개발 상황을 고려할 때 사업 기간내에 시제품 제작이 완료될 것으로 보입니다. 다만, 현재 수준에서는 우리 기술의 성능 검증이나 효과를 명확하게 판단하기 힘든 부분이 있습니다. 동부하이텍 및 삼성디스플레이 등과 같은 업체와의 PoC 진행 협의 중인 점은 긍정적입니다. _x000D_③ㅇ 글로벌 기업 대비 성능 및 가격 경쟁력을 분석하여 성능과 가격이 우수하다고 하는데 가격 경쟁력 확보 방안에 대한 자료 보충이 필요함 _x000D_④창업 아이템을 통해 지속적이고 안정적인 매출 실현이 가능할지 보다 객관적인 수요처 및 시장 분석이 필요함. 이를 기초로 초기시장 진입에 대한 구체적인 사업화 전략의 보완이 요구됨. _x000D_⑤아이템의 필요성 및 대표자의 전문성과 관련경험, 기술성은 우수한것으로 확인됨. 
필요성과 차별성을 바탕으로한 시장진입의 구제적인 방법이 필요하며, BM설계 및 확장방안 수립도 필수적으로 요구됨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 xml:space="preserve">①일치 _x000D_②일치 _x000D_③일치 _x000D_④일치 _x000D_⑤일치 </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 xml:space="preserve">① 지역 주력 산업 연계분야와 일치함 _x000D_②4가지 주력기술에 해당 _x000D_0_x000D_④시스템 반도체 설계 플랫폼에 관한 것으로 지역주력 산업제품에 해당함 _x000D_⑤시스템반도체 </v>
      </c>
    </row>
    <row r="71" spans="1:32" ht="30" customHeight="1" x14ac:dyDescent="0.35">
      <c r="A71" s="4">
        <v>4</v>
      </c>
      <c r="B71" s="2">
        <v>20405235</v>
      </c>
      <c r="C71" s="38" t="str">
        <f>IFERROR(VLOOKUP($B71,대상!$B:$AC,MATCH(C$2,대상!$1:$1,0)-1,FALSE),"")</f>
        <v>지역기반</v>
      </c>
      <c r="D71" s="38" t="str">
        <f>IFERROR(VLOOKUP($B71,대상!$B:$AC,MATCH(D$2,대상!$1:$1,0)-1,FALSE),"")</f>
        <v>유수호</v>
      </c>
      <c r="E71" s="36" t="str">
        <f>IFERROR(VLOOKUP($B71,대상!$B:$AC,MATCH(E$2,대상!$1:$1,0)-1,FALSE),"")</f>
        <v>전기ㆍ전자</v>
      </c>
      <c r="F71" s="38" t="str">
        <f>IFERROR(VLOOKUP($B71,대상!$B:$AC,MATCH(F$2,대상!$1:$1,0)-1,FALSE),"")</f>
        <v>군, 민수용 드론 및 적용 고신뢰 eVTOL 비행제어컴퓨터모듈</v>
      </c>
      <c r="G71" s="38" t="str">
        <f>IFERROR(VLOOKUP($B71,대상!$B:$AC,MATCH(G$2,대상!$1:$1,0)-1,FALSE),"")</f>
        <v/>
      </c>
      <c r="H71" s="33">
        <f>IFERROR(VLOOKUP($B71,[1]평가!$B:$Z,MATCH(LEFT(H$2,2),[1]평가!$7:$7,0)-1,FALSE),"")</f>
        <v>0</v>
      </c>
      <c r="I71" s="36">
        <f>IFERROR(VLOOKUP($B71,[1]평가!$B:$Z,MATCH(LEFT(I$2,2),[1]평가!$7:$7,0)-1,FALSE),"")</f>
        <v>69</v>
      </c>
      <c r="J71" s="36">
        <f>IFERROR(VLOOKUP($B71,[1]평가!$B:$Z,MATCH(LEFT(J$2,2),[1]평가!$7:$7,0)-1,FALSE),"")</f>
        <v>70</v>
      </c>
      <c r="K71" s="33">
        <f>IFERROR(VLOOKUP($B71,[2]평가!$B:$Z,MATCH(LEFT(K$2,2),[2]평가!$7:$7,0)-1,FALSE),"")</f>
        <v>0</v>
      </c>
      <c r="L71" s="36">
        <f>IFERROR(VLOOKUP($B71,[2]평가!$B:$Z,MATCH(LEFT(L$2,2),[2]평가!$7:$7,0)-1,FALSE),"")</f>
        <v>60</v>
      </c>
      <c r="M71" s="39">
        <f>IFERROR(VLOOKUP($B71,[2]평가!$B:$Z,MATCH(LEFT(M$2,2),[2]평가!$7:$7,0)-1,FALSE),"")</f>
        <v>124</v>
      </c>
      <c r="N71" s="33">
        <f>IFERROR(VLOOKUP($B71,[3]평가!$B:$Z,MATCH(LEFT(N$2,2),[3]평가!$7:$7,0)-1,FALSE),"")</f>
        <v>0</v>
      </c>
      <c r="O71" s="36">
        <f>IFERROR(VLOOKUP($B71,[3]평가!$B:$Z,MATCH(LEFT(O$2,2),[3]평가!$7:$7,0)-1,FALSE),"")</f>
        <v>76</v>
      </c>
      <c r="P71" s="39">
        <f>IFERROR(VLOOKUP($B71,[3]평가!$B:$Z,MATCH(LEFT(P$2,2),[3]평가!$7:$7,0)-1,FALSE),"")</f>
        <v>45</v>
      </c>
      <c r="Q71" s="33">
        <f>IFERROR(VLOOKUP($B71,[4]평가!$B:$Z,MATCH(LEFT(Q$2,2),[4]평가!$7:$7,0)-1,FALSE),"")</f>
        <v>0</v>
      </c>
      <c r="R71" s="36">
        <f>IFERROR(VLOOKUP($B71,[4]평가!$B:$Z,MATCH(LEFT(R$2,2),[4]평가!$7:$7,0)-1,FALSE),"")</f>
        <v>71</v>
      </c>
      <c r="S71" s="39">
        <f>IFERROR(VLOOKUP($B71,[4]평가!$B:$Z,MATCH(LEFT(S$2,2),[4]평가!$7:$7,0)-1,FALSE),"")</f>
        <v>89</v>
      </c>
      <c r="T71" s="33">
        <f>IFERROR(VLOOKUP($B71,[5]평가!$B:$Z,MATCH(LEFT(T$2,2),[5]평가!$7:$7,0)-1,FALSE),"")</f>
        <v>0</v>
      </c>
      <c r="U71" s="36">
        <f>IFERROR(VLOOKUP($B71,[5]평가!$B:$Z,MATCH(LEFT(U$2,2),[5]평가!$7:$7,0)-1,FALSE),"")</f>
        <v>81</v>
      </c>
      <c r="V71" s="39">
        <f>IFERROR(VLOOKUP($B71,[5]평가!$B:$Z,MATCH(LEFT(V$2,2),[5]평가!$7:$7,0)-1,FALSE),"")</f>
        <v>13</v>
      </c>
      <c r="W71" s="33">
        <f>IFERROR(VLOOKUP($B71,대상!$B:$AD,MATCH(W$2,대상!$1:$1,0)-1,FALSE),"")</f>
        <v>0</v>
      </c>
      <c r="X71" s="20">
        <f>IF(ISBLANK(B71),"",T$1-COUNTIF(H71:V71,"회피"))</f>
        <v>5</v>
      </c>
      <c r="Y71" s="21">
        <f>IF($T$1=X71,(SUM(I71,L71,O71,R71,U71)-MIN(I71,L71,O71,R71,U71)-MAX(I71,L71,O71,R71,U71))/($T$1-2),SUM(I71,L71,O71,R71,U71/X71))</f>
        <v>72</v>
      </c>
      <c r="Z71" s="40">
        <f>IFERROR(VLOOKUP($B71,대상!$B:$AD,MATCH(Z$2,대상!$1:$1,0)-1,FALSE),0)</f>
        <v>2</v>
      </c>
      <c r="AA71" s="41">
        <f>IFERROR(IF(W71="면제","100"+Z71,Y71+Z71),"")</f>
        <v>74</v>
      </c>
      <c r="AB71" s="35" t="str">
        <f>IF(OR(W71="면제",N(Y71)=0),"",IF(AA71&lt;60,"과락",""))</f>
        <v/>
      </c>
      <c r="AC71" s="54">
        <f>IF(N(AA71)=0,"",RANK(AA71,AA$3:AA$202))</f>
        <v>69</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41</v>
      </c>
      <c r="B72" s="2">
        <v>20438916</v>
      </c>
      <c r="C72" s="38" t="str">
        <f>IFERROR(VLOOKUP($B72,대상!$B:$AC,MATCH(C$2,대상!$1:$1,0)-1,FALSE),"")</f>
        <v>지역기반</v>
      </c>
      <c r="D72" s="38" t="str">
        <f>IFERROR(VLOOKUP($B72,대상!$B:$AC,MATCH(D$2,대상!$1:$1,0)-1,FALSE),"")</f>
        <v>김정중</v>
      </c>
      <c r="E72" s="36" t="str">
        <f>IFERROR(VLOOKUP($B72,대상!$B:$AC,MATCH(E$2,대상!$1:$1,0)-1,FALSE),"")</f>
        <v>전기ㆍ전자</v>
      </c>
      <c r="F72" s="38" t="str">
        <f>IFERROR(VLOOKUP($B72,대상!$B:$AC,MATCH(F$2,대상!$1:$1,0)-1,FALSE),"")</f>
        <v>이차전지 충방전 테스트 장비 개발 및 공급 (전기차 EV배터리, ESS)</v>
      </c>
      <c r="G72" s="38" t="str">
        <f>IFERROR(VLOOKUP($B72,대상!$B:$AC,MATCH(G$2,대상!$1:$1,0)-1,FALSE),"")</f>
        <v/>
      </c>
      <c r="H72" s="33">
        <f>IFERROR(VLOOKUP($B72,[1]평가!$B:$Z,MATCH(LEFT(H$2,2),[1]평가!$7:$7,0)-1,FALSE),"")</f>
        <v>0</v>
      </c>
      <c r="I72" s="36">
        <f>IFERROR(VLOOKUP($B72,[1]평가!$B:$Z,MATCH(LEFT(I$2,2),[1]평가!$7:$7,0)-1,FALSE),"")</f>
        <v>74</v>
      </c>
      <c r="J72" s="36">
        <f>IFERROR(VLOOKUP($B72,[1]평가!$B:$Z,MATCH(LEFT(J$2,2),[1]평가!$7:$7,0)-1,FALSE),"")</f>
        <v>28</v>
      </c>
      <c r="K72" s="33">
        <f>IFERROR(VLOOKUP($B72,[2]평가!$B:$Z,MATCH(LEFT(K$2,2),[2]평가!$7:$7,0)-1,FALSE),"")</f>
        <v>0</v>
      </c>
      <c r="L72" s="36">
        <f>IFERROR(VLOOKUP($B72,[2]평가!$B:$Z,MATCH(LEFT(L$2,2),[2]평가!$7:$7,0)-1,FALSE),"")</f>
        <v>74</v>
      </c>
      <c r="M72" s="39">
        <f>IFERROR(VLOOKUP($B72,[2]평가!$B:$Z,MATCH(LEFT(M$2,2),[2]평가!$7:$7,0)-1,FALSE),"")</f>
        <v>61</v>
      </c>
      <c r="N72" s="33">
        <f>IFERROR(VLOOKUP($B72,[3]평가!$B:$Z,MATCH(LEFT(N$2,2),[3]평가!$7:$7,0)-1,FALSE),"")</f>
        <v>0</v>
      </c>
      <c r="O72" s="36">
        <f>IFERROR(VLOOKUP($B72,[3]평가!$B:$Z,MATCH(LEFT(O$2,2),[3]평가!$7:$7,0)-1,FALSE),"")</f>
        <v>74</v>
      </c>
      <c r="P72" s="39">
        <f>IFERROR(VLOOKUP($B72,[3]평가!$B:$Z,MATCH(LEFT(P$2,2),[3]평가!$7:$7,0)-1,FALSE),"")</f>
        <v>64</v>
      </c>
      <c r="Q72" s="33">
        <f>IFERROR(VLOOKUP($B72,[4]평가!$B:$Z,MATCH(LEFT(Q$2,2),[4]평가!$7:$7,0)-1,FALSE),"")</f>
        <v>0</v>
      </c>
      <c r="R72" s="36">
        <f>IFERROR(VLOOKUP($B72,[4]평가!$B:$Z,MATCH(LEFT(R$2,2),[4]평가!$7:$7,0)-1,FALSE),"")</f>
        <v>73</v>
      </c>
      <c r="S72" s="39">
        <f>IFERROR(VLOOKUP($B72,[4]평가!$B:$Z,MATCH(LEFT(S$2,2),[4]평가!$7:$7,0)-1,FALSE),"")</f>
        <v>89</v>
      </c>
      <c r="T72" s="33">
        <f>IFERROR(VLOOKUP($B72,[5]평가!$B:$Z,MATCH(LEFT(T$2,2),[5]평가!$7:$7,0)-1,FALSE),"")</f>
        <v>0</v>
      </c>
      <c r="U72" s="36">
        <f>IFERROR(VLOOKUP($B72,[5]평가!$B:$Z,MATCH(LEFT(U$2,2),[5]평가!$7:$7,0)-1,FALSE),"")</f>
        <v>82</v>
      </c>
      <c r="V72" s="39">
        <f>IFERROR(VLOOKUP($B72,[5]평가!$B:$Z,MATCH(LEFT(V$2,2),[5]평가!$7:$7,0)-1,FALSE),"")</f>
        <v>18</v>
      </c>
      <c r="W72" s="33">
        <f>IFERROR(VLOOKUP($B72,대상!$B:$AD,MATCH(W$2,대상!$1:$1,0)-1,FALSE),"")</f>
        <v>0</v>
      </c>
      <c r="X72" s="20">
        <f>IF(ISBLANK(B72),"",T$1-COUNTIF(H72:V72,"회피"))</f>
        <v>5</v>
      </c>
      <c r="Y72" s="21">
        <f>IF($T$1=X72,(SUM(I72,L72,O72,R72,U72)-MIN(I72,L72,O72,R72,U72)-MAX(I72,L72,O72,R72,U72))/($T$1-2),SUM(I72,L72,O72,R72,U72/X72))</f>
        <v>74</v>
      </c>
      <c r="Z72" s="40">
        <f>IFERROR(VLOOKUP($B72,대상!$B:$AD,MATCH(Z$2,대상!$1:$1,0)-1,FALSE),0)</f>
        <v>0</v>
      </c>
      <c r="AA72" s="41">
        <f>IFERROR(IF(W72="면제","100"+Z72,Y72+Z72),"")</f>
        <v>74</v>
      </c>
      <c r="AB72" s="35" t="str">
        <f>IF(OR(W72="면제",N(Y72)=0),"",IF(AA72&lt;60,"과락",""))</f>
        <v/>
      </c>
      <c r="AC72" s="54">
        <f>IF(N(AA72)=0,"",RANK(AA72,AA$3:AA$202))</f>
        <v>69</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49</v>
      </c>
      <c r="B73" s="2">
        <v>20417064</v>
      </c>
      <c r="C73" s="38" t="str">
        <f>IFERROR(VLOOKUP($B73,대상!$B:$AC,MATCH(C$2,대상!$1:$1,0)-1,FALSE),"")</f>
        <v>대학발</v>
      </c>
      <c r="D73" s="38" t="str">
        <f>IFERROR(VLOOKUP($B73,대상!$B:$AC,MATCH(D$2,대상!$1:$1,0)-1,FALSE),"")</f>
        <v>강승우</v>
      </c>
      <c r="E73" s="36" t="str">
        <f>IFERROR(VLOOKUP($B73,대상!$B:$AC,MATCH(E$2,대상!$1:$1,0)-1,FALSE),"")</f>
        <v>전기ㆍ전자</v>
      </c>
      <c r="F73" s="38" t="str">
        <f>IFERROR(VLOOKUP($B73,대상!$B:$AC,MATCH(F$2,대상!$1:$1,0)-1,FALSE),"")</f>
        <v>하드웨어 변경 없이 중저가 온도제어 장비를 정밀 제어 성능으로 업그레이드 하는 소프트웨어 솔루션</v>
      </c>
      <c r="G73" s="38" t="str">
        <f>IFERROR(VLOOKUP($B73,대상!$B:$AC,MATCH(G$2,대상!$1:$1,0)-1,FALSE),"")</f>
        <v/>
      </c>
      <c r="H73" s="33">
        <f>IFERROR(VLOOKUP($B73,[1]평가!$B:$Z,MATCH(LEFT(H$2,2),[1]평가!$7:$7,0)-1,FALSE),"")</f>
        <v>0</v>
      </c>
      <c r="I73" s="36">
        <f>IFERROR(VLOOKUP($B73,[1]평가!$B:$Z,MATCH(LEFT(I$2,2),[1]평가!$7:$7,0)-1,FALSE),"")</f>
        <v>74</v>
      </c>
      <c r="J73" s="36">
        <f>IFERROR(VLOOKUP($B73,[1]평가!$B:$Z,MATCH(LEFT(J$2,2),[1]평가!$7:$7,0)-1,FALSE),"")</f>
        <v>28</v>
      </c>
      <c r="K73" s="33">
        <f>IFERROR(VLOOKUP($B73,[2]평가!$B:$Z,MATCH(LEFT(K$2,2),[2]평가!$7:$7,0)-1,FALSE),"")</f>
        <v>0</v>
      </c>
      <c r="L73" s="36">
        <f>IFERROR(VLOOKUP($B73,[2]평가!$B:$Z,MATCH(LEFT(L$2,2),[2]평가!$7:$7,0)-1,FALSE),"")</f>
        <v>71</v>
      </c>
      <c r="M73" s="39">
        <f>IFERROR(VLOOKUP($B73,[2]평가!$B:$Z,MATCH(LEFT(M$2,2),[2]평가!$7:$7,0)-1,FALSE),"")</f>
        <v>78</v>
      </c>
      <c r="N73" s="33">
        <f>IFERROR(VLOOKUP($B73,[3]평가!$B:$Z,MATCH(LEFT(N$2,2),[3]평가!$7:$7,0)-1,FALSE),"")</f>
        <v>0</v>
      </c>
      <c r="O73" s="36">
        <f>IFERROR(VLOOKUP($B73,[3]평가!$B:$Z,MATCH(LEFT(O$2,2),[3]평가!$7:$7,0)-1,FALSE),"")</f>
        <v>73</v>
      </c>
      <c r="P73" s="39">
        <f>IFERROR(VLOOKUP($B73,[3]평가!$B:$Z,MATCH(LEFT(P$2,2),[3]평가!$7:$7,0)-1,FALSE),"")</f>
        <v>77</v>
      </c>
      <c r="Q73" s="33">
        <f>IFERROR(VLOOKUP($B73,[4]평가!$B:$Z,MATCH(LEFT(Q$2,2),[4]평가!$7:$7,0)-1,FALSE),"")</f>
        <v>0</v>
      </c>
      <c r="R73" s="36">
        <f>IFERROR(VLOOKUP($B73,[4]평가!$B:$Z,MATCH(LEFT(R$2,2),[4]평가!$7:$7,0)-1,FALSE),"")</f>
        <v>75</v>
      </c>
      <c r="S73" s="39">
        <f>IFERROR(VLOOKUP($B73,[4]평가!$B:$Z,MATCH(LEFT(S$2,2),[4]평가!$7:$7,0)-1,FALSE),"")</f>
        <v>50</v>
      </c>
      <c r="T73" s="33">
        <f>IFERROR(VLOOKUP($B73,[5]평가!$B:$Z,MATCH(LEFT(T$2,2),[5]평가!$7:$7,0)-1,FALSE),"")</f>
        <v>0</v>
      </c>
      <c r="U73" s="36">
        <f>IFERROR(VLOOKUP($B73,[5]평가!$B:$Z,MATCH(LEFT(U$2,2),[5]평가!$7:$7,0)-1,FALSE),"")</f>
        <v>78</v>
      </c>
      <c r="V73" s="39">
        <f>IFERROR(VLOOKUP($B73,[5]평가!$B:$Z,MATCH(LEFT(V$2,2),[5]평가!$7:$7,0)-1,FALSE),"")</f>
        <v>56</v>
      </c>
      <c r="W73" s="33">
        <f>IFERROR(VLOOKUP($B73,대상!$B:$AD,MATCH(W$2,대상!$1:$1,0)-1,FALSE),"")</f>
        <v>0</v>
      </c>
      <c r="X73" s="20">
        <f>IF(ISBLANK(B73),"",T$1-COUNTIF(H73:V73,"회피"))</f>
        <v>5</v>
      </c>
      <c r="Y73" s="21">
        <f>IF($T$1=X73,(SUM(I73,L73,O73,R73,U73)-MIN(I73,L73,O73,R73,U73)-MAX(I73,L73,O73,R73,U73))/($T$1-2),SUM(I73,L73,O73,R73,U73/X73))</f>
        <v>74</v>
      </c>
      <c r="Z73" s="40">
        <f>IFERROR(VLOOKUP($B73,대상!$B:$AD,MATCH(Z$2,대상!$1:$1,0)-1,FALSE),0)</f>
        <v>0</v>
      </c>
      <c r="AA73" s="41">
        <f>IFERROR(IF(W73="면제","100"+Z73,Y73+Z73),"")</f>
        <v>74</v>
      </c>
      <c r="AB73" s="35" t="str">
        <f>IF(OR(W73="면제",N(Y73)=0),"",IF(AA73&lt;60,"과락",""))</f>
        <v/>
      </c>
      <c r="AC73" s="54">
        <f>IF(N(AA73)=0,"",RANK(AA73,AA$3:AA$202))</f>
        <v>69</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 xml:space="preserve">①일치 _x000D_②불일치 _x000D_③일치 _x000D_④일치 _x000D_⑤일치 </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 xml:space="preserve">① 지역 주력 산업 연계분야와 일치함 _x000D_②온도제어 소프트웨어 솔루션으로 AI·지능형 로봇·시스템반도체 분야와 직접적 연관성을 확인하기 어려우나, 바이오·의료 실험장비 주변기기 성격으로 간접적 연관성은 있음 _x000D_0_x000D_④실험/연구개발에 사용되는 온도 제어 장비로 지역주력 산업에 해당함 _x000D_⑤시스템반도체 </v>
      </c>
    </row>
    <row r="74" spans="1:32" ht="30" customHeight="1" x14ac:dyDescent="0.35">
      <c r="A74" s="4">
        <v>83</v>
      </c>
      <c r="B74" s="2">
        <v>20419549</v>
      </c>
      <c r="C74" s="38" t="str">
        <f>IFERROR(VLOOKUP($B74,대상!$B:$AC,MATCH(C$2,대상!$1:$1,0)-1,FALSE),"")</f>
        <v>지역기반</v>
      </c>
      <c r="D74" s="38" t="str">
        <f>IFERROR(VLOOKUP($B74,대상!$B:$AC,MATCH(D$2,대상!$1:$1,0)-1,FALSE),"")</f>
        <v>박서영</v>
      </c>
      <c r="E74" s="36" t="str">
        <f>IFERROR(VLOOKUP($B74,대상!$B:$AC,MATCH(E$2,대상!$1:$1,0)-1,FALSE),"")</f>
        <v>전기ㆍ전자</v>
      </c>
      <c r="F74" s="38" t="str">
        <f>IFERROR(VLOOKUP($B74,대상!$B:$AC,MATCH(F$2,대상!$1:$1,0)-1,FALSE),"")</f>
        <v>AI 두피 스캔 기술이 적용된 정량 도포 기능의 탈모 외용제 사용 개선 디바이스</v>
      </c>
      <c r="G74" s="38" t="str">
        <f>IFERROR(VLOOKUP($B74,대상!$B:$AC,MATCH(G$2,대상!$1:$1,0)-1,FALSE),"")</f>
        <v/>
      </c>
      <c r="H74" s="33">
        <f>IFERROR(VLOOKUP($B74,[1]평가!$B:$Z,MATCH(LEFT(H$2,2),[1]평가!$7:$7,0)-1,FALSE),"")</f>
        <v>0</v>
      </c>
      <c r="I74" s="36">
        <f>IFERROR(VLOOKUP($B74,[1]평가!$B:$Z,MATCH(LEFT(I$2,2),[1]평가!$7:$7,0)-1,FALSE),"")</f>
        <v>74</v>
      </c>
      <c r="J74" s="36">
        <f>IFERROR(VLOOKUP($B74,[1]평가!$B:$Z,MATCH(LEFT(J$2,2),[1]평가!$7:$7,0)-1,FALSE),"")</f>
        <v>28</v>
      </c>
      <c r="K74" s="33">
        <f>IFERROR(VLOOKUP($B74,[2]평가!$B:$Z,MATCH(LEFT(K$2,2),[2]평가!$7:$7,0)-1,FALSE),"")</f>
        <v>0</v>
      </c>
      <c r="L74" s="36">
        <f>IFERROR(VLOOKUP($B74,[2]평가!$B:$Z,MATCH(LEFT(L$2,2),[2]평가!$7:$7,0)-1,FALSE),"")</f>
        <v>62</v>
      </c>
      <c r="M74" s="39">
        <f>IFERROR(VLOOKUP($B74,[2]평가!$B:$Z,MATCH(LEFT(M$2,2),[2]평가!$7:$7,0)-1,FALSE),"")</f>
        <v>124</v>
      </c>
      <c r="N74" s="33">
        <f>IFERROR(VLOOKUP($B74,[3]평가!$B:$Z,MATCH(LEFT(N$2,2),[3]평가!$7:$7,0)-1,FALSE),"")</f>
        <v>0</v>
      </c>
      <c r="O74" s="36">
        <f>IFERROR(VLOOKUP($B74,[3]평가!$B:$Z,MATCH(LEFT(O$2,2),[3]평가!$7:$7,0)-1,FALSE),"")</f>
        <v>75</v>
      </c>
      <c r="P74" s="39">
        <f>IFERROR(VLOOKUP($B74,[3]평가!$B:$Z,MATCH(LEFT(P$2,2),[3]평가!$7:$7,0)-1,FALSE),"")</f>
        <v>61</v>
      </c>
      <c r="Q74" s="33">
        <f>IFERROR(VLOOKUP($B74,[4]평가!$B:$Z,MATCH(LEFT(Q$2,2),[4]평가!$7:$7,0)-1,FALSE),"")</f>
        <v>0</v>
      </c>
      <c r="R74" s="36">
        <f>IFERROR(VLOOKUP($B74,[4]평가!$B:$Z,MATCH(LEFT(R$2,2),[4]평가!$7:$7,0)-1,FALSE),"")</f>
        <v>73</v>
      </c>
      <c r="S74" s="39">
        <f>IFERROR(VLOOKUP($B74,[4]평가!$B:$Z,MATCH(LEFT(S$2,2),[4]평가!$7:$7,0)-1,FALSE),"")</f>
        <v>89</v>
      </c>
      <c r="T74" s="33">
        <f>IFERROR(VLOOKUP($B74,[5]평가!$B:$Z,MATCH(LEFT(T$2,2),[5]평가!$7:$7,0)-1,FALSE),"")</f>
        <v>0</v>
      </c>
      <c r="U74" s="36">
        <f>IFERROR(VLOOKUP($B74,[5]평가!$B:$Z,MATCH(LEFT(U$2,2),[5]평가!$7:$7,0)-1,FALSE),"")</f>
        <v>75</v>
      </c>
      <c r="V74" s="39">
        <f>IFERROR(VLOOKUP($B74,[5]평가!$B:$Z,MATCH(LEFT(V$2,2),[5]평가!$7:$7,0)-1,FALSE),"")</f>
        <v>85</v>
      </c>
      <c r="W74" s="33">
        <f>IFERROR(VLOOKUP($B74,대상!$B:$AD,MATCH(W$2,대상!$1:$1,0)-1,FALSE),"")</f>
        <v>0</v>
      </c>
      <c r="X74" s="20">
        <f>IF(ISBLANK(B74),"",T$1-COUNTIF(H74:V74,"회피"))</f>
        <v>5</v>
      </c>
      <c r="Y74" s="21">
        <f>IF($T$1=X74,(SUM(I74,L74,O74,R74,U74)-MIN(I74,L74,O74,R74,U74)-MAX(I74,L74,O74,R74,U74))/($T$1-2),SUM(I74,L74,O74,R74,U74/X74))</f>
        <v>74</v>
      </c>
      <c r="Z74" s="40">
        <f>IFERROR(VLOOKUP($B74,대상!$B:$AD,MATCH(Z$2,대상!$1:$1,0)-1,FALSE),0)</f>
        <v>0</v>
      </c>
      <c r="AA74" s="41">
        <f>IFERROR(IF(W74="면제","100"+Z74,Y74+Z74),"")</f>
        <v>74</v>
      </c>
      <c r="AB74" s="35" t="str">
        <f>IF(OR(W74="면제",N(Y74)=0),"",IF(AA74&lt;60,"과락",""))</f>
        <v/>
      </c>
      <c r="AC74" s="54">
        <f>IF(N(AA74)=0,"",RANK(AA74,AA$3:AA$202))</f>
        <v>69</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①보이지 않는 두피를 스마트폰 화면으로 보면서 정량 도포가 가능한 디바이스 개발을 창업아이템으로 제안하고 있음. 제품 구현을 위한 구체적인 방안을 제시기 다소 미흡함 _x000D_②탈모인 증가로 인한 시장 규모가 증가하고 있다는 부분에 동의합니다. 다만, 두피 중심 도포를 위한 구체적인 기술적 구성이 확인되지 않습니다. 또한 제품의 시장 진출을 위한 사업 계획이 좀 더 구체적으로 보완될 필요가 있습니다. _x000D_③ㅇ 시장에 대한 세밀한 조사 분석이 필요하고, 아이템 제품의 효과에 대한 자료 보완이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_x000D_⑤아이템의 필요성 및 조직구성은 비교적 우수한것으로 확인됨. 
다만 시장의 크기 등의 분석과 확장방안 수립이 필수적으로 필요하며,
추후 자금확보방안과 매출창출 계획에 대한 구체성에대한 보완이 필요함.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96</v>
      </c>
      <c r="B75" s="2">
        <v>20425702</v>
      </c>
      <c r="C75" s="38" t="str">
        <f>IFERROR(VLOOKUP($B75,대상!$B:$AC,MATCH(C$2,대상!$1:$1,0)-1,FALSE),"")</f>
        <v>지역기반</v>
      </c>
      <c r="D75" s="38" t="str">
        <f>IFERROR(VLOOKUP($B75,대상!$B:$AC,MATCH(D$2,대상!$1:$1,0)-1,FALSE),"")</f>
        <v>이주원</v>
      </c>
      <c r="E75" s="36" t="str">
        <f>IFERROR(VLOOKUP($B75,대상!$B:$AC,MATCH(E$2,대상!$1:$1,0)-1,FALSE),"")</f>
        <v>전기ㆍ전자</v>
      </c>
      <c r="F75" s="38" t="str">
        <f>IFERROR(VLOOKUP($B75,대상!$B:$AC,MATCH(F$2,대상!$1:$1,0)-1,FALSE),"")</f>
        <v>FAN과 필터 막힘 경보 회로가 내장되어  숨쉬기 편하고 온도, 습기, 이산화탄소를 즉시 배출해 주는 14시간 작동 가능한 컴팩트한 산업용 전동식 호흡 보호구</v>
      </c>
      <c r="G75" s="38" t="str">
        <f>IFERROR(VLOOKUP($B75,대상!$B:$AC,MATCH(G$2,대상!$1:$1,0)-1,FALSE),"")</f>
        <v/>
      </c>
      <c r="H75" s="33">
        <f>IFERROR(VLOOKUP($B75,[1]평가!$B:$Z,MATCH(LEFT(H$2,2),[1]평가!$7:$7,0)-1,FALSE),"")</f>
        <v>0</v>
      </c>
      <c r="I75" s="36">
        <f>IFERROR(VLOOKUP($B75,[1]평가!$B:$Z,MATCH(LEFT(I$2,2),[1]평가!$7:$7,0)-1,FALSE),"")</f>
        <v>75</v>
      </c>
      <c r="J75" s="36">
        <f>IFERROR(VLOOKUP($B75,[1]평가!$B:$Z,MATCH(LEFT(J$2,2),[1]평가!$7:$7,0)-1,FALSE),"")</f>
        <v>14</v>
      </c>
      <c r="K75" s="33">
        <f>IFERROR(VLOOKUP($B75,[2]평가!$B:$Z,MATCH(LEFT(K$2,2),[2]평가!$7:$7,0)-1,FALSE),"")</f>
        <v>0</v>
      </c>
      <c r="L75" s="36">
        <f>IFERROR(VLOOKUP($B75,[2]평가!$B:$Z,MATCH(LEFT(L$2,2),[2]평가!$7:$7,0)-1,FALSE),"")</f>
        <v>63</v>
      </c>
      <c r="M75" s="39">
        <f>IFERROR(VLOOKUP($B75,[2]평가!$B:$Z,MATCH(LEFT(M$2,2),[2]평가!$7:$7,0)-1,FALSE),"")</f>
        <v>119</v>
      </c>
      <c r="N75" s="33">
        <f>IFERROR(VLOOKUP($B75,[3]평가!$B:$Z,MATCH(LEFT(N$2,2),[3]평가!$7:$7,0)-1,FALSE),"")</f>
        <v>0</v>
      </c>
      <c r="O75" s="36">
        <f>IFERROR(VLOOKUP($B75,[3]평가!$B:$Z,MATCH(LEFT(O$2,2),[3]평가!$7:$7,0)-1,FALSE),"")</f>
        <v>69</v>
      </c>
      <c r="P75" s="39">
        <f>IFERROR(VLOOKUP($B75,[3]평가!$B:$Z,MATCH(LEFT(P$2,2),[3]평가!$7:$7,0)-1,FALSE),"")</f>
        <v>107</v>
      </c>
      <c r="Q75" s="33">
        <f>IFERROR(VLOOKUP($B75,[4]평가!$B:$Z,MATCH(LEFT(Q$2,2),[4]평가!$7:$7,0)-1,FALSE),"")</f>
        <v>0</v>
      </c>
      <c r="R75" s="36">
        <f>IFERROR(VLOOKUP($B75,[4]평가!$B:$Z,MATCH(LEFT(R$2,2),[4]평가!$7:$7,0)-1,FALSE),"")</f>
        <v>80</v>
      </c>
      <c r="S75" s="39">
        <f>IFERROR(VLOOKUP($B75,[4]평가!$B:$Z,MATCH(LEFT(S$2,2),[4]평가!$7:$7,0)-1,FALSE),"")</f>
        <v>39</v>
      </c>
      <c r="T75" s="33">
        <f>IFERROR(VLOOKUP($B75,[5]평가!$B:$Z,MATCH(LEFT(T$2,2),[5]평가!$7:$7,0)-1,FALSE),"")</f>
        <v>0</v>
      </c>
      <c r="U75" s="36">
        <f>IFERROR(VLOOKUP($B75,[5]평가!$B:$Z,MATCH(LEFT(U$2,2),[5]평가!$7:$7,0)-1,FALSE),"")</f>
        <v>78</v>
      </c>
      <c r="V75" s="39">
        <f>IFERROR(VLOOKUP($B75,[5]평가!$B:$Z,MATCH(LEFT(V$2,2),[5]평가!$7:$7,0)-1,FALSE),"")</f>
        <v>56</v>
      </c>
      <c r="W75" s="33">
        <f>IFERROR(VLOOKUP($B75,대상!$B:$AD,MATCH(W$2,대상!$1:$1,0)-1,FALSE),"")</f>
        <v>0</v>
      </c>
      <c r="X75" s="20">
        <f>IF(ISBLANK(B75),"",T$1-COUNTIF(H75:V75,"회피"))</f>
        <v>5</v>
      </c>
      <c r="Y75" s="21">
        <f>IF($T$1=X75,(SUM(I75,L75,O75,R75,U75)-MIN(I75,L75,O75,R75,U75)-MAX(I75,L75,O75,R75,U75))/($T$1-2),SUM(I75,L75,O75,R75,U75/X75))</f>
        <v>74</v>
      </c>
      <c r="Z75" s="40">
        <f>IFERROR(VLOOKUP($B75,대상!$B:$AD,MATCH(Z$2,대상!$1:$1,0)-1,FALSE),0)</f>
        <v>0</v>
      </c>
      <c r="AA75" s="41">
        <f>IFERROR(IF(W75="면제","100"+Z75,Y75+Z75),"")</f>
        <v>74</v>
      </c>
      <c r="AB75" s="35" t="str">
        <f>IF(OR(W75="면제",N(Y75)=0),"",IF(AA75&lt;60,"과락",""))</f>
        <v/>
      </c>
      <c r="AC75" s="54">
        <f>IF(N(AA75)=0,"",RANK(AA75,AA$3:AA$202))</f>
        <v>69</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①방독면 막힘 경보 회로 와  팬 내장 산업용 전동식 호흡 보호구를 창업아이템으로 제안하고 있음. 창업아이템의 목표 시장 진입을 위한 구체적인 방안이 필요한 것으로 판단됨 _x000D_②제품 제작의 배경 및 필요성은 인정되지만 유사 경쟁업체 대비 기술적 우위성 및 차별성이 명확하게 소명되지 않습니다. 제품 판로 개척 등 시장 분석 및 이에 대한 대응책도 다소 아쉬운 부분이 있습니다. _x000D_③ㅇ 유사 제품 대비 가격 경쟁력 확보 방안 보완이 필요함. 
ㅇ 산업 현장을 고려한 세밀한 조사 분석이 필요함 _x000D_④현장 근로자, 질환자 및 운동 소비자들을 대상으로 한 창업 아이템의 사업성에 대하여 시장 및 고객의 니즈 분석을 통해 도입 필요성을 보다 설득력 있게 제시할 필요가 있음 _x000D_⑤창업아이템에 대한 문제인식과 필요성은 비교적 명확하게 확인됨
팀차원의 역량 측면 핵심인력 구성 및 역할분담을 사전에 확인해볼 필요가 있음
BM설계 및 확장방안 수립도 필수적으로 요구됨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102</v>
      </c>
      <c r="B76" s="2">
        <v>20427279</v>
      </c>
      <c r="C76" s="38" t="str">
        <f>IFERROR(VLOOKUP($B76,대상!$B:$AC,MATCH(C$2,대상!$1:$1,0)-1,FALSE),"")</f>
        <v>지역기반</v>
      </c>
      <c r="D76" s="38" t="str">
        <f>IFERROR(VLOOKUP($B76,대상!$B:$AC,MATCH(D$2,대상!$1:$1,0)-1,FALSE),"")</f>
        <v>이종현</v>
      </c>
      <c r="E76" s="36" t="str">
        <f>IFERROR(VLOOKUP($B76,대상!$B:$AC,MATCH(E$2,대상!$1:$1,0)-1,FALSE),"")</f>
        <v>전기ㆍ전자</v>
      </c>
      <c r="F76" s="38" t="str">
        <f>IFERROR(VLOOKUP($B76,대상!$B:$AC,MATCH(F$2,대상!$1:$1,0)-1,FALSE),"")</f>
        <v>듀얼모드 유인기술 적용 '탐지+퇴치' 실내 흰개미 모니터링 시스템</v>
      </c>
      <c r="G76" s="38" t="str">
        <f>IFERROR(VLOOKUP($B76,대상!$B:$AC,MATCH(G$2,대상!$1:$1,0)-1,FALSE),"")</f>
        <v/>
      </c>
      <c r="H76" s="33">
        <f>IFERROR(VLOOKUP($B76,[1]평가!$B:$Z,MATCH(LEFT(H$2,2),[1]평가!$7:$7,0)-1,FALSE),"")</f>
        <v>0</v>
      </c>
      <c r="I76" s="36">
        <f>IFERROR(VLOOKUP($B76,[1]평가!$B:$Z,MATCH(LEFT(I$2,2),[1]평가!$7:$7,0)-1,FALSE),"")</f>
        <v>70</v>
      </c>
      <c r="J76" s="36">
        <f>IFERROR(VLOOKUP($B76,[1]평가!$B:$Z,MATCH(LEFT(J$2,2),[1]평가!$7:$7,0)-1,FALSE),"")</f>
        <v>78</v>
      </c>
      <c r="K76" s="33">
        <f>IFERROR(VLOOKUP($B76,[2]평가!$B:$Z,MATCH(LEFT(K$2,2),[2]평가!$7:$7,0)-1,FALSE),"")</f>
        <v>0</v>
      </c>
      <c r="L76" s="36">
        <f>IFERROR(VLOOKUP($B76,[2]평가!$B:$Z,MATCH(LEFT(L$2,2),[2]평가!$7:$7,0)-1,FALSE),"")</f>
        <v>65</v>
      </c>
      <c r="M76" s="39">
        <f>IFERROR(VLOOKUP($B76,[2]평가!$B:$Z,MATCH(LEFT(M$2,2),[2]평가!$7:$7,0)-1,FALSE),"")</f>
        <v>106</v>
      </c>
      <c r="N76" s="33">
        <f>IFERROR(VLOOKUP($B76,[3]평가!$B:$Z,MATCH(LEFT(N$2,2),[3]평가!$7:$7,0)-1,FALSE),"")</f>
        <v>0</v>
      </c>
      <c r="O76" s="36">
        <f>IFERROR(VLOOKUP($B76,[3]평가!$B:$Z,MATCH(LEFT(O$2,2),[3]평가!$7:$7,0)-1,FALSE),"")</f>
        <v>77</v>
      </c>
      <c r="P76" s="39">
        <f>IFERROR(VLOOKUP($B76,[3]평가!$B:$Z,MATCH(LEFT(P$2,2),[3]평가!$7:$7,0)-1,FALSE),"")</f>
        <v>49</v>
      </c>
      <c r="Q76" s="33">
        <f>IFERROR(VLOOKUP($B76,[4]평가!$B:$Z,MATCH(LEFT(Q$2,2),[4]평가!$7:$7,0)-1,FALSE),"")</f>
        <v>0</v>
      </c>
      <c r="R76" s="36">
        <f>IFERROR(VLOOKUP($B76,[4]평가!$B:$Z,MATCH(LEFT(R$2,2),[4]평가!$7:$7,0)-1,FALSE),"")</f>
        <v>75</v>
      </c>
      <c r="S76" s="39">
        <f>IFERROR(VLOOKUP($B76,[4]평가!$B:$Z,MATCH(LEFT(S$2,2),[4]평가!$7:$7,0)-1,FALSE),"")</f>
        <v>50</v>
      </c>
      <c r="T76" s="33">
        <f>IFERROR(VLOOKUP($B76,[5]평가!$B:$Z,MATCH(LEFT(T$2,2),[5]평가!$7:$7,0)-1,FALSE),"")</f>
        <v>0</v>
      </c>
      <c r="U76" s="36">
        <f>IFERROR(VLOOKUP($B76,[5]평가!$B:$Z,MATCH(LEFT(U$2,2),[5]평가!$7:$7,0)-1,FALSE),"")</f>
        <v>79</v>
      </c>
      <c r="V76" s="39">
        <f>IFERROR(VLOOKUP($B76,[5]평가!$B:$Z,MATCH(LEFT(V$2,2),[5]평가!$7:$7,0)-1,FALSE),"")</f>
        <v>46</v>
      </c>
      <c r="W76" s="33">
        <f>IFERROR(VLOOKUP($B76,대상!$B:$AD,MATCH(W$2,대상!$1:$1,0)-1,FALSE),"")</f>
        <v>0</v>
      </c>
      <c r="X76" s="20">
        <f>IF(ISBLANK(B76),"",T$1-COUNTIF(H76:V76,"회피"))</f>
        <v>5</v>
      </c>
      <c r="Y76" s="21">
        <f>IF($T$1=X76,(SUM(I76,L76,O76,R76,U76)-MIN(I76,L76,O76,R76,U76)-MAX(I76,L76,O76,R76,U76))/($T$1-2),SUM(I76,L76,O76,R76,U76/X76))</f>
        <v>74</v>
      </c>
      <c r="Z76" s="40">
        <f>IFERROR(VLOOKUP($B76,대상!$B:$AD,MATCH(Z$2,대상!$1:$1,0)-1,FALSE),0)</f>
        <v>0</v>
      </c>
      <c r="AA76" s="41">
        <f>IFERROR(IF(W76="면제","100"+Z76,Y76+Z76),"")</f>
        <v>74</v>
      </c>
      <c r="AB76" s="35" t="str">
        <f>IF(OR(W76="면제",N(Y76)=0),"",IF(AA76&lt;60,"과락",""))</f>
        <v/>
      </c>
      <c r="AC76" s="54">
        <f>IF(N(AA76)=0,"",RANK(AA76,AA$3:AA$202))</f>
        <v>69</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①주택 등 목재 구조물을 비파괴 방식으로 실시간 감시 및 베이트 방제 시스템을 을 창업아이템으로 제안하고 있음. 창업아이템의 목표 시장 규모는 크지 않은 것으로 판단됨 _x000D_②본 아이템은 흰개미 방제 수요를 고려할 때 해외 진출계획이 명확하면 좋으나 관련된 내용을 상세하게 확인하기 힘듭니다. 또한 우리 제품만의 기술적 탁월성 및 차별성을 좀 더 명확히 기술했으면 합니다. _x000D_③ㅇ 기술의 차별성과 혁신성에 대한 자료 보완이 필요함. 
ㅇ 시장에 대한 세밀한 조사 분석이 필요함 _x000D_④창업 아이템에 적용된 아이디어가 다소 추상적으로 제시되어 있어 구체적인 구현 방안 및 기술적 효과를 확인하기 어려움. 창업 아이템을 통해 예상되는 차별적 효과의 구체적인 설명이 필요함 _x000D_⑤창업아이템에 대한 문제인식과 필요성은 비교적 명확하게 확인됨
다만 시장의 크기 등의 분석과 확장방안 수립이 필수적으로 필요하며,
추후 자금확보방안과 매출창출 계획에 대한 구체성에대한 보완이 필요함.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107</v>
      </c>
      <c r="B77" s="2">
        <v>20428208</v>
      </c>
      <c r="C77" s="38" t="str">
        <f>IFERROR(VLOOKUP($B77,대상!$B:$AC,MATCH(C$2,대상!$1:$1,0)-1,FALSE),"")</f>
        <v>지역기반</v>
      </c>
      <c r="D77" s="38" t="str">
        <f>IFERROR(VLOOKUP($B77,대상!$B:$AC,MATCH(D$2,대상!$1:$1,0)-1,FALSE),"")</f>
        <v>박지성</v>
      </c>
      <c r="E77" s="36" t="str">
        <f>IFERROR(VLOOKUP($B77,대상!$B:$AC,MATCH(E$2,대상!$1:$1,0)-1,FALSE),"")</f>
        <v>전기ㆍ전자</v>
      </c>
      <c r="F77" s="38" t="str">
        <f>IFERROR(VLOOKUP($B77,대상!$B:$AC,MATCH(F$2,대상!$1:$1,0)-1,FALSE),"")</f>
        <v>고장을 미리 알려주는 피지컬 AI 기반 스마트 BLDC 모터 개발</v>
      </c>
      <c r="G77" s="38" t="str">
        <f>IFERROR(VLOOKUP($B77,대상!$B:$AC,MATCH(G$2,대상!$1:$1,0)-1,FALSE),"")</f>
        <v/>
      </c>
      <c r="H77" s="33">
        <f>IFERROR(VLOOKUP($B77,[1]평가!$B:$Z,MATCH(LEFT(H$2,2),[1]평가!$7:$7,0)-1,FALSE),"")</f>
        <v>0</v>
      </c>
      <c r="I77" s="36">
        <f>IFERROR(VLOOKUP($B77,[1]평가!$B:$Z,MATCH(LEFT(I$2,2),[1]평가!$7:$7,0)-1,FALSE),"")</f>
        <v>74</v>
      </c>
      <c r="J77" s="36">
        <f>IFERROR(VLOOKUP($B77,[1]평가!$B:$Z,MATCH(LEFT(J$2,2),[1]평가!$7:$7,0)-1,FALSE),"")</f>
        <v>28</v>
      </c>
      <c r="K77" s="33">
        <f>IFERROR(VLOOKUP($B77,[2]평가!$B:$Z,MATCH(LEFT(K$2,2),[2]평가!$7:$7,0)-1,FALSE),"")</f>
        <v>0</v>
      </c>
      <c r="L77" s="36">
        <f>IFERROR(VLOOKUP($B77,[2]평가!$B:$Z,MATCH(LEFT(L$2,2),[2]평가!$7:$7,0)-1,FALSE),"")</f>
        <v>74</v>
      </c>
      <c r="M77" s="39">
        <f>IFERROR(VLOOKUP($B77,[2]평가!$B:$Z,MATCH(LEFT(M$2,2),[2]평가!$7:$7,0)-1,FALSE),"")</f>
        <v>61</v>
      </c>
      <c r="N77" s="33">
        <f>IFERROR(VLOOKUP($B77,[3]평가!$B:$Z,MATCH(LEFT(N$2,2),[3]평가!$7:$7,0)-1,FALSE),"")</f>
        <v>0</v>
      </c>
      <c r="O77" s="36">
        <f>IFERROR(VLOOKUP($B77,[3]평가!$B:$Z,MATCH(LEFT(O$2,2),[3]평가!$7:$7,0)-1,FALSE),"")</f>
        <v>74</v>
      </c>
      <c r="P77" s="39">
        <f>IFERROR(VLOOKUP($B77,[3]평가!$B:$Z,MATCH(LEFT(P$2,2),[3]평가!$7:$7,0)-1,FALSE),"")</f>
        <v>64</v>
      </c>
      <c r="Q77" s="33">
        <f>IFERROR(VLOOKUP($B77,[4]평가!$B:$Z,MATCH(LEFT(Q$2,2),[4]평가!$7:$7,0)-1,FALSE),"")</f>
        <v>0</v>
      </c>
      <c r="R77" s="36">
        <f>IFERROR(VLOOKUP($B77,[4]평가!$B:$Z,MATCH(LEFT(R$2,2),[4]평가!$7:$7,0)-1,FALSE),"")</f>
        <v>72</v>
      </c>
      <c r="S77" s="39">
        <f>IFERROR(VLOOKUP($B77,[4]평가!$B:$Z,MATCH(LEFT(S$2,2),[4]평가!$7:$7,0)-1,FALSE),"")</f>
        <v>135</v>
      </c>
      <c r="T77" s="33">
        <f>IFERROR(VLOOKUP($B77,[5]평가!$B:$Z,MATCH(LEFT(T$2,2),[5]평가!$7:$7,0)-1,FALSE),"")</f>
        <v>0</v>
      </c>
      <c r="U77" s="36">
        <f>IFERROR(VLOOKUP($B77,[5]평가!$B:$Z,MATCH(LEFT(U$2,2),[5]평가!$7:$7,0)-1,FALSE),"")</f>
        <v>78</v>
      </c>
      <c r="V77" s="39">
        <f>IFERROR(VLOOKUP($B77,[5]평가!$B:$Z,MATCH(LEFT(V$2,2),[5]평가!$7:$7,0)-1,FALSE),"")</f>
        <v>56</v>
      </c>
      <c r="W77" s="33">
        <f>IFERROR(VLOOKUP($B77,대상!$B:$AD,MATCH(W$2,대상!$1:$1,0)-1,FALSE),"")</f>
        <v>0</v>
      </c>
      <c r="X77" s="20">
        <f>IF(ISBLANK(B77),"",T$1-COUNTIF(H77:V77,"회피"))</f>
        <v>5</v>
      </c>
      <c r="Y77" s="21">
        <f>IF($T$1=X77,(SUM(I77,L77,O77,R77,U77)-MIN(I77,L77,O77,R77,U77)-MAX(I77,L77,O77,R77,U77))/($T$1-2),SUM(I77,L77,O77,R77,U77/X77))</f>
        <v>74</v>
      </c>
      <c r="Z77" s="40">
        <f>IFERROR(VLOOKUP($B77,대상!$B:$AD,MATCH(Z$2,대상!$1:$1,0)-1,FALSE),0)</f>
        <v>0</v>
      </c>
      <c r="AA77" s="41">
        <f>IFERROR(IF(W77="면제","100"+Z77,Y77+Z77),"")</f>
        <v>74</v>
      </c>
      <c r="AB77" s="35" t="str">
        <f>IF(OR(W77="면제",N(Y77)=0),"",IF(AA77&lt;60,"과락",""))</f>
        <v/>
      </c>
      <c r="AC77" s="54">
        <f>IF(N(AA77)=0,"",RANK(AA77,AA$3:AA$202))</f>
        <v>69</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①축사용 BLDC Motor의 고장을 사전에 알려주는 예지보전 모터를 개발하려고 하나 유사 기술이 다수 존재하는 것으로 판단되어 기술적인 차별성은 떨어지는 것으로 판단됨 _x000D_②모터의 고장여부를 판단할 수 있는 기술은 고도의 기술이라고 할 수는 없기에 축산업에 특화된 기술적 차별성이 추가로 설명되면 좋습니다. 또한 축산업 이외에 우리 제품을 적용할 수 있는 확장성을 고민해보셨으면 합니다. POC 및 마케팅을 통해 매출 확대전략에 대한 고민도 필요합니다. _x000D_③ㅇ 시장에 대한 세밀한 조사 분석이 필요하고, 유사 기술 대비 차별화 전략 수립 보완이 필요함 _x000D_④AI 스마트 BLDC 모터라는 창업 아이디어가 다소 추상적으로 제시되어 있어 이에 대한 실사용자가 느낄 수 있는 효과에 대해 설득력이 부족함. 객관적인 수치 등 신뢰성 있는 근거를 통해 창업 아이템이 제공할 수 있는 가치에 대해 설명이 필요함 _x000D_⑤아이템의 필요성 및 대표자의 전문성과 관련경험, 조직구성은 비교적 우수한것으로 확인됨.
경쟁사분석을 통한 경쟁적 기술적 우위에 대한 보다 구체적인 전략수립이 필요할것으로 보여지며, 
시장진출 전략을 더욱 명확화할 필요가 있음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155</v>
      </c>
      <c r="B78" s="2">
        <v>20431352</v>
      </c>
      <c r="C78" s="38" t="str">
        <f>IFERROR(VLOOKUP($B78,대상!$B:$AC,MATCH(C$2,대상!$1:$1,0)-1,FALSE),"")</f>
        <v>지역기반</v>
      </c>
      <c r="D78" s="38" t="str">
        <f>IFERROR(VLOOKUP($B78,대상!$B:$AC,MATCH(D$2,대상!$1:$1,0)-1,FALSE),"")</f>
        <v>한성재</v>
      </c>
      <c r="E78" s="36" t="str">
        <f>IFERROR(VLOOKUP($B78,대상!$B:$AC,MATCH(E$2,대상!$1:$1,0)-1,FALSE),"")</f>
        <v>전기ㆍ전자</v>
      </c>
      <c r="F78" s="38" t="str">
        <f>IFERROR(VLOOKUP($B78,대상!$B:$AC,MATCH(F$2,대상!$1:$1,0)-1,FALSE),"")</f>
        <v>실내 측정 데이터 분석을 통한  AI 사운드 튜닝 기능의  프리미엄 올인원 스피커</v>
      </c>
      <c r="G78" s="38" t="str">
        <f>IFERROR(VLOOKUP($B78,대상!$B:$AC,MATCH(G$2,대상!$1:$1,0)-1,FALSE),"")</f>
        <v/>
      </c>
      <c r="H78" s="33">
        <f>IFERROR(VLOOKUP($B78,[1]평가!$B:$Z,MATCH(LEFT(H$2,2),[1]평가!$7:$7,0)-1,FALSE),"")</f>
        <v>0</v>
      </c>
      <c r="I78" s="36">
        <f>IFERROR(VLOOKUP($B78,[1]평가!$B:$Z,MATCH(LEFT(I$2,2),[1]평가!$7:$7,0)-1,FALSE),"")</f>
        <v>70</v>
      </c>
      <c r="J78" s="36">
        <f>IFERROR(VLOOKUP($B78,[1]평가!$B:$Z,MATCH(LEFT(J$2,2),[1]평가!$7:$7,0)-1,FALSE),"")</f>
        <v>78</v>
      </c>
      <c r="K78" s="33">
        <f>IFERROR(VLOOKUP($B78,[2]평가!$B:$Z,MATCH(LEFT(K$2,2),[2]평가!$7:$7,0)-1,FALSE),"")</f>
        <v>0</v>
      </c>
      <c r="L78" s="36">
        <f>IFERROR(VLOOKUP($B78,[2]평가!$B:$Z,MATCH(LEFT(L$2,2),[2]평가!$7:$7,0)-1,FALSE),"")</f>
        <v>67</v>
      </c>
      <c r="M78" s="39">
        <f>IFERROR(VLOOKUP($B78,[2]평가!$B:$Z,MATCH(LEFT(M$2,2),[2]평가!$7:$7,0)-1,FALSE),"")</f>
        <v>95</v>
      </c>
      <c r="N78" s="33">
        <f>IFERROR(VLOOKUP($B78,[3]평가!$B:$Z,MATCH(LEFT(N$2,2),[3]평가!$7:$7,0)-1,FALSE),"")</f>
        <v>0</v>
      </c>
      <c r="O78" s="36">
        <f>IFERROR(VLOOKUP($B78,[3]평가!$B:$Z,MATCH(LEFT(O$2,2),[3]평가!$7:$7,0)-1,FALSE),"")</f>
        <v>85</v>
      </c>
      <c r="P78" s="39">
        <f>IFERROR(VLOOKUP($B78,[3]평가!$B:$Z,MATCH(LEFT(P$2,2),[3]평가!$7:$7,0)-1,FALSE),"")</f>
        <v>16</v>
      </c>
      <c r="Q78" s="33">
        <f>IFERROR(VLOOKUP($B78,[4]평가!$B:$Z,MATCH(LEFT(Q$2,2),[4]평가!$7:$7,0)-1,FALSE),"")</f>
        <v>0</v>
      </c>
      <c r="R78" s="36">
        <f>IFERROR(VLOOKUP($B78,[4]평가!$B:$Z,MATCH(LEFT(R$2,2),[4]평가!$7:$7,0)-1,FALSE),"")</f>
        <v>82</v>
      </c>
      <c r="S78" s="39">
        <f>IFERROR(VLOOKUP($B78,[4]평가!$B:$Z,MATCH(LEFT(S$2,2),[4]평가!$7:$7,0)-1,FALSE),"")</f>
        <v>23</v>
      </c>
      <c r="T78" s="33">
        <f>IFERROR(VLOOKUP($B78,[5]평가!$B:$Z,MATCH(LEFT(T$2,2),[5]평가!$7:$7,0)-1,FALSE),"")</f>
        <v>0</v>
      </c>
      <c r="U78" s="36">
        <f>IFERROR(VLOOKUP($B78,[5]평가!$B:$Z,MATCH(LEFT(U$2,2),[5]평가!$7:$7,0)-1,FALSE),"")</f>
        <v>70</v>
      </c>
      <c r="V78" s="39">
        <f>IFERROR(VLOOKUP($B78,[5]평가!$B:$Z,MATCH(LEFT(V$2,2),[5]평가!$7:$7,0)-1,FALSE),"")</f>
        <v>106</v>
      </c>
      <c r="W78" s="33">
        <f>IFERROR(VLOOKUP($B78,대상!$B:$AD,MATCH(W$2,대상!$1:$1,0)-1,FALSE),"")</f>
        <v>0</v>
      </c>
      <c r="X78" s="20">
        <f>IF(ISBLANK(B78),"",T$1-COUNTIF(H78:V78,"회피"))</f>
        <v>5</v>
      </c>
      <c r="Y78" s="21">
        <f>IF($T$1=X78,(SUM(I78,L78,O78,R78,U78)-MIN(I78,L78,O78,R78,U78)-MAX(I78,L78,O78,R78,U78))/($T$1-2),SUM(I78,L78,O78,R78,U78/X78))</f>
        <v>74</v>
      </c>
      <c r="Z78" s="40">
        <f>IFERROR(VLOOKUP($B78,대상!$B:$AD,MATCH(Z$2,대상!$1:$1,0)-1,FALSE),0)</f>
        <v>0</v>
      </c>
      <c r="AA78" s="41">
        <f>IFERROR(IF(W78="면제","100"+Z78,Y78+Z78),"")</f>
        <v>74</v>
      </c>
      <c r="AB78" s="35" t="str">
        <f>IF(OR(W78="면제",N(Y78)=0),"",IF(AA78&lt;60,"과락",""))</f>
        <v/>
      </c>
      <c r="AC78" s="54">
        <f>IF(N(AA78)=0,"",RANK(AA78,AA$3:AA$202))</f>
        <v>69</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①AI 사운드 튜닝 솔루션을 적용하여 내장 펌웨어가 최적의 사운드를 출력하는 스피커 시스템을 개발하려고 함. 목표시장 진입을 위한 구체적인 방안의 제시는 다소 미흡한 것으로 판단됨 _x000D_②스피커 시장은 전통 대기업들이 점유율의 대부분을 장악하고 있습니다. 디자인적으로 차별성을 가져가고자 하는 부분은 긍정적인 시도입니다. 한편, 실내공간 측정 데이터 기반 AI 최적화 기술의 경우 현재 어느정도까지 개발이 되었는지 그 성능 및 효과가 어느정도인지 객관적으로 판단할 근거가 다소 부족합니다. 우리 제품만의 기술적 차별성을 좀 더 구체화할 필요가 있습니다. _x000D_③ㅇ 본 사업을 통하여 개발하고자 하는 AI 사운드 튜닝 기능에 대하여 구체적인 자료 보완이 필요하고, 제품의 성능에 대한 특징 자료 보완이 필요 _x000D_④창업 아이템의 디자인 경쟁력에 대해서는 공감하나, 기존의 높은 시장 점유을 가지는 경쟁제품들을 대체할 수 있는 기술적 차별점을 가지는지에 대해 보다 객관적인 수치를 통해 제시할 필요가 있음.  _x000D_⑤대표자의 전문성과 관련경험, 기술성은 비교적 우수한것으로 확인됨.
다만 시장의 크기 등의 분석과 확장방안 수립이 필수적으로 필요하며,
고객 수요 및 확보 방안과 시장진출 전략의 구체화가 요구됨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12</v>
      </c>
      <c r="B79" s="2">
        <v>20419196</v>
      </c>
      <c r="C79" s="38" t="str">
        <f>IFERROR(VLOOKUP($B79,대상!$B:$AC,MATCH(C$2,대상!$1:$1,0)-1,FALSE),"")</f>
        <v>지역기반</v>
      </c>
      <c r="D79" s="38" t="str">
        <f>IFERROR(VLOOKUP($B79,대상!$B:$AC,MATCH(D$2,대상!$1:$1,0)-1,FALSE),"")</f>
        <v>황상원</v>
      </c>
      <c r="E79" s="36" t="str">
        <f>IFERROR(VLOOKUP($B79,대상!$B:$AC,MATCH(E$2,대상!$1:$1,0)-1,FALSE),"")</f>
        <v>전기ㆍ전자</v>
      </c>
      <c r="F79" s="38" t="str">
        <f>IFERROR(VLOOKUP($B79,대상!$B:$AC,MATCH(F$2,대상!$1:$1,0)-1,FALSE),"")</f>
        <v>산업현장 드론의 추락 경보 장치와 블랙박스 기능 솔루션</v>
      </c>
      <c r="G79" s="38" t="str">
        <f>IFERROR(VLOOKUP($B79,대상!$B:$AC,MATCH(G$2,대상!$1:$1,0)-1,FALSE),"")</f>
        <v/>
      </c>
      <c r="H79" s="33">
        <f>IFERROR(VLOOKUP($B79,[1]평가!$B:$Z,MATCH(LEFT(H$2,2),[1]평가!$7:$7,0)-1,FALSE),"")</f>
        <v>0</v>
      </c>
      <c r="I79" s="36">
        <f>IFERROR(VLOOKUP($B79,[1]평가!$B:$Z,MATCH(LEFT(I$2,2),[1]평가!$7:$7,0)-1,FALSE),"")</f>
        <v>70</v>
      </c>
      <c r="J79" s="36">
        <f>IFERROR(VLOOKUP($B79,[1]평가!$B:$Z,MATCH(LEFT(J$2,2),[1]평가!$7:$7,0)-1,FALSE),"")</f>
        <v>66</v>
      </c>
      <c r="K79" s="33">
        <f>IFERROR(VLOOKUP($B79,[2]평가!$B:$Z,MATCH(LEFT(K$2,2),[2]평가!$7:$7,0)-1,FALSE),"")</f>
        <v>0</v>
      </c>
      <c r="L79" s="36">
        <f>IFERROR(VLOOKUP($B79,[2]평가!$B:$Z,MATCH(LEFT(L$2,2),[2]평가!$7:$7,0)-1,FALSE),"")</f>
        <v>59</v>
      </c>
      <c r="M79" s="39">
        <f>IFERROR(VLOOKUP($B79,[2]평가!$B:$Z,MATCH(LEFT(M$2,2),[2]평가!$7:$7,0)-1,FALSE),"")</f>
        <v>134</v>
      </c>
      <c r="N79" s="33">
        <f>IFERROR(VLOOKUP($B79,[3]평가!$B:$Z,MATCH(LEFT(N$2,2),[3]평가!$7:$7,0)-1,FALSE),"")</f>
        <v>0</v>
      </c>
      <c r="O79" s="36">
        <f>IFERROR(VLOOKUP($B79,[3]평가!$B:$Z,MATCH(LEFT(O$2,2),[3]평가!$7:$7,0)-1,FALSE),"")</f>
        <v>72</v>
      </c>
      <c r="P79" s="39">
        <f>IFERROR(VLOOKUP($B79,[3]평가!$B:$Z,MATCH(LEFT(P$2,2),[3]평가!$7:$7,0)-1,FALSE),"")</f>
        <v>64</v>
      </c>
      <c r="Q79" s="33">
        <f>IFERROR(VLOOKUP($B79,[4]평가!$B:$Z,MATCH(LEFT(Q$2,2),[4]평가!$7:$7,0)-1,FALSE),"")</f>
        <v>0</v>
      </c>
      <c r="R79" s="36">
        <f>IFERROR(VLOOKUP($B79,[4]평가!$B:$Z,MATCH(LEFT(R$2,2),[4]평가!$7:$7,0)-1,FALSE),"")</f>
        <v>73</v>
      </c>
      <c r="S79" s="39">
        <f>IFERROR(VLOOKUP($B79,[4]평가!$B:$Z,MATCH(LEFT(S$2,2),[4]평가!$7:$7,0)-1,FALSE),"")</f>
        <v>50</v>
      </c>
      <c r="T79" s="33">
        <f>IFERROR(VLOOKUP($B79,[5]평가!$B:$Z,MATCH(LEFT(T$2,2),[5]평가!$7:$7,0)-1,FALSE),"")</f>
        <v>0</v>
      </c>
      <c r="U79" s="36">
        <f>IFERROR(VLOOKUP($B79,[5]평가!$B:$Z,MATCH(LEFT(U$2,2),[5]평가!$7:$7,0)-1,FALSE),"")</f>
        <v>76</v>
      </c>
      <c r="V79" s="39">
        <f>IFERROR(VLOOKUP($B79,[5]평가!$B:$Z,MATCH(LEFT(V$2,2),[5]평가!$7:$7,0)-1,FALSE),"")</f>
        <v>56</v>
      </c>
      <c r="W79" s="33">
        <f>IFERROR(VLOOKUP($B79,대상!$B:$AD,MATCH(W$2,대상!$1:$1,0)-1,FALSE),"")</f>
        <v>0</v>
      </c>
      <c r="X79" s="20">
        <f>IF(ISBLANK(B79),"",T$1-COUNTIF(H79:V79,"회피"))</f>
        <v>5</v>
      </c>
      <c r="Y79" s="21">
        <f>IF($T$1=X79,(SUM(I79,L79,O79,R79,U79)-MIN(I79,L79,O79,R79,U79)-MAX(I79,L79,O79,R79,U79))/($T$1-2),SUM(I79,L79,O79,R79,U79/X79))</f>
        <v>71.666666666666671</v>
      </c>
      <c r="Z79" s="40">
        <f>IFERROR(VLOOKUP($B79,대상!$B:$AD,MATCH(Z$2,대상!$1:$1,0)-1,FALSE),0)</f>
        <v>2</v>
      </c>
      <c r="AA79" s="41">
        <f>IFERROR(IF(W79="면제","100"+Z79,Y79+Z79),"")</f>
        <v>73.666666666666671</v>
      </c>
      <c r="AB79" s="35" t="str">
        <f>IF(OR(W79="면제",N(Y79)=0),"",IF(AA79&lt;60,"과락",""))</f>
        <v/>
      </c>
      <c r="AC79" s="54">
        <f>IF(N(AA79)=0,"",RANK(AA79,AA$3:AA$202))</f>
        <v>77</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20</v>
      </c>
      <c r="B80" s="2">
        <v>20423335</v>
      </c>
      <c r="C80" s="38" t="str">
        <f>IFERROR(VLOOKUP($B80,대상!$B:$AC,MATCH(C$2,대상!$1:$1,0)-1,FALSE),"")</f>
        <v>지역기반</v>
      </c>
      <c r="D80" s="38" t="str">
        <f>IFERROR(VLOOKUP($B80,대상!$B:$AC,MATCH(D$2,대상!$1:$1,0)-1,FALSE),"")</f>
        <v>김대현</v>
      </c>
      <c r="E80" s="36" t="str">
        <f>IFERROR(VLOOKUP($B80,대상!$B:$AC,MATCH(E$2,대상!$1:$1,0)-1,FALSE),"")</f>
        <v>전기ㆍ전자</v>
      </c>
      <c r="F80" s="38" t="str">
        <f>IFERROR(VLOOKUP($B80,대상!$B:$AC,MATCH(F$2,대상!$1:$1,0)-1,FALSE),"")</f>
        <v>생체신호(HR/HRV) 데이터와 연동된 국소 온도제어를 통해 사용자의 수행상태(각성·집중·회복)를 유지·보조하는 헤드셋형 웨어러블 디바이스</v>
      </c>
      <c r="G80" s="38" t="str">
        <f>IFERROR(VLOOKUP($B80,대상!$B:$AC,MATCH(G$2,대상!$1:$1,0)-1,FALSE),"")</f>
        <v/>
      </c>
      <c r="H80" s="33">
        <f>IFERROR(VLOOKUP($B80,[1]평가!$B:$Z,MATCH(LEFT(H$2,2),[1]평가!$7:$7,0)-1,FALSE),"")</f>
        <v>0</v>
      </c>
      <c r="I80" s="36">
        <f>IFERROR(VLOOKUP($B80,[1]평가!$B:$Z,MATCH(LEFT(I$2,2),[1]평가!$7:$7,0)-1,FALSE),"")</f>
        <v>75</v>
      </c>
      <c r="J80" s="36">
        <f>IFERROR(VLOOKUP($B80,[1]평가!$B:$Z,MATCH(LEFT(J$2,2),[1]평가!$7:$7,0)-1,FALSE),"")</f>
        <v>14</v>
      </c>
      <c r="K80" s="33">
        <f>IFERROR(VLOOKUP($B80,[2]평가!$B:$Z,MATCH(LEFT(K$2,2),[2]평가!$7:$7,0)-1,FALSE),"")</f>
        <v>0</v>
      </c>
      <c r="L80" s="36">
        <f>IFERROR(VLOOKUP($B80,[2]평가!$B:$Z,MATCH(LEFT(L$2,2),[2]평가!$7:$7,0)-1,FALSE),"")</f>
        <v>81</v>
      </c>
      <c r="M80" s="39">
        <f>IFERROR(VLOOKUP($B80,[2]평가!$B:$Z,MATCH(LEFT(M$2,2),[2]평가!$7:$7,0)-1,FALSE),"")</f>
        <v>21</v>
      </c>
      <c r="N80" s="33">
        <f>IFERROR(VLOOKUP($B80,[3]평가!$B:$Z,MATCH(LEFT(N$2,2),[3]평가!$7:$7,0)-1,FALSE),"")</f>
        <v>0</v>
      </c>
      <c r="O80" s="36">
        <f>IFERROR(VLOOKUP($B80,[3]평가!$B:$Z,MATCH(LEFT(O$2,2),[3]평가!$7:$7,0)-1,FALSE),"")</f>
        <v>73</v>
      </c>
      <c r="P80" s="39">
        <f>IFERROR(VLOOKUP($B80,[3]평가!$B:$Z,MATCH(LEFT(P$2,2),[3]평가!$7:$7,0)-1,FALSE),"")</f>
        <v>77</v>
      </c>
      <c r="Q80" s="33">
        <f>IFERROR(VLOOKUP($B80,[4]평가!$B:$Z,MATCH(LEFT(Q$2,2),[4]평가!$7:$7,0)-1,FALSE),"")</f>
        <v>0</v>
      </c>
      <c r="R80" s="36">
        <f>IFERROR(VLOOKUP($B80,[4]평가!$B:$Z,MATCH(LEFT(R$2,2),[4]평가!$7:$7,0)-1,FALSE),"")</f>
        <v>73</v>
      </c>
      <c r="S80" s="39">
        <f>IFERROR(VLOOKUP($B80,[4]평가!$B:$Z,MATCH(LEFT(S$2,2),[4]평가!$7:$7,0)-1,FALSE),"")</f>
        <v>89</v>
      </c>
      <c r="T80" s="33">
        <f>IFERROR(VLOOKUP($B80,[5]평가!$B:$Z,MATCH(LEFT(T$2,2),[5]평가!$7:$7,0)-1,FALSE),"")</f>
        <v>0</v>
      </c>
      <c r="U80" s="36">
        <f>IFERROR(VLOOKUP($B80,[5]평가!$B:$Z,MATCH(LEFT(U$2,2),[5]평가!$7:$7,0)-1,FALSE),"")</f>
        <v>69</v>
      </c>
      <c r="V80" s="39">
        <f>IFERROR(VLOOKUP($B80,[5]평가!$B:$Z,MATCH(LEFT(V$2,2),[5]평가!$7:$7,0)-1,FALSE),"")</f>
        <v>108</v>
      </c>
      <c r="W80" s="33">
        <f>IFERROR(VLOOKUP($B80,대상!$B:$AD,MATCH(W$2,대상!$1:$1,0)-1,FALSE),"")</f>
        <v>0</v>
      </c>
      <c r="X80" s="20">
        <f>IF(ISBLANK(B80),"",T$1-COUNTIF(H80:V80,"회피"))</f>
        <v>5</v>
      </c>
      <c r="Y80" s="21">
        <f>IF($T$1=X80,(SUM(I80,L80,O80,R80,U80)-MIN(I80,L80,O80,R80,U80)-MAX(I80,L80,O80,R80,U80))/($T$1-2),SUM(I80,L80,O80,R80,U80/X80))</f>
        <v>73.666666666666671</v>
      </c>
      <c r="Z80" s="40">
        <f>IFERROR(VLOOKUP($B80,대상!$B:$AD,MATCH(Z$2,대상!$1:$1,0)-1,FALSE),0)</f>
        <v>0</v>
      </c>
      <c r="AA80" s="41">
        <f>IFERROR(IF(W80="면제","100"+Z80,Y80+Z80),"")</f>
        <v>73.666666666666671</v>
      </c>
      <c r="AB80" s="35" t="str">
        <f>IF(OR(W80="면제",N(Y80)=0),"",IF(AA80&lt;60,"과락",""))</f>
        <v/>
      </c>
      <c r="AC80" s="54">
        <f>IF(N(AA80)=0,"",RANK(AA80,AA$3:AA$202))</f>
        <v>77</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81</v>
      </c>
      <c r="B81" s="2">
        <v>20418058</v>
      </c>
      <c r="C81" s="38" t="str">
        <f>IFERROR(VLOOKUP($B81,대상!$B:$AC,MATCH(C$2,대상!$1:$1,0)-1,FALSE),"")</f>
        <v>지역기반</v>
      </c>
      <c r="D81" s="38" t="str">
        <f>IFERROR(VLOOKUP($B81,대상!$B:$AC,MATCH(D$2,대상!$1:$1,0)-1,FALSE),"")</f>
        <v>이민수</v>
      </c>
      <c r="E81" s="36" t="str">
        <f>IFERROR(VLOOKUP($B81,대상!$B:$AC,MATCH(E$2,대상!$1:$1,0)-1,FALSE),"")</f>
        <v>전기ㆍ전자</v>
      </c>
      <c r="F81" s="38" t="str">
        <f>IFERROR(VLOOKUP($B81,대상!$B:$AC,MATCH(F$2,대상!$1:$1,0)-1,FALSE),"")</f>
        <v>AI기반 위생•재고 통합 관리 스마트 매대</v>
      </c>
      <c r="G81" s="38" t="str">
        <f>IFERROR(VLOOKUP($B81,대상!$B:$AC,MATCH(G$2,대상!$1:$1,0)-1,FALSE),"")</f>
        <v/>
      </c>
      <c r="H81" s="33">
        <f>IFERROR(VLOOKUP($B81,[1]평가!$B:$Z,MATCH(LEFT(H$2,2),[1]평가!$7:$7,0)-1,FALSE),"")</f>
        <v>0</v>
      </c>
      <c r="I81" s="36">
        <f>IFERROR(VLOOKUP($B81,[1]평가!$B:$Z,MATCH(LEFT(I$2,2),[1]평가!$7:$7,0)-1,FALSE),"")</f>
        <v>74</v>
      </c>
      <c r="J81" s="36">
        <f>IFERROR(VLOOKUP($B81,[1]평가!$B:$Z,MATCH(LEFT(J$2,2),[1]평가!$7:$7,0)-1,FALSE),"")</f>
        <v>28</v>
      </c>
      <c r="K81" s="33">
        <f>IFERROR(VLOOKUP($B81,[2]평가!$B:$Z,MATCH(LEFT(K$2,2),[2]평가!$7:$7,0)-1,FALSE),"")</f>
        <v>0</v>
      </c>
      <c r="L81" s="36">
        <f>IFERROR(VLOOKUP($B81,[2]평가!$B:$Z,MATCH(LEFT(L$2,2),[2]평가!$7:$7,0)-1,FALSE),"")</f>
        <v>75</v>
      </c>
      <c r="M81" s="39">
        <f>IFERROR(VLOOKUP($B81,[2]평가!$B:$Z,MATCH(LEFT(M$2,2),[2]평가!$7:$7,0)-1,FALSE),"")</f>
        <v>37</v>
      </c>
      <c r="N81" s="33">
        <f>IFERROR(VLOOKUP($B81,[3]평가!$B:$Z,MATCH(LEFT(N$2,2),[3]평가!$7:$7,0)-1,FALSE),"")</f>
        <v>0</v>
      </c>
      <c r="O81" s="36">
        <f>IFERROR(VLOOKUP($B81,[3]평가!$B:$Z,MATCH(LEFT(O$2,2),[3]평가!$7:$7,0)-1,FALSE),"")</f>
        <v>69</v>
      </c>
      <c r="P81" s="39">
        <f>IFERROR(VLOOKUP($B81,[3]평가!$B:$Z,MATCH(LEFT(P$2,2),[3]평가!$7:$7,0)-1,FALSE),"")</f>
        <v>107</v>
      </c>
      <c r="Q81" s="33">
        <f>IFERROR(VLOOKUP($B81,[4]평가!$B:$Z,MATCH(LEFT(Q$2,2),[4]평가!$7:$7,0)-1,FALSE),"")</f>
        <v>0</v>
      </c>
      <c r="R81" s="36">
        <f>IFERROR(VLOOKUP($B81,[4]평가!$B:$Z,MATCH(LEFT(R$2,2),[4]평가!$7:$7,0)-1,FALSE),"")</f>
        <v>83</v>
      </c>
      <c r="S81" s="39">
        <f>IFERROR(VLOOKUP($B81,[4]평가!$B:$Z,MATCH(LEFT(S$2,2),[4]평가!$7:$7,0)-1,FALSE),"")</f>
        <v>16</v>
      </c>
      <c r="T81" s="33">
        <f>IFERROR(VLOOKUP($B81,[5]평가!$B:$Z,MATCH(LEFT(T$2,2),[5]평가!$7:$7,0)-1,FALSE),"")</f>
        <v>0</v>
      </c>
      <c r="U81" s="36">
        <f>IFERROR(VLOOKUP($B81,[5]평가!$B:$Z,MATCH(LEFT(U$2,2),[5]평가!$7:$7,0)-1,FALSE),"")</f>
        <v>72</v>
      </c>
      <c r="V81" s="39">
        <f>IFERROR(VLOOKUP($B81,[5]평가!$B:$Z,MATCH(LEFT(V$2,2),[5]평가!$7:$7,0)-1,FALSE),"")</f>
        <v>93</v>
      </c>
      <c r="W81" s="33">
        <f>IFERROR(VLOOKUP($B81,대상!$B:$AD,MATCH(W$2,대상!$1:$1,0)-1,FALSE),"")</f>
        <v>0</v>
      </c>
      <c r="X81" s="20">
        <f>IF(ISBLANK(B81),"",T$1-COUNTIF(H81:V81,"회피"))</f>
        <v>5</v>
      </c>
      <c r="Y81" s="21">
        <f>IF($T$1=X81,(SUM(I81,L81,O81,R81,U81)-MIN(I81,L81,O81,R81,U81)-MAX(I81,L81,O81,R81,U81))/($T$1-2),SUM(I81,L81,O81,R81,U81/X81))</f>
        <v>73.666666666666671</v>
      </c>
      <c r="Z81" s="40">
        <f>IFERROR(VLOOKUP($B81,대상!$B:$AD,MATCH(Z$2,대상!$1:$1,0)-1,FALSE),0)</f>
        <v>0</v>
      </c>
      <c r="AA81" s="41">
        <f>IFERROR(IF(W81="면제","100"+Z81,Y81+Z81),"")</f>
        <v>73.666666666666671</v>
      </c>
      <c r="AB81" s="35" t="str">
        <f>IF(OR(W81="면제",N(Y81)=0),"",IF(AA81&lt;60,"과락",""))</f>
        <v/>
      </c>
      <c r="AC81" s="54">
        <f>IF(N(AA81)=0,"",RANK(AA81,AA$3:AA$202))</f>
        <v>77</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①오프라인 매장 진열 매대에 카메라 및 로드셀 기반 실시간 재고 인석, 공간 살균, 공기 청정 기능을 제공하는 스마트 매대를 창업아이템으로 제안하고 있음. 창업아이템 목표 시장 진입을 위한 차별화된 전략이 필요한 것으로 판단됨. _x000D_②관련 무인 스마트 매대 시장이 확대되고 있는 부분은 긍정적이지만 초기 도입비용이 높은 부분이 그동안의 단점으로 지적되어 왔습니다. 지원업체에서 주장하는 도입비용이 낮은 부분은 긍정적이나 검증이 필요합니다. 솔루션 적용 확대를 위한 전문 매장들과의 협업 노력이 필요합니다. _x000D_③ㅇ 유사 기술 대비 구체적인 차별화 전력 수립 보완이 필요. 
ㅇ 가격 경쟁력 확보 방안에 대한 구체적인 계획 수립이 필요  _x000D_④AI 카메라를 통한 객체인식은 다소 범용적으로 사용되는 바, 재고 관리라는 사용목적에 대한 구체적인 사업화 방안과 유사 기술 대비 창업 아이템만이 가지는 장점에 대한 구체화가 필요함.  _x000D_⑤아이템에대한 필요성과 추진계획은 명확하게 확인됨
다만 시장의 크기 등의 분석과 확장방안 수립이 필수적으로 필요하며,
팀차원의 역량 측면 핵심인력 구성 및 역할분담을 사전에 확인해볼 필요가 있음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9</v>
      </c>
      <c r="B82" s="2">
        <v>20412239</v>
      </c>
      <c r="C82" s="38" t="str">
        <f>IFERROR(VLOOKUP($B82,대상!$B:$AC,MATCH(C$2,대상!$1:$1,0)-1,FALSE),"")</f>
        <v>지역기반</v>
      </c>
      <c r="D82" s="38" t="str">
        <f>IFERROR(VLOOKUP($B82,대상!$B:$AC,MATCH(D$2,대상!$1:$1,0)-1,FALSE),"")</f>
        <v>박미경</v>
      </c>
      <c r="E82" s="36" t="str">
        <f>IFERROR(VLOOKUP($B82,대상!$B:$AC,MATCH(E$2,대상!$1:$1,0)-1,FALSE),"")</f>
        <v>전기ㆍ전자</v>
      </c>
      <c r="F82" s="38" t="str">
        <f>IFERROR(VLOOKUP($B82,대상!$B:$AC,MATCH(F$2,대상!$1:$1,0)-1,FALSE),"")</f>
        <v xml:space="preserve">지역거점 기술 연계를 통한 영상분석 및 위생, 내구 특화 지능형 구강세정기 '덴 가이드' 개발 </v>
      </c>
      <c r="G82" s="38" t="str">
        <f>IFERROR(VLOOKUP($B82,대상!$B:$AC,MATCH(G$2,대상!$1:$1,0)-1,FALSE),"")</f>
        <v/>
      </c>
      <c r="H82" s="33">
        <f>IFERROR(VLOOKUP($B82,[1]평가!$B:$Z,MATCH(LEFT(H$2,2),[1]평가!$7:$7,0)-1,FALSE),"")</f>
        <v>0</v>
      </c>
      <c r="I82" s="36">
        <f>IFERROR(VLOOKUP($B82,[1]평가!$B:$Z,MATCH(LEFT(I$2,2),[1]평가!$7:$7,0)-1,FALSE),"")</f>
        <v>68</v>
      </c>
      <c r="J82" s="36">
        <f>IFERROR(VLOOKUP($B82,[1]평가!$B:$Z,MATCH(LEFT(J$2,2),[1]평가!$7:$7,0)-1,FALSE),"")</f>
        <v>78</v>
      </c>
      <c r="K82" s="33">
        <f>IFERROR(VLOOKUP($B82,[2]평가!$B:$Z,MATCH(LEFT(K$2,2),[2]평가!$7:$7,0)-1,FALSE),"")</f>
        <v>0</v>
      </c>
      <c r="L82" s="36">
        <f>IFERROR(VLOOKUP($B82,[2]평가!$B:$Z,MATCH(LEFT(L$2,2),[2]평가!$7:$7,0)-1,FALSE),"")</f>
        <v>58</v>
      </c>
      <c r="M82" s="39">
        <f>IFERROR(VLOOKUP($B82,[2]평가!$B:$Z,MATCH(LEFT(M$2,2),[2]평가!$7:$7,0)-1,FALSE),"")</f>
        <v>146</v>
      </c>
      <c r="N82" s="33">
        <f>IFERROR(VLOOKUP($B82,[3]평가!$B:$Z,MATCH(LEFT(N$2,2),[3]평가!$7:$7,0)-1,FALSE),"")</f>
        <v>0</v>
      </c>
      <c r="O82" s="36">
        <f>IFERROR(VLOOKUP($B82,[3]평가!$B:$Z,MATCH(LEFT(O$2,2),[3]평가!$7:$7,0)-1,FALSE),"")</f>
        <v>75</v>
      </c>
      <c r="P82" s="39">
        <f>IFERROR(VLOOKUP($B82,[3]평가!$B:$Z,MATCH(LEFT(P$2,2),[3]평가!$7:$7,0)-1,FALSE),"")</f>
        <v>49</v>
      </c>
      <c r="Q82" s="33">
        <f>IFERROR(VLOOKUP($B82,[4]평가!$B:$Z,MATCH(LEFT(Q$2,2),[4]평가!$7:$7,0)-1,FALSE),"")</f>
        <v>0</v>
      </c>
      <c r="R82" s="36">
        <f>IFERROR(VLOOKUP($B82,[4]평가!$B:$Z,MATCH(LEFT(R$2,2),[4]평가!$7:$7,0)-1,FALSE),"")</f>
        <v>71</v>
      </c>
      <c r="S82" s="39">
        <f>IFERROR(VLOOKUP($B82,[4]평가!$B:$Z,MATCH(LEFT(S$2,2),[4]평가!$7:$7,0)-1,FALSE),"")</f>
        <v>89</v>
      </c>
      <c r="T82" s="33">
        <f>IFERROR(VLOOKUP($B82,[5]평가!$B:$Z,MATCH(LEFT(T$2,2),[5]평가!$7:$7,0)-1,FALSE),"")</f>
        <v>0</v>
      </c>
      <c r="U82" s="36">
        <f>IFERROR(VLOOKUP($B82,[5]평가!$B:$Z,MATCH(LEFT(U$2,2),[5]평가!$7:$7,0)-1,FALSE),"")</f>
        <v>76</v>
      </c>
      <c r="V82" s="39">
        <f>IFERROR(VLOOKUP($B82,[5]평가!$B:$Z,MATCH(LEFT(V$2,2),[5]평가!$7:$7,0)-1,FALSE),"")</f>
        <v>56</v>
      </c>
      <c r="W82" s="33">
        <f>IFERROR(VLOOKUP($B82,대상!$B:$AD,MATCH(W$2,대상!$1:$1,0)-1,FALSE),"")</f>
        <v>0</v>
      </c>
      <c r="X82" s="20">
        <f>IF(ISBLANK(B82),"",T$1-COUNTIF(H82:V82,"회피"))</f>
        <v>5</v>
      </c>
      <c r="Y82" s="21">
        <f>IF($T$1=X82,(SUM(I82,L82,O82,R82,U82)-MIN(I82,L82,O82,R82,U82)-MAX(I82,L82,O82,R82,U82))/($T$1-2),SUM(I82,L82,O82,R82,U82/X82))</f>
        <v>71.333333333333329</v>
      </c>
      <c r="Z82" s="40">
        <f>IFERROR(VLOOKUP($B82,대상!$B:$AD,MATCH(Z$2,대상!$1:$1,0)-1,FALSE),0)</f>
        <v>2</v>
      </c>
      <c r="AA82" s="41">
        <f>IFERROR(IF(W82="면제","100"+Z82,Y82+Z82),"")</f>
        <v>73.333333333333329</v>
      </c>
      <c r="AB82" s="35" t="str">
        <f>IF(OR(W82="면제",N(Y82)=0),"",IF(AA82&lt;60,"과락",""))</f>
        <v/>
      </c>
      <c r="AC82" s="54">
        <f>IF(N(AA82)=0,"",RANK(AA82,AA$3:AA$202))</f>
        <v>80</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72</v>
      </c>
      <c r="B83" s="2">
        <v>20416016</v>
      </c>
      <c r="C83" s="38" t="str">
        <f>IFERROR(VLOOKUP($B83,대상!$B:$AC,MATCH(C$2,대상!$1:$1,0)-1,FALSE),"")</f>
        <v>지역기반</v>
      </c>
      <c r="D83" s="38" t="str">
        <f>IFERROR(VLOOKUP($B83,대상!$B:$AC,MATCH(D$2,대상!$1:$1,0)-1,FALSE),"")</f>
        <v>송림</v>
      </c>
      <c r="E83" s="36" t="str">
        <f>IFERROR(VLOOKUP($B83,대상!$B:$AC,MATCH(E$2,대상!$1:$1,0)-1,FALSE),"")</f>
        <v>전기ㆍ전자</v>
      </c>
      <c r="F83" s="38" t="str">
        <f>IFERROR(VLOOKUP($B83,대상!$B:$AC,MATCH(F$2,대상!$1:$1,0)-1,FALSE),"")</f>
        <v>밀리미터파 기술과 AI 기능이 적용된 보급형 저전력 레이다 센서</v>
      </c>
      <c r="G83" s="38" t="str">
        <f>IFERROR(VLOOKUP($B83,대상!$B:$AC,MATCH(G$2,대상!$1:$1,0)-1,FALSE),"")</f>
        <v/>
      </c>
      <c r="H83" s="33">
        <f>IFERROR(VLOOKUP($B83,[1]평가!$B:$Z,MATCH(LEFT(H$2,2),[1]평가!$7:$7,0)-1,FALSE),"")</f>
        <v>0</v>
      </c>
      <c r="I83" s="36">
        <f>IFERROR(VLOOKUP($B83,[1]평가!$B:$Z,MATCH(LEFT(I$2,2),[1]평가!$7:$7,0)-1,FALSE),"")</f>
        <v>68</v>
      </c>
      <c r="J83" s="36">
        <f>IFERROR(VLOOKUP($B83,[1]평가!$B:$Z,MATCH(LEFT(J$2,2),[1]평가!$7:$7,0)-1,FALSE),"")</f>
        <v>129</v>
      </c>
      <c r="K83" s="33">
        <f>IFERROR(VLOOKUP($B83,[2]평가!$B:$Z,MATCH(LEFT(K$2,2),[2]평가!$7:$7,0)-1,FALSE),"")</f>
        <v>0</v>
      </c>
      <c r="L83" s="36">
        <f>IFERROR(VLOOKUP($B83,[2]평가!$B:$Z,MATCH(LEFT(L$2,2),[2]평가!$7:$7,0)-1,FALSE),"")</f>
        <v>75</v>
      </c>
      <c r="M83" s="39">
        <f>IFERROR(VLOOKUP($B83,[2]평가!$B:$Z,MATCH(LEFT(M$2,2),[2]평가!$7:$7,0)-1,FALSE),"")</f>
        <v>37</v>
      </c>
      <c r="N83" s="33">
        <f>IFERROR(VLOOKUP($B83,[3]평가!$B:$Z,MATCH(LEFT(N$2,2),[3]평가!$7:$7,0)-1,FALSE),"")</f>
        <v>0</v>
      </c>
      <c r="O83" s="36">
        <f>IFERROR(VLOOKUP($B83,[3]평가!$B:$Z,MATCH(LEFT(O$2,2),[3]평가!$7:$7,0)-1,FALSE),"")</f>
        <v>72</v>
      </c>
      <c r="P83" s="39">
        <f>IFERROR(VLOOKUP($B83,[3]평가!$B:$Z,MATCH(LEFT(P$2,2),[3]평가!$7:$7,0)-1,FALSE),"")</f>
        <v>84</v>
      </c>
      <c r="Q83" s="33">
        <f>IFERROR(VLOOKUP($B83,[4]평가!$B:$Z,MATCH(LEFT(Q$2,2),[4]평가!$7:$7,0)-1,FALSE),"")</f>
        <v>0</v>
      </c>
      <c r="R83" s="36">
        <f>IFERROR(VLOOKUP($B83,[4]평가!$B:$Z,MATCH(LEFT(R$2,2),[4]평가!$7:$7,0)-1,FALSE),"")</f>
        <v>73</v>
      </c>
      <c r="S83" s="39">
        <f>IFERROR(VLOOKUP($B83,[4]평가!$B:$Z,MATCH(LEFT(S$2,2),[4]평가!$7:$7,0)-1,FALSE),"")</f>
        <v>89</v>
      </c>
      <c r="T83" s="33">
        <f>IFERROR(VLOOKUP($B83,[5]평가!$B:$Z,MATCH(LEFT(T$2,2),[5]평가!$7:$7,0)-1,FALSE),"")</f>
        <v>0</v>
      </c>
      <c r="U83" s="36">
        <f>IFERROR(VLOOKUP($B83,[5]평가!$B:$Z,MATCH(LEFT(U$2,2),[5]평가!$7:$7,0)-1,FALSE),"")</f>
        <v>82</v>
      </c>
      <c r="V83" s="39">
        <f>IFERROR(VLOOKUP($B83,[5]평가!$B:$Z,MATCH(LEFT(V$2,2),[5]평가!$7:$7,0)-1,FALSE),"")</f>
        <v>18</v>
      </c>
      <c r="W83" s="33">
        <f>IFERROR(VLOOKUP($B83,대상!$B:$AD,MATCH(W$2,대상!$1:$1,0)-1,FALSE),"")</f>
        <v>0</v>
      </c>
      <c r="X83" s="20">
        <f>IF(ISBLANK(B83),"",T$1-COUNTIF(H83:V83,"회피"))</f>
        <v>5</v>
      </c>
      <c r="Y83" s="21">
        <f>IF($T$1=X83,(SUM(I83,L83,O83,R83,U83)-MIN(I83,L83,O83,R83,U83)-MAX(I83,L83,O83,R83,U83))/($T$1-2),SUM(I83,L83,O83,R83,U83/X83))</f>
        <v>73.333333333333329</v>
      </c>
      <c r="Z83" s="40">
        <f>IFERROR(VLOOKUP($B83,대상!$B:$AD,MATCH(Z$2,대상!$1:$1,0)-1,FALSE),0)</f>
        <v>0</v>
      </c>
      <c r="AA83" s="41">
        <f>IFERROR(IF(W83="면제","100"+Z83,Y83+Z83),"")</f>
        <v>73.333333333333329</v>
      </c>
      <c r="AB83" s="35" t="str">
        <f>IF(OR(W83="면제",N(Y83)=0),"",IF(AA83&lt;60,"과락",""))</f>
        <v/>
      </c>
      <c r="AC83" s="54">
        <f>IF(N(AA83)=0,"",RANK(AA83,AA$3:AA$202))</f>
        <v>80</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①소형 폼팩터 기반 저전력 보급형 경량 하드웨어와 AI을 활용한 탐지 레이다 센서 개발을 창업아이템으로 하고 있음. 센서 신뢰성 확보 및 시장 진입을 위한 차별화된 전략이 필요한 것으로 판단됨 _x000D_②기존의 레이다 대비 성능을 유지하면서 비용을 획기적으로 감소시킬 수 있다는 점은 매우 긍정적입니다. 작성주신 현재까지의 정략적 수준이 기존 레이다 대비 어느정도 성능인지 여부가 명확했으면 하는 아쉬움이 있습니다. 우리 기술의 차별성을 좀 더 구체화하여 작성할 필요가 있으며 특허 확보를 통한 기술장벽 구축도 필수적입니다. _x000D_③ㅇ 시장에 대한 세밀한 조사 분석이 필요하고, 경쟁 기술에 대한 차별화 전략 수립이 필요함 _x000D_④창업아이템을 통해 예상되는 기술적 효과에 대해 다소 추상적으로 제시되어 있어, 현실적인 구현 가능성 및 효과에 대해 보다 객관적인 자료를 통한 설명이 필요함 _x000D_⑤아이템에대한 필요성과 기술성,차별성은 명확하게 확인됨
다만 추후 자금확보방안과 매출창출 계획에 대한 구체성에대한 보완이 필요함. 
장기적인 시장진입에대한 검토가 필요함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21</v>
      </c>
      <c r="B84" s="2">
        <v>20423677</v>
      </c>
      <c r="C84" s="38" t="str">
        <f>IFERROR(VLOOKUP($B84,대상!$B:$AC,MATCH(C$2,대상!$1:$1,0)-1,FALSE),"")</f>
        <v>지역기반</v>
      </c>
      <c r="D84" s="38" t="str">
        <f>IFERROR(VLOOKUP($B84,대상!$B:$AC,MATCH(D$2,대상!$1:$1,0)-1,FALSE),"")</f>
        <v>강민호</v>
      </c>
      <c r="E84" s="36" t="str">
        <f>IFERROR(VLOOKUP($B84,대상!$B:$AC,MATCH(E$2,대상!$1:$1,0)-1,FALSE),"")</f>
        <v>전기ㆍ전자</v>
      </c>
      <c r="F84" s="38" t="str">
        <f>IFERROR(VLOOKUP($B84,대상!$B:$AC,MATCH(F$2,대상!$1:$1,0)-1,FALSE),"")</f>
        <v>워낭 _ Edge AI 기반 축산 AX 및 한우 통합관리 플랫폼</v>
      </c>
      <c r="G84" s="38" t="str">
        <f>IFERROR(VLOOKUP($B84,대상!$B:$AC,MATCH(G$2,대상!$1:$1,0)-1,FALSE),"")</f>
        <v/>
      </c>
      <c r="H84" s="33">
        <f>IFERROR(VLOOKUP($B84,[1]평가!$B:$Z,MATCH(LEFT(H$2,2),[1]평가!$7:$7,0)-1,FALSE),"")</f>
        <v>0</v>
      </c>
      <c r="I84" s="36">
        <f>IFERROR(VLOOKUP($B84,[1]평가!$B:$Z,MATCH(LEFT(I$2,2),[1]평가!$7:$7,0)-1,FALSE),"")</f>
        <v>68</v>
      </c>
      <c r="J84" s="36">
        <f>IFERROR(VLOOKUP($B84,[1]평가!$B:$Z,MATCH(LEFT(J$2,2),[1]평가!$7:$7,0)-1,FALSE),"")</f>
        <v>129</v>
      </c>
      <c r="K84" s="33">
        <f>IFERROR(VLOOKUP($B84,[2]평가!$B:$Z,MATCH(LEFT(K$2,2),[2]평가!$7:$7,0)-1,FALSE),"")</f>
        <v>0</v>
      </c>
      <c r="L84" s="36">
        <f>IFERROR(VLOOKUP($B84,[2]평가!$B:$Z,MATCH(LEFT(L$2,2),[2]평가!$7:$7,0)-1,FALSE),"")</f>
        <v>80</v>
      </c>
      <c r="M84" s="39">
        <f>IFERROR(VLOOKUP($B84,[2]평가!$B:$Z,MATCH(LEFT(M$2,2),[2]평가!$7:$7,0)-1,FALSE),"")</f>
        <v>22</v>
      </c>
      <c r="N84" s="33">
        <f>IFERROR(VLOOKUP($B84,[3]평가!$B:$Z,MATCH(LEFT(N$2,2),[3]평가!$7:$7,0)-1,FALSE),"")</f>
        <v>0</v>
      </c>
      <c r="O84" s="36">
        <f>IFERROR(VLOOKUP($B84,[3]평가!$B:$Z,MATCH(LEFT(O$2,2),[3]평가!$7:$7,0)-1,FALSE),"")</f>
        <v>76</v>
      </c>
      <c r="P84" s="39">
        <f>IFERROR(VLOOKUP($B84,[3]평가!$B:$Z,MATCH(LEFT(P$2,2),[3]평가!$7:$7,0)-1,FALSE),"")</f>
        <v>54</v>
      </c>
      <c r="Q84" s="33">
        <f>IFERROR(VLOOKUP($B84,[4]평가!$B:$Z,MATCH(LEFT(Q$2,2),[4]평가!$7:$7,0)-1,FALSE),"")</f>
        <v>0</v>
      </c>
      <c r="R84" s="36">
        <f>IFERROR(VLOOKUP($B84,[4]평가!$B:$Z,MATCH(LEFT(R$2,2),[4]평가!$7:$7,0)-1,FALSE),"")</f>
        <v>75</v>
      </c>
      <c r="S84" s="39">
        <f>IFERROR(VLOOKUP($B84,[4]평가!$B:$Z,MATCH(LEFT(S$2,2),[4]평가!$7:$7,0)-1,FALSE),"")</f>
        <v>50</v>
      </c>
      <c r="T84" s="33">
        <f>IFERROR(VLOOKUP($B84,[5]평가!$B:$Z,MATCH(LEFT(T$2,2),[5]평가!$7:$7,0)-1,FALSE),"")</f>
        <v>0</v>
      </c>
      <c r="U84" s="36">
        <f>IFERROR(VLOOKUP($B84,[5]평가!$B:$Z,MATCH(LEFT(U$2,2),[5]평가!$7:$7,0)-1,FALSE),"")</f>
        <v>68</v>
      </c>
      <c r="V84" s="39">
        <f>IFERROR(VLOOKUP($B84,[5]평가!$B:$Z,MATCH(LEFT(V$2,2),[5]평가!$7:$7,0)-1,FALSE),"")</f>
        <v>124</v>
      </c>
      <c r="W84" s="33">
        <f>IFERROR(VLOOKUP($B84,대상!$B:$AD,MATCH(W$2,대상!$1:$1,0)-1,FALSE),"")</f>
        <v>0</v>
      </c>
      <c r="X84" s="20">
        <f>IF(ISBLANK(B84),"",T$1-COUNTIF(H84:V84,"회피"))</f>
        <v>5</v>
      </c>
      <c r="Y84" s="21">
        <f>IF($T$1=X84,(SUM(I84,L84,O84,R84,U84)-MIN(I84,L84,O84,R84,U84)-MAX(I84,L84,O84,R84,U84))/($T$1-2),SUM(I84,L84,O84,R84,U84/X84))</f>
        <v>73</v>
      </c>
      <c r="Z84" s="40">
        <f>IFERROR(VLOOKUP($B84,대상!$B:$AD,MATCH(Z$2,대상!$1:$1,0)-1,FALSE),0)</f>
        <v>0</v>
      </c>
      <c r="AA84" s="41">
        <f>IFERROR(IF(W84="면제","100"+Z84,Y84+Z84),"")</f>
        <v>73</v>
      </c>
      <c r="AB84" s="35" t="str">
        <f>IF(OR(W84="면제",N(Y84)=0),"",IF(AA84&lt;60,"과락",""))</f>
        <v/>
      </c>
      <c r="AC84" s="54">
        <f>IF(N(AA84)=0,"",RANK(AA84,AA$3:AA$202))</f>
        <v>82</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22</v>
      </c>
      <c r="B85" s="2">
        <v>20424079</v>
      </c>
      <c r="C85" s="38" t="str">
        <f>IFERROR(VLOOKUP($B85,대상!$B:$AC,MATCH(C$2,대상!$1:$1,0)-1,FALSE),"")</f>
        <v>지역기반</v>
      </c>
      <c r="D85" s="38" t="str">
        <f>IFERROR(VLOOKUP($B85,대상!$B:$AC,MATCH(D$2,대상!$1:$1,0)-1,FALSE),"")</f>
        <v>최영주</v>
      </c>
      <c r="E85" s="36" t="str">
        <f>IFERROR(VLOOKUP($B85,대상!$B:$AC,MATCH(E$2,대상!$1:$1,0)-1,FALSE),"")</f>
        <v>전기ㆍ전자</v>
      </c>
      <c r="F85" s="38" t="str">
        <f>IFERROR(VLOOKUP($B85,대상!$B:$AC,MATCH(F$2,대상!$1:$1,0)-1,FALSE),"")</f>
        <v>MCU 개발 통합 기술이 적용된 전환장벽 지원 기능의 국산 MCU 개발  통합 패키지</v>
      </c>
      <c r="G85" s="38" t="str">
        <f>IFERROR(VLOOKUP($B85,대상!$B:$AC,MATCH(G$2,대상!$1:$1,0)-1,FALSE),"")</f>
        <v/>
      </c>
      <c r="H85" s="33">
        <f>IFERROR(VLOOKUP($B85,[1]평가!$B:$Z,MATCH(LEFT(H$2,2),[1]평가!$7:$7,0)-1,FALSE),"")</f>
        <v>0</v>
      </c>
      <c r="I85" s="36">
        <f>IFERROR(VLOOKUP($B85,[1]평가!$B:$Z,MATCH(LEFT(I$2,2),[1]평가!$7:$7,0)-1,FALSE),"")</f>
        <v>69</v>
      </c>
      <c r="J85" s="36">
        <f>IFERROR(VLOOKUP($B85,[1]평가!$B:$Z,MATCH(LEFT(J$2,2),[1]평가!$7:$7,0)-1,FALSE),"")</f>
        <v>116</v>
      </c>
      <c r="K85" s="33">
        <f>IFERROR(VLOOKUP($B85,[2]평가!$B:$Z,MATCH(LEFT(K$2,2),[2]평가!$7:$7,0)-1,FALSE),"")</f>
        <v>0</v>
      </c>
      <c r="L85" s="36">
        <f>IFERROR(VLOOKUP($B85,[2]평가!$B:$Z,MATCH(LEFT(L$2,2),[2]평가!$7:$7,0)-1,FALSE),"")</f>
        <v>74</v>
      </c>
      <c r="M85" s="39">
        <f>IFERROR(VLOOKUP($B85,[2]평가!$B:$Z,MATCH(LEFT(M$2,2),[2]평가!$7:$7,0)-1,FALSE),"")</f>
        <v>61</v>
      </c>
      <c r="N85" s="33">
        <f>IFERROR(VLOOKUP($B85,[3]평가!$B:$Z,MATCH(LEFT(N$2,2),[3]평가!$7:$7,0)-1,FALSE),"")</f>
        <v>0</v>
      </c>
      <c r="O85" s="36">
        <f>IFERROR(VLOOKUP($B85,[3]평가!$B:$Z,MATCH(LEFT(O$2,2),[3]평가!$7:$7,0)-1,FALSE),"")</f>
        <v>72</v>
      </c>
      <c r="P85" s="39">
        <f>IFERROR(VLOOKUP($B85,[3]평가!$B:$Z,MATCH(LEFT(P$2,2),[3]평가!$7:$7,0)-1,FALSE),"")</f>
        <v>84</v>
      </c>
      <c r="Q85" s="33">
        <f>IFERROR(VLOOKUP($B85,[4]평가!$B:$Z,MATCH(LEFT(Q$2,2),[4]평가!$7:$7,0)-1,FALSE),"")</f>
        <v>0</v>
      </c>
      <c r="R85" s="36">
        <f>IFERROR(VLOOKUP($B85,[4]평가!$B:$Z,MATCH(LEFT(R$2,2),[4]평가!$7:$7,0)-1,FALSE),"")</f>
        <v>73</v>
      </c>
      <c r="S85" s="39">
        <f>IFERROR(VLOOKUP($B85,[4]평가!$B:$Z,MATCH(LEFT(S$2,2),[4]평가!$7:$7,0)-1,FALSE),"")</f>
        <v>89</v>
      </c>
      <c r="T85" s="33">
        <f>IFERROR(VLOOKUP($B85,[5]평가!$B:$Z,MATCH(LEFT(T$2,2),[5]평가!$7:$7,0)-1,FALSE),"")</f>
        <v>0</v>
      </c>
      <c r="U85" s="36">
        <f>IFERROR(VLOOKUP($B85,[5]평가!$B:$Z,MATCH(LEFT(U$2,2),[5]평가!$7:$7,0)-1,FALSE),"")</f>
        <v>82</v>
      </c>
      <c r="V85" s="39">
        <f>IFERROR(VLOOKUP($B85,[5]평가!$B:$Z,MATCH(LEFT(V$2,2),[5]평가!$7:$7,0)-1,FALSE),"")</f>
        <v>18</v>
      </c>
      <c r="W85" s="33">
        <f>IFERROR(VLOOKUP($B85,대상!$B:$AD,MATCH(W$2,대상!$1:$1,0)-1,FALSE),"")</f>
        <v>0</v>
      </c>
      <c r="X85" s="20">
        <f>IF(ISBLANK(B85),"",T$1-COUNTIF(H85:V85,"회피"))</f>
        <v>5</v>
      </c>
      <c r="Y85" s="21">
        <f>IF($T$1=X85,(SUM(I85,L85,O85,R85,U85)-MIN(I85,L85,O85,R85,U85)-MAX(I85,L85,O85,R85,U85))/($T$1-2),SUM(I85,L85,O85,R85,U85/X85))</f>
        <v>73</v>
      </c>
      <c r="Z85" s="40">
        <f>IFERROR(VLOOKUP($B85,대상!$B:$AD,MATCH(Z$2,대상!$1:$1,0)-1,FALSE),0)</f>
        <v>0</v>
      </c>
      <c r="AA85" s="41">
        <f>IFERROR(IF(W85="면제","100"+Z85,Y85+Z85),"")</f>
        <v>73</v>
      </c>
      <c r="AB85" s="35" t="str">
        <f>IF(OR(W85="면제",N(Y85)=0),"",IF(AA85&lt;60,"과락",""))</f>
        <v/>
      </c>
      <c r="AC85" s="54">
        <f>IF(N(AA85)=0,"",RANK(AA85,AA$3:AA$202))</f>
        <v>82</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42</v>
      </c>
      <c r="B86" s="2">
        <v>20439659</v>
      </c>
      <c r="C86" s="38" t="str">
        <f>IFERROR(VLOOKUP($B86,대상!$B:$AC,MATCH(C$2,대상!$1:$1,0)-1,FALSE),"")</f>
        <v>지역기반</v>
      </c>
      <c r="D86" s="38" t="str">
        <f>IFERROR(VLOOKUP($B86,대상!$B:$AC,MATCH(D$2,대상!$1:$1,0)-1,FALSE),"")</f>
        <v>유승현</v>
      </c>
      <c r="E86" s="36" t="str">
        <f>IFERROR(VLOOKUP($B86,대상!$B:$AC,MATCH(E$2,대상!$1:$1,0)-1,FALSE),"")</f>
        <v>전기ㆍ전자</v>
      </c>
      <c r="F86" s="38" t="str">
        <f>IFERROR(VLOOKUP($B86,대상!$B:$AC,MATCH(F$2,대상!$1:$1,0)-1,FALSE),"")</f>
        <v>작물 생체 데이터 직계측 기술 기반, 수율 129% 향상을 위한 나노탄소 마이크로 센서 및 AI 정밀농업 솔루션</v>
      </c>
      <c r="G86" s="38" t="str">
        <f>IFERROR(VLOOKUP($B86,대상!$B:$AC,MATCH(G$2,대상!$1:$1,0)-1,FALSE),"")</f>
        <v/>
      </c>
      <c r="H86" s="33">
        <f>IFERROR(VLOOKUP($B86,[1]평가!$B:$Z,MATCH(LEFT(H$2,2),[1]평가!$7:$7,0)-1,FALSE),"")</f>
        <v>0</v>
      </c>
      <c r="I86" s="36">
        <f>IFERROR(VLOOKUP($B86,[1]평가!$B:$Z,MATCH(LEFT(I$2,2),[1]평가!$7:$7,0)-1,FALSE),"")</f>
        <v>70</v>
      </c>
      <c r="J86" s="36">
        <f>IFERROR(VLOOKUP($B86,[1]평가!$B:$Z,MATCH(LEFT(J$2,2),[1]평가!$7:$7,0)-1,FALSE),"")</f>
        <v>78</v>
      </c>
      <c r="K86" s="33">
        <f>IFERROR(VLOOKUP($B86,[2]평가!$B:$Z,MATCH(LEFT(K$2,2),[2]평가!$7:$7,0)-1,FALSE),"")</f>
        <v>0</v>
      </c>
      <c r="L86" s="36">
        <f>IFERROR(VLOOKUP($B86,[2]평가!$B:$Z,MATCH(LEFT(L$2,2),[2]평가!$7:$7,0)-1,FALSE),"")</f>
        <v>71</v>
      </c>
      <c r="M86" s="39">
        <f>IFERROR(VLOOKUP($B86,[2]평가!$B:$Z,MATCH(LEFT(M$2,2),[2]평가!$7:$7,0)-1,FALSE),"")</f>
        <v>78</v>
      </c>
      <c r="N86" s="33">
        <f>IFERROR(VLOOKUP($B86,[3]평가!$B:$Z,MATCH(LEFT(N$2,2),[3]평가!$7:$7,0)-1,FALSE),"")</f>
        <v>0</v>
      </c>
      <c r="O86" s="36">
        <f>IFERROR(VLOOKUP($B86,[3]평가!$B:$Z,MATCH(LEFT(O$2,2),[3]평가!$7:$7,0)-1,FALSE),"")</f>
        <v>67</v>
      </c>
      <c r="P86" s="39">
        <f>IFERROR(VLOOKUP($B86,[3]평가!$B:$Z,MATCH(LEFT(P$2,2),[3]평가!$7:$7,0)-1,FALSE),"")</f>
        <v>131</v>
      </c>
      <c r="Q86" s="33">
        <f>IFERROR(VLOOKUP($B86,[4]평가!$B:$Z,MATCH(LEFT(Q$2,2),[4]평가!$7:$7,0)-1,FALSE),"")</f>
        <v>0</v>
      </c>
      <c r="R86" s="36">
        <f>IFERROR(VLOOKUP($B86,[4]평가!$B:$Z,MATCH(LEFT(R$2,2),[4]평가!$7:$7,0)-1,FALSE),"")</f>
        <v>82</v>
      </c>
      <c r="S86" s="39">
        <f>IFERROR(VLOOKUP($B86,[4]평가!$B:$Z,MATCH(LEFT(S$2,2),[4]평가!$7:$7,0)-1,FALSE),"")</f>
        <v>23</v>
      </c>
      <c r="T86" s="33">
        <f>IFERROR(VLOOKUP($B86,[5]평가!$B:$Z,MATCH(LEFT(T$2,2),[5]평가!$7:$7,0)-1,FALSE),"")</f>
        <v>0</v>
      </c>
      <c r="U86" s="36">
        <f>IFERROR(VLOOKUP($B86,[5]평가!$B:$Z,MATCH(LEFT(U$2,2),[5]평가!$7:$7,0)-1,FALSE),"")</f>
        <v>78</v>
      </c>
      <c r="V86" s="39">
        <f>IFERROR(VLOOKUP($B86,[5]평가!$B:$Z,MATCH(LEFT(V$2,2),[5]평가!$7:$7,0)-1,FALSE),"")</f>
        <v>56</v>
      </c>
      <c r="W86" s="33">
        <f>IFERROR(VLOOKUP($B86,대상!$B:$AD,MATCH(W$2,대상!$1:$1,0)-1,FALSE),"")</f>
        <v>0</v>
      </c>
      <c r="X86" s="20">
        <f>IF(ISBLANK(B86),"",T$1-COUNTIF(H86:V86,"회피"))</f>
        <v>5</v>
      </c>
      <c r="Y86" s="21">
        <f>IF($T$1=X86,(SUM(I86,L86,O86,R86,U86)-MIN(I86,L86,O86,R86,U86)-MAX(I86,L86,O86,R86,U86))/($T$1-2),SUM(I86,L86,O86,R86,U86/X86))</f>
        <v>73</v>
      </c>
      <c r="Z86" s="40">
        <f>IFERROR(VLOOKUP($B86,대상!$B:$AD,MATCH(Z$2,대상!$1:$1,0)-1,FALSE),0)</f>
        <v>0</v>
      </c>
      <c r="AA86" s="41">
        <f>IFERROR(IF(W86="면제","100"+Z86,Y86+Z86),"")</f>
        <v>73</v>
      </c>
      <c r="AB86" s="35" t="str">
        <f>IF(OR(W86="면제",N(Y86)=0),"",IF(AA86&lt;60,"과락",""))</f>
        <v/>
      </c>
      <c r="AC86" s="54">
        <f>IF(N(AA86)=0,"",RANK(AA86,AA$3:AA$202))</f>
        <v>82</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60</v>
      </c>
      <c r="B87" s="2">
        <v>20401574</v>
      </c>
      <c r="C87" s="38" t="str">
        <f>IFERROR(VLOOKUP($B87,대상!$B:$AC,MATCH(C$2,대상!$1:$1,0)-1,FALSE),"")</f>
        <v>지역기반</v>
      </c>
      <c r="D87" s="38" t="str">
        <f>IFERROR(VLOOKUP($B87,대상!$B:$AC,MATCH(D$2,대상!$1:$1,0)-1,FALSE),"")</f>
        <v>정윤경</v>
      </c>
      <c r="E87" s="36" t="str">
        <f>IFERROR(VLOOKUP($B87,대상!$B:$AC,MATCH(E$2,대상!$1:$1,0)-1,FALSE),"")</f>
        <v>전기ㆍ전자</v>
      </c>
      <c r="F87" s="38" t="str">
        <f>IFERROR(VLOOKUP($B87,대상!$B:$AC,MATCH(F$2,대상!$1:$1,0)-1,FALSE),"")</f>
        <v>옷장 연결 가구형 빌트인 의류 케어기기 개발</v>
      </c>
      <c r="G87" s="38" t="str">
        <f>IFERROR(VLOOKUP($B87,대상!$B:$AC,MATCH(G$2,대상!$1:$1,0)-1,FALSE),"")</f>
        <v/>
      </c>
      <c r="H87" s="33">
        <f>IFERROR(VLOOKUP($B87,[1]평가!$B:$Z,MATCH(LEFT(H$2,2),[1]평가!$7:$7,0)-1,FALSE),"")</f>
        <v>0</v>
      </c>
      <c r="I87" s="36">
        <f>IFERROR(VLOOKUP($B87,[1]평가!$B:$Z,MATCH(LEFT(I$2,2),[1]평가!$7:$7,0)-1,FALSE),"")</f>
        <v>74</v>
      </c>
      <c r="J87" s="36">
        <f>IFERROR(VLOOKUP($B87,[1]평가!$B:$Z,MATCH(LEFT(J$2,2),[1]평가!$7:$7,0)-1,FALSE),"")</f>
        <v>28</v>
      </c>
      <c r="K87" s="33">
        <f>IFERROR(VLOOKUP($B87,[2]평가!$B:$Z,MATCH(LEFT(K$2,2),[2]평가!$7:$7,0)-1,FALSE),"")</f>
        <v>0</v>
      </c>
      <c r="L87" s="36">
        <f>IFERROR(VLOOKUP($B87,[2]평가!$B:$Z,MATCH(LEFT(L$2,2),[2]평가!$7:$7,0)-1,FALSE),"")</f>
        <v>75</v>
      </c>
      <c r="M87" s="39">
        <f>IFERROR(VLOOKUP($B87,[2]평가!$B:$Z,MATCH(LEFT(M$2,2),[2]평가!$7:$7,0)-1,FALSE),"")</f>
        <v>37</v>
      </c>
      <c r="N87" s="33">
        <f>IFERROR(VLOOKUP($B87,[3]평가!$B:$Z,MATCH(LEFT(N$2,2),[3]평가!$7:$7,0)-1,FALSE),"")</f>
        <v>0</v>
      </c>
      <c r="O87" s="36">
        <f>IFERROR(VLOOKUP($B87,[3]평가!$B:$Z,MATCH(LEFT(O$2,2),[3]평가!$7:$7,0)-1,FALSE),"")</f>
        <v>71</v>
      </c>
      <c r="P87" s="39">
        <f>IFERROR(VLOOKUP($B87,[3]평가!$B:$Z,MATCH(LEFT(P$2,2),[3]평가!$7:$7,0)-1,FALSE),"")</f>
        <v>95</v>
      </c>
      <c r="Q87" s="33">
        <f>IFERROR(VLOOKUP($B87,[4]평가!$B:$Z,MATCH(LEFT(Q$2,2),[4]평가!$7:$7,0)-1,FALSE),"")</f>
        <v>0</v>
      </c>
      <c r="R87" s="36">
        <f>IFERROR(VLOOKUP($B87,[4]평가!$B:$Z,MATCH(LEFT(R$2,2),[4]평가!$7:$7,0)-1,FALSE),"")</f>
        <v>73</v>
      </c>
      <c r="S87" s="39">
        <f>IFERROR(VLOOKUP($B87,[4]평가!$B:$Z,MATCH(LEFT(S$2,2),[4]평가!$7:$7,0)-1,FALSE),"")</f>
        <v>89</v>
      </c>
      <c r="T87" s="33">
        <f>IFERROR(VLOOKUP($B87,[5]평가!$B:$Z,MATCH(LEFT(T$2,2),[5]평가!$7:$7,0)-1,FALSE),"")</f>
        <v>0</v>
      </c>
      <c r="U87" s="36">
        <f>IFERROR(VLOOKUP($B87,[5]평가!$B:$Z,MATCH(LEFT(U$2,2),[5]평가!$7:$7,0)-1,FALSE),"")</f>
        <v>68</v>
      </c>
      <c r="V87" s="39">
        <f>IFERROR(VLOOKUP($B87,[5]평가!$B:$Z,MATCH(LEFT(V$2,2),[5]평가!$7:$7,0)-1,FALSE),"")</f>
        <v>124</v>
      </c>
      <c r="W87" s="33">
        <f>IFERROR(VLOOKUP($B87,대상!$B:$AD,MATCH(W$2,대상!$1:$1,0)-1,FALSE),"")</f>
        <v>0</v>
      </c>
      <c r="X87" s="20">
        <f>IF(ISBLANK(B87),"",T$1-COUNTIF(H87:V87,"회피"))</f>
        <v>5</v>
      </c>
      <c r="Y87" s="21">
        <f>IF($T$1=X87,(SUM(I87,L87,O87,R87,U87)-MIN(I87,L87,O87,R87,U87)-MAX(I87,L87,O87,R87,U87))/($T$1-2),SUM(I87,L87,O87,R87,U87/X87))</f>
        <v>72.666666666666671</v>
      </c>
      <c r="Z87" s="40">
        <f>IFERROR(VLOOKUP($B87,대상!$B:$AD,MATCH(Z$2,대상!$1:$1,0)-1,FALSE),0)</f>
        <v>0</v>
      </c>
      <c r="AA87" s="41">
        <f>IFERROR(IF(W87="면제","100"+Z87,Y87+Z87),"")</f>
        <v>72.666666666666671</v>
      </c>
      <c r="AB87" s="35" t="str">
        <f>IF(OR(W87="면제",N(Y87)=0),"",IF(AA87&lt;60,"과락",""))</f>
        <v/>
      </c>
      <c r="AC87" s="54">
        <f>IF(N(AA87)=0,"",RANK(AA87,AA$3:AA$202))</f>
        <v>85</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①옷장과 옷장 사이에 연결형으로 결합하여 냄새와 습기 제거가 가능한 의류 케어기기 개발을 창업아이템으로 하고 있으나 목표 시장 규모는 크지 않은 것으로 판단됨  _x000D_②LG등 주요 대기업들이 진출한 의류관리기 시장에서 살아남기 위한 시장 전략이 좀 더 구체화 되어야함. 펠티에 소자를 적용할 경우 내외부 온도 관리 및 안전을 보장하는 기술이 필요함. 기존 제품 방식 대비 펠티에 소자의 경제성 평가도 필요함(유지비, 전기요금 등) _x000D_③ㅇ 글로벌 기업 대비 세밀한 경쟁력 확보 전략 수립이 필요함. 
ㅇ 기존 유사 제품 대비 차별화 전략 수립 보완이 필요 _x000D_④기존 의류 관리기 시장에서 창업 아이템의 시장 점유율을 안정적으로 확보해나가기 위한 사업화 전략이 보다 구체적으로 제시될 필요가 있음 _x000D_⑤창업 아이템에 대한 문제인식과 창업동기는 비교적 명확하게 제시됨
다만 차별성을 바탕으로만 시장진입의 구체적인 방법이 필요하며,
BM설계 및 가격책정부분에서의 고도화가 요구됨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105</v>
      </c>
      <c r="B88" s="2">
        <v>20427736</v>
      </c>
      <c r="C88" s="38" t="str">
        <f>IFERROR(VLOOKUP($B88,대상!$B:$AC,MATCH(C$2,대상!$1:$1,0)-1,FALSE),"")</f>
        <v>지역기반</v>
      </c>
      <c r="D88" s="38" t="str">
        <f>IFERROR(VLOOKUP($B88,대상!$B:$AC,MATCH(D$2,대상!$1:$1,0)-1,FALSE),"")</f>
        <v>박정민</v>
      </c>
      <c r="E88" s="36" t="str">
        <f>IFERROR(VLOOKUP($B88,대상!$B:$AC,MATCH(E$2,대상!$1:$1,0)-1,FALSE),"")</f>
        <v>전기ㆍ전자</v>
      </c>
      <c r="F88" s="38" t="str">
        <f>IFERROR(VLOOKUP($B88,대상!$B:$AC,MATCH(F$2,대상!$1:$1,0)-1,FALSE),"")</f>
        <v>AI 기반K-브랜드 피크 솔루션(브랜드 스케일업SaaS 플랫폼)</v>
      </c>
      <c r="G88" s="38" t="str">
        <f>IFERROR(VLOOKUP($B88,대상!$B:$AC,MATCH(G$2,대상!$1:$1,0)-1,FALSE),"")</f>
        <v/>
      </c>
      <c r="H88" s="33">
        <f>IFERROR(VLOOKUP($B88,[1]평가!$B:$Z,MATCH(LEFT(H$2,2),[1]평가!$7:$7,0)-1,FALSE),"")</f>
        <v>0</v>
      </c>
      <c r="I88" s="36">
        <f>IFERROR(VLOOKUP($B88,[1]평가!$B:$Z,MATCH(LEFT(I$2,2),[1]평가!$7:$7,0)-1,FALSE),"")</f>
        <v>68</v>
      </c>
      <c r="J88" s="36">
        <f>IFERROR(VLOOKUP($B88,[1]평가!$B:$Z,MATCH(LEFT(J$2,2),[1]평가!$7:$7,0)-1,FALSE),"")</f>
        <v>129</v>
      </c>
      <c r="K88" s="33">
        <f>IFERROR(VLOOKUP($B88,[2]평가!$B:$Z,MATCH(LEFT(K$2,2),[2]평가!$7:$7,0)-1,FALSE),"")</f>
        <v>0</v>
      </c>
      <c r="L88" s="36">
        <f>IFERROR(VLOOKUP($B88,[2]평가!$B:$Z,MATCH(LEFT(L$2,2),[2]평가!$7:$7,0)-1,FALSE),"")</f>
        <v>75</v>
      </c>
      <c r="M88" s="39">
        <f>IFERROR(VLOOKUP($B88,[2]평가!$B:$Z,MATCH(LEFT(M$2,2),[2]평가!$7:$7,0)-1,FALSE),"")</f>
        <v>37</v>
      </c>
      <c r="N88" s="33">
        <f>IFERROR(VLOOKUP($B88,[3]평가!$B:$Z,MATCH(LEFT(N$2,2),[3]평가!$7:$7,0)-1,FALSE),"")</f>
        <v>0</v>
      </c>
      <c r="O88" s="36">
        <f>IFERROR(VLOOKUP($B88,[3]평가!$B:$Z,MATCH(LEFT(O$2,2),[3]평가!$7:$7,0)-1,FALSE),"")</f>
        <v>85</v>
      </c>
      <c r="P88" s="39">
        <f>IFERROR(VLOOKUP($B88,[3]평가!$B:$Z,MATCH(LEFT(P$2,2),[3]평가!$7:$7,0)-1,FALSE),"")</f>
        <v>16</v>
      </c>
      <c r="Q88" s="33">
        <f>IFERROR(VLOOKUP($B88,[4]평가!$B:$Z,MATCH(LEFT(Q$2,2),[4]평가!$7:$7,0)-1,FALSE),"")</f>
        <v>0</v>
      </c>
      <c r="R88" s="36">
        <f>IFERROR(VLOOKUP($B88,[4]평가!$B:$Z,MATCH(LEFT(R$2,2),[4]평가!$7:$7,0)-1,FALSE),"")</f>
        <v>74</v>
      </c>
      <c r="S88" s="39">
        <f>IFERROR(VLOOKUP($B88,[4]평가!$B:$Z,MATCH(LEFT(S$2,2),[4]평가!$7:$7,0)-1,FALSE),"")</f>
        <v>68</v>
      </c>
      <c r="T88" s="33">
        <f>IFERROR(VLOOKUP($B88,[5]평가!$B:$Z,MATCH(LEFT(T$2,2),[5]평가!$7:$7,0)-1,FALSE),"")</f>
        <v>0</v>
      </c>
      <c r="U88" s="36">
        <f>IFERROR(VLOOKUP($B88,[5]평가!$B:$Z,MATCH(LEFT(U$2,2),[5]평가!$7:$7,0)-1,FALSE),"")</f>
        <v>69</v>
      </c>
      <c r="V88" s="39">
        <f>IFERROR(VLOOKUP($B88,[5]평가!$B:$Z,MATCH(LEFT(V$2,2),[5]평가!$7:$7,0)-1,FALSE),"")</f>
        <v>108</v>
      </c>
      <c r="W88" s="33">
        <f>IFERROR(VLOOKUP($B88,대상!$B:$AD,MATCH(W$2,대상!$1:$1,0)-1,FALSE),"")</f>
        <v>0</v>
      </c>
      <c r="X88" s="20">
        <f>IF(ISBLANK(B88),"",T$1-COUNTIF(H88:V88,"회피"))</f>
        <v>5</v>
      </c>
      <c r="Y88" s="21">
        <f>IF($T$1=X88,(SUM(I88,L88,O88,R88,U88)-MIN(I88,L88,O88,R88,U88)-MAX(I88,L88,O88,R88,U88))/($T$1-2),SUM(I88,L88,O88,R88,U88/X88))</f>
        <v>72.666666666666671</v>
      </c>
      <c r="Z88" s="40">
        <f>IFERROR(VLOOKUP($B88,대상!$B:$AD,MATCH(Z$2,대상!$1:$1,0)-1,FALSE),0)</f>
        <v>0</v>
      </c>
      <c r="AA88" s="41">
        <f>IFERROR(IF(W88="면제","100"+Z88,Y88+Z88),"")</f>
        <v>72.666666666666671</v>
      </c>
      <c r="AB88" s="35" t="str">
        <f>IF(OR(W88="면제",N(Y88)=0),"",IF(AA88&lt;60,"과락",""))</f>
        <v/>
      </c>
      <c r="AC88" s="54">
        <f>IF(N(AA88)=0,"",RANK(AA88,AA$3:AA$202))</f>
        <v>85</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①홈쇼핑 MD를 시스템화하는 AI 브랜드 피크 플래폼을 을 창업아이템으로 제안하고 있으나 모방한 유사 플래폼이 출현 가능하며 목표 시장 진입을 위한 구체적인 전략이 필요한 것으로 판단됨 _x000D_②기존 법인에서 쌓은 노하우를 기반으로 소자본 K-브랜드을 키울 수 있는 프로그램은 국가 경쟁력 차원에서도 긍정적입니다. 기존 브랜드의 성공/실패 학습이 완료된 부분도 긍정적임. 기술적 차별성이 높은 편은 아니고, 지원업체의 핵심 경쟁력은 120개 유사 브랜드의 성공/실패 데이터이기 때문에 해당 자산을 저작권 등으로 보호할 필요가 있음 _x000D_③ㅇ 유사 경쟁 기술 대비 차별화 전략 수립 보완이 필요함. 
ㅇ 지속적인 성장을 위한 세밀한 성장 전략 수립 보완이 필요함 _x000D_④홈쇼핑 MD의 전문성을 AI로 시스템화 하였을 때 기대되는 효과에 대하여 보다 근거있는 수치 등을 통하여 창업 아이템의 도입 필요성을 설명할 필요가 있음 _x000D_⑤대표자의 전문성과 관련경험은 비교적 우수한것으로 확인됨.
다만 시장의 크기 등의 분석과 확장방안 수립이 필수적으로 필요하며,
고객 수요 및 확보 방안과 시장진출 전략의 구체화가 요구됨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113</v>
      </c>
      <c r="B89" s="2">
        <v>20429908</v>
      </c>
      <c r="C89" s="38" t="str">
        <f>IFERROR(VLOOKUP($B89,대상!$B:$AC,MATCH(C$2,대상!$1:$1,0)-1,FALSE),"")</f>
        <v>지역기반</v>
      </c>
      <c r="D89" s="38" t="str">
        <f>IFERROR(VLOOKUP($B89,대상!$B:$AC,MATCH(D$2,대상!$1:$1,0)-1,FALSE),"")</f>
        <v>최인주</v>
      </c>
      <c r="E89" s="36" t="str">
        <f>IFERROR(VLOOKUP($B89,대상!$B:$AC,MATCH(E$2,대상!$1:$1,0)-1,FALSE),"")</f>
        <v>전기ㆍ전자</v>
      </c>
      <c r="F89" s="38" t="str">
        <f>IFERROR(VLOOKUP($B89,대상!$B:$AC,MATCH(F$2,대상!$1:$1,0)-1,FALSE),"")</f>
        <v>도어락 비밀번호 알림 기술이 적용된 독거노인 안전관리 시스템</v>
      </c>
      <c r="G89" s="38" t="str">
        <f>IFERROR(VLOOKUP($B89,대상!$B:$AC,MATCH(G$2,대상!$1:$1,0)-1,FALSE),"")</f>
        <v/>
      </c>
      <c r="H89" s="33">
        <f>IFERROR(VLOOKUP($B89,[1]평가!$B:$Z,MATCH(LEFT(H$2,2),[1]평가!$7:$7,0)-1,FALSE),"")</f>
        <v>0</v>
      </c>
      <c r="I89" s="36">
        <f>IFERROR(VLOOKUP($B89,[1]평가!$B:$Z,MATCH(LEFT(I$2,2),[1]평가!$7:$7,0)-1,FALSE),"")</f>
        <v>70</v>
      </c>
      <c r="J89" s="36">
        <f>IFERROR(VLOOKUP($B89,[1]평가!$B:$Z,MATCH(LEFT(J$2,2),[1]평가!$7:$7,0)-1,FALSE),"")</f>
        <v>78</v>
      </c>
      <c r="K89" s="33">
        <f>IFERROR(VLOOKUP($B89,[2]평가!$B:$Z,MATCH(LEFT(K$2,2),[2]평가!$7:$7,0)-1,FALSE),"")</f>
        <v>0</v>
      </c>
      <c r="L89" s="36">
        <f>IFERROR(VLOOKUP($B89,[2]평가!$B:$Z,MATCH(LEFT(L$2,2),[2]평가!$7:$7,0)-1,FALSE),"")</f>
        <v>75</v>
      </c>
      <c r="M89" s="39">
        <f>IFERROR(VLOOKUP($B89,[2]평가!$B:$Z,MATCH(LEFT(M$2,2),[2]평가!$7:$7,0)-1,FALSE),"")</f>
        <v>37</v>
      </c>
      <c r="N89" s="33">
        <f>IFERROR(VLOOKUP($B89,[3]평가!$B:$Z,MATCH(LEFT(N$2,2),[3]평가!$7:$7,0)-1,FALSE),"")</f>
        <v>0</v>
      </c>
      <c r="O89" s="36">
        <f>IFERROR(VLOOKUP($B89,[3]평가!$B:$Z,MATCH(LEFT(O$2,2),[3]평가!$7:$7,0)-1,FALSE),"")</f>
        <v>86</v>
      </c>
      <c r="P89" s="39">
        <f>IFERROR(VLOOKUP($B89,[3]평가!$B:$Z,MATCH(LEFT(P$2,2),[3]평가!$7:$7,0)-1,FALSE),"")</f>
        <v>12</v>
      </c>
      <c r="Q89" s="33">
        <f>IFERROR(VLOOKUP($B89,[4]평가!$B:$Z,MATCH(LEFT(Q$2,2),[4]평가!$7:$7,0)-1,FALSE),"")</f>
        <v>0</v>
      </c>
      <c r="R89" s="36">
        <f>IFERROR(VLOOKUP($B89,[4]평가!$B:$Z,MATCH(LEFT(R$2,2),[4]평가!$7:$7,0)-1,FALSE),"")</f>
        <v>73</v>
      </c>
      <c r="S89" s="39">
        <f>IFERROR(VLOOKUP($B89,[4]평가!$B:$Z,MATCH(LEFT(S$2,2),[4]평가!$7:$7,0)-1,FALSE),"")</f>
        <v>89</v>
      </c>
      <c r="T89" s="33">
        <f>IFERROR(VLOOKUP($B89,[5]평가!$B:$Z,MATCH(LEFT(T$2,2),[5]평가!$7:$7,0)-1,FALSE),"")</f>
        <v>0</v>
      </c>
      <c r="U89" s="36">
        <f>IFERROR(VLOOKUP($B89,[5]평가!$B:$Z,MATCH(LEFT(U$2,2),[5]평가!$7:$7,0)-1,FALSE),"")</f>
        <v>64</v>
      </c>
      <c r="V89" s="39">
        <f>IFERROR(VLOOKUP($B89,[5]평가!$B:$Z,MATCH(LEFT(V$2,2),[5]평가!$7:$7,0)-1,FALSE),"")</f>
        <v>143</v>
      </c>
      <c r="W89" s="33">
        <f>IFERROR(VLOOKUP($B89,대상!$B:$AD,MATCH(W$2,대상!$1:$1,0)-1,FALSE),"")</f>
        <v>0</v>
      </c>
      <c r="X89" s="20">
        <f>IF(ISBLANK(B89),"",T$1-COUNTIF(H89:V89,"회피"))</f>
        <v>5</v>
      </c>
      <c r="Y89" s="21">
        <f>IF($T$1=X89,(SUM(I89,L89,O89,R89,U89)-MIN(I89,L89,O89,R89,U89)-MAX(I89,L89,O89,R89,U89))/($T$1-2),SUM(I89,L89,O89,R89,U89/X89))</f>
        <v>72.666666666666671</v>
      </c>
      <c r="Z89" s="40">
        <f>IFERROR(VLOOKUP($B89,대상!$B:$AD,MATCH(Z$2,대상!$1:$1,0)-1,FALSE),0)</f>
        <v>0</v>
      </c>
      <c r="AA89" s="41">
        <f>IFERROR(IF(W89="면제","100"+Z89,Y89+Z89),"")</f>
        <v>72.666666666666671</v>
      </c>
      <c r="AB89" s="35" t="str">
        <f>IF(OR(W89="면제",N(Y89)=0),"",IF(AA89&lt;60,"과락",""))</f>
        <v/>
      </c>
      <c r="AC89" s="54">
        <f>IF(N(AA89)=0,"",RANK(AA89,AA$3:AA$202))</f>
        <v>85</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①1인 가구 위급 상활 발생 대비를 위한 안전 관리 시스템 개발을 창업아이템으로 제안하고 있음. 창업아이템의 목표 시장 진입을 위한 구체적인 전략이 필요한 것으로 판단됨. _x000D_②독거노인 등 1인가구를 위한 긴급 신호 알람 기능을 포함한 웨어러블 제품은 복수의 스타트업 및 경찰청에서도 별도로 개발 진행하고 있는 사업입니다. 경쟁사 대비 우리 제품을 꼭 사용해야만 하는 기술적 우위성/차별성 또는 가격 경쟁력이 좀 더 강조될 필요가 있습니다. 다만, 이미 사업을 시작하여 매출이 발생하고 있는 점은 긍정적이라고 판단됩니다. _x000D_③ㅇ 기존 유사 제품 대비 다양한 차별화 전략 수립이 필요함. 
ㅇ 세밀한 마케팅 전략 수립 보완이 필요함 _x000D_④창업아이템에 적용된 독거노인 안전관리 시스템의 시장성 및 사업성에 대하여 관련 시장에 대한 분석 및 소비자의 니즈를 바탕으로 보다 설득력에 있게 설명할 필요가 있음. 이를 바탕으로 시장 점유율을 확보해나갈 수 있는 사업화 전략의 보완이 필요함 _x000D_⑤창업 아이템에 대한 문제인식과 창업동기는 비교적 명확하게 제시되었고
조직구성은 비교적 우수한것으로 확인됨.
다만 필요성을 바탕으로한 시장진입의 구체적인 방법이 필요함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136</v>
      </c>
      <c r="B90" s="2">
        <v>20413159</v>
      </c>
      <c r="C90" s="38" t="str">
        <f>IFERROR(VLOOKUP($B90,대상!$B:$AC,MATCH(C$2,대상!$1:$1,0)-1,FALSE),"")</f>
        <v>지역기반</v>
      </c>
      <c r="D90" s="38" t="str">
        <f>IFERROR(VLOOKUP($B90,대상!$B:$AC,MATCH(D$2,대상!$1:$1,0)-1,FALSE),"")</f>
        <v>장희석</v>
      </c>
      <c r="E90" s="36" t="str">
        <f>IFERROR(VLOOKUP($B90,대상!$B:$AC,MATCH(E$2,대상!$1:$1,0)-1,FALSE),"")</f>
        <v>전기ㆍ전자</v>
      </c>
      <c r="F90" s="38" t="str">
        <f>IFERROR(VLOOKUP($B90,대상!$B:$AC,MATCH(F$2,대상!$1:$1,0)-1,FALSE),"")</f>
        <v>AI기반 학교 음용수 지능형 유무선 원격 공급제어 단말기 및 모바일웹앱 개발과 통합 음용수관제시스템 개발</v>
      </c>
      <c r="G90" s="38" t="str">
        <f>IFERROR(VLOOKUP($B90,대상!$B:$AC,MATCH(G$2,대상!$1:$1,0)-1,FALSE),"")</f>
        <v/>
      </c>
      <c r="H90" s="33">
        <f>IFERROR(VLOOKUP($B90,[1]평가!$B:$Z,MATCH(LEFT(H$2,2),[1]평가!$7:$7,0)-1,FALSE),"")</f>
        <v>0</v>
      </c>
      <c r="I90" s="36">
        <f>IFERROR(VLOOKUP($B90,[1]평가!$B:$Z,MATCH(LEFT(I$2,2),[1]평가!$7:$7,0)-1,FALSE),"")</f>
        <v>70</v>
      </c>
      <c r="J90" s="36">
        <f>IFERROR(VLOOKUP($B90,[1]평가!$B:$Z,MATCH(LEFT(J$2,2),[1]평가!$7:$7,0)-1,FALSE),"")</f>
        <v>78</v>
      </c>
      <c r="K90" s="33">
        <f>IFERROR(VLOOKUP($B90,[2]평가!$B:$Z,MATCH(LEFT(K$2,2),[2]평가!$7:$7,0)-1,FALSE),"")</f>
        <v>0</v>
      </c>
      <c r="L90" s="36">
        <f>IFERROR(VLOOKUP($B90,[2]평가!$B:$Z,MATCH(LEFT(L$2,2),[2]평가!$7:$7,0)-1,FALSE),"")</f>
        <v>77</v>
      </c>
      <c r="M90" s="39">
        <f>IFERROR(VLOOKUP($B90,[2]평가!$B:$Z,MATCH(LEFT(M$2,2),[2]평가!$7:$7,0)-1,FALSE),"")</f>
        <v>23</v>
      </c>
      <c r="N90" s="33">
        <f>IFERROR(VLOOKUP($B90,[3]평가!$B:$Z,MATCH(LEFT(N$2,2),[3]평가!$7:$7,0)-1,FALSE),"")</f>
        <v>0</v>
      </c>
      <c r="O90" s="36">
        <f>IFERROR(VLOOKUP($B90,[3]평가!$B:$Z,MATCH(LEFT(O$2,2),[3]평가!$7:$7,0)-1,FALSE),"")</f>
        <v>67</v>
      </c>
      <c r="P90" s="39">
        <f>IFERROR(VLOOKUP($B90,[3]평가!$B:$Z,MATCH(LEFT(P$2,2),[3]평가!$7:$7,0)-1,FALSE),"")</f>
        <v>131</v>
      </c>
      <c r="Q90" s="33">
        <f>IFERROR(VLOOKUP($B90,[4]평가!$B:$Z,MATCH(LEFT(Q$2,2),[4]평가!$7:$7,0)-1,FALSE),"")</f>
        <v>0</v>
      </c>
      <c r="R90" s="36">
        <f>IFERROR(VLOOKUP($B90,[4]평가!$B:$Z,MATCH(LEFT(R$2,2),[4]평가!$7:$7,0)-1,FALSE),"")</f>
        <v>74</v>
      </c>
      <c r="S90" s="39">
        <f>IFERROR(VLOOKUP($B90,[4]평가!$B:$Z,MATCH(LEFT(S$2,2),[4]평가!$7:$7,0)-1,FALSE),"")</f>
        <v>68</v>
      </c>
      <c r="T90" s="33">
        <f>IFERROR(VLOOKUP($B90,[5]평가!$B:$Z,MATCH(LEFT(T$2,2),[5]평가!$7:$7,0)-1,FALSE),"")</f>
        <v>0</v>
      </c>
      <c r="U90" s="36">
        <f>IFERROR(VLOOKUP($B90,[5]평가!$B:$Z,MATCH(LEFT(U$2,2),[5]평가!$7:$7,0)-1,FALSE),"")</f>
        <v>74</v>
      </c>
      <c r="V90" s="39">
        <f>IFERROR(VLOOKUP($B90,[5]평가!$B:$Z,MATCH(LEFT(V$2,2),[5]평가!$7:$7,0)-1,FALSE),"")</f>
        <v>90</v>
      </c>
      <c r="W90" s="33">
        <f>IFERROR(VLOOKUP($B90,대상!$B:$AD,MATCH(W$2,대상!$1:$1,0)-1,FALSE),"")</f>
        <v>0</v>
      </c>
      <c r="X90" s="20">
        <f>IF(ISBLANK(B90),"",T$1-COUNTIF(H90:V90,"회피"))</f>
        <v>5</v>
      </c>
      <c r="Y90" s="21">
        <f>IF($T$1=X90,(SUM(I90,L90,O90,R90,U90)-MIN(I90,L90,O90,R90,U90)-MAX(I90,L90,O90,R90,U90))/($T$1-2),SUM(I90,L90,O90,R90,U90/X90))</f>
        <v>72.666666666666671</v>
      </c>
      <c r="Z90" s="40">
        <f>IFERROR(VLOOKUP($B90,대상!$B:$AD,MATCH(Z$2,대상!$1:$1,0)-1,FALSE),0)</f>
        <v>0</v>
      </c>
      <c r="AA90" s="41">
        <f>IFERROR(IF(W90="면제","100"+Z90,Y90+Z90),"")</f>
        <v>72.666666666666671</v>
      </c>
      <c r="AB90" s="35" t="str">
        <f>IF(OR(W90="면제",N(Y90)=0),"",IF(AA90&lt;60,"과락",""))</f>
        <v/>
      </c>
      <c r="AC90" s="54">
        <f>IF(N(AA90)=0,"",RANK(AA90,AA$3:AA$202))</f>
        <v>85</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①학교내 급수고나에 IoT 센서 및 제어모듈을 부착하여 수질 및 유량 상태를 실시간 수집하고 유무선 제어를 통하여 공급 제어가 가능한 솔루션을 창업아이템으로 하고 있으나 개발 내용과 구현 방안의 제시가 구체적이지 않아 개발 성공가능성은 떨어지는 것으로 판단됨 _x000D_②수질 관리를 AI를 활용한 자동화/효율적 관리 시장 수요가 인정됩니다. 다만 아직 해당 기술 개발/구축 단계인 것으로 판단됩니다. 해당 기술에 대한 시장 수요를 동시에 직접 발굴할 필요가 있습니다. 마지막으로 해당 기술은 B2G를 반드시 가져가야 하기에 조달 우수에 선정되기 위한 특허확보, 성적서 확보도 동시에 진행할 것을 추천드립니다. _x000D_③ㅇ 시장에 대한 세밀한 조사 분석이 필요하고, 지속 성장을 위한 차별화 전략 수립이 필요함 _x000D_④창업아이템을 통해 예상되는 기술적 효과에 대해 다소 추상적으로 제시되어 있어, 현실적인 구현 가능성 및 효과성에 대해 보다 객관적인 자료를 통한 설명의 보완이 필요함 _x000D_⑤아이템의 필요성, 조직구성 및 보유역량은 우수한것으로 확인됨
필요성과 차별성을 바탕으로한 시장진입의 구체적인 방법이 요구되고, BM설계 및 확장방안 수립도 필수적으로 요구됨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156</v>
      </c>
      <c r="B91" s="2">
        <v>20431396</v>
      </c>
      <c r="C91" s="38" t="str">
        <f>IFERROR(VLOOKUP($B91,대상!$B:$AC,MATCH(C$2,대상!$1:$1,0)-1,FALSE),"")</f>
        <v>지역기반</v>
      </c>
      <c r="D91" s="38" t="str">
        <f>IFERROR(VLOOKUP($B91,대상!$B:$AC,MATCH(D$2,대상!$1:$1,0)-1,FALSE),"")</f>
        <v>김양수</v>
      </c>
      <c r="E91" s="36" t="str">
        <f>IFERROR(VLOOKUP($B91,대상!$B:$AC,MATCH(E$2,대상!$1:$1,0)-1,FALSE),"")</f>
        <v>전기ㆍ전자</v>
      </c>
      <c r="F91" s="38" t="str">
        <f>IFERROR(VLOOKUP($B91,대상!$B:$AC,MATCH(F$2,대상!$1:$1,0)-1,FALSE),"")</f>
        <v>결상복구·정전압·고조파필터 3중 보호 기술이 적용된 중소 제조공장 전기사고 예방 통합 안전관리 렌탈 서비스</v>
      </c>
      <c r="G91" s="38" t="str">
        <f>IFERROR(VLOOKUP($B91,대상!$B:$AC,MATCH(G$2,대상!$1:$1,0)-1,FALSE),"")</f>
        <v/>
      </c>
      <c r="H91" s="33">
        <f>IFERROR(VLOOKUP($B91,[1]평가!$B:$Z,MATCH(LEFT(H$2,2),[1]평가!$7:$7,0)-1,FALSE),"")</f>
        <v>0</v>
      </c>
      <c r="I91" s="36">
        <f>IFERROR(VLOOKUP($B91,[1]평가!$B:$Z,MATCH(LEFT(I$2,2),[1]평가!$7:$7,0)-1,FALSE),"")</f>
        <v>71</v>
      </c>
      <c r="J91" s="36">
        <f>IFERROR(VLOOKUP($B91,[1]평가!$B:$Z,MATCH(LEFT(J$2,2),[1]평가!$7:$7,0)-1,FALSE),"")</f>
        <v>70</v>
      </c>
      <c r="K91" s="33">
        <f>IFERROR(VLOOKUP($B91,[2]평가!$B:$Z,MATCH(LEFT(K$2,2),[2]평가!$7:$7,0)-1,FALSE),"")</f>
        <v>0</v>
      </c>
      <c r="L91" s="36">
        <f>IFERROR(VLOOKUP($B91,[2]평가!$B:$Z,MATCH(LEFT(L$2,2),[2]평가!$7:$7,0)-1,FALSE),"")</f>
        <v>75</v>
      </c>
      <c r="M91" s="39">
        <f>IFERROR(VLOOKUP($B91,[2]평가!$B:$Z,MATCH(LEFT(M$2,2),[2]평가!$7:$7,0)-1,FALSE),"")</f>
        <v>37</v>
      </c>
      <c r="N91" s="33">
        <f>IFERROR(VLOOKUP($B91,[3]평가!$B:$Z,MATCH(LEFT(N$2,2),[3]평가!$7:$7,0)-1,FALSE),"")</f>
        <v>0</v>
      </c>
      <c r="O91" s="36">
        <f>IFERROR(VLOOKUP($B91,[3]평가!$B:$Z,MATCH(LEFT(O$2,2),[3]평가!$7:$7,0)-1,FALSE),"")</f>
        <v>65</v>
      </c>
      <c r="P91" s="39">
        <f>IFERROR(VLOOKUP($B91,[3]평가!$B:$Z,MATCH(LEFT(P$2,2),[3]평가!$7:$7,0)-1,FALSE),"")</f>
        <v>145</v>
      </c>
      <c r="Q91" s="33">
        <f>IFERROR(VLOOKUP($B91,[4]평가!$B:$Z,MATCH(LEFT(Q$2,2),[4]평가!$7:$7,0)-1,FALSE),"")</f>
        <v>0</v>
      </c>
      <c r="R91" s="36">
        <f>IFERROR(VLOOKUP($B91,[4]평가!$B:$Z,MATCH(LEFT(R$2,2),[4]평가!$7:$7,0)-1,FALSE),"")</f>
        <v>74</v>
      </c>
      <c r="S91" s="39">
        <f>IFERROR(VLOOKUP($B91,[4]평가!$B:$Z,MATCH(LEFT(S$2,2),[4]평가!$7:$7,0)-1,FALSE),"")</f>
        <v>68</v>
      </c>
      <c r="T91" s="33">
        <f>IFERROR(VLOOKUP($B91,[5]평가!$B:$Z,MATCH(LEFT(T$2,2),[5]평가!$7:$7,0)-1,FALSE),"")</f>
        <v>0</v>
      </c>
      <c r="U91" s="36">
        <f>IFERROR(VLOOKUP($B91,[5]평가!$B:$Z,MATCH(LEFT(U$2,2),[5]평가!$7:$7,0)-1,FALSE),"")</f>
        <v>73</v>
      </c>
      <c r="V91" s="39">
        <f>IFERROR(VLOOKUP($B91,[5]평가!$B:$Z,MATCH(LEFT(V$2,2),[5]평가!$7:$7,0)-1,FALSE),"")</f>
        <v>91</v>
      </c>
      <c r="W91" s="33">
        <f>IFERROR(VLOOKUP($B91,대상!$B:$AD,MATCH(W$2,대상!$1:$1,0)-1,FALSE),"")</f>
        <v>0</v>
      </c>
      <c r="X91" s="20">
        <f>IF(ISBLANK(B91),"",T$1-COUNTIF(H91:V91,"회피"))</f>
        <v>5</v>
      </c>
      <c r="Y91" s="21">
        <f>IF($T$1=X91,(SUM(I91,L91,O91,R91,U91)-MIN(I91,L91,O91,R91,U91)-MAX(I91,L91,O91,R91,U91))/($T$1-2),SUM(I91,L91,O91,R91,U91/X91))</f>
        <v>72.666666666666671</v>
      </c>
      <c r="Z91" s="40">
        <f>IFERROR(VLOOKUP($B91,대상!$B:$AD,MATCH(Z$2,대상!$1:$1,0)-1,FALSE),0)</f>
        <v>0</v>
      </c>
      <c r="AA91" s="41">
        <f>IFERROR(IF(W91="면제","100"+Z91,Y91+Z91),"")</f>
        <v>72.666666666666671</v>
      </c>
      <c r="AB91" s="35" t="str">
        <f>IF(OR(W91="면제",N(Y91)=0),"",IF(AA91&lt;60,"과락",""))</f>
        <v/>
      </c>
      <c r="AC91" s="54">
        <f>IF(N(AA91)=0,"",RANK(AA91,AA$3:AA$202))</f>
        <v>85</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①분전함에 연결된 전기 부하에 보호 구역을 자동으로 형성하는 스마트 변압기를 제안하고 있으나 해당 목표 시장이 정립된 상황으로 제안 기술로 목표 시장 진입시 어려움이 예상됨. _x000D_②기존 AVR, UPS 중심 체계가 복합 전력 리스크를 해소하지 못한다는 점에 대하여 동의합니다. 권선 구조를 활용하여 전력 이상을 완충하는 기술에 대한 성능 검증까지 완료된 점도 매우 긍정적입니다. 우리 제품은 공공과 민간 시장을 모두 타겟팅할 필요가 있습니다. 주요 업체들과의 오픈이노베이션 및 PoC를 적극적으로 진행할 필요가 있습니다. _x000D_③ㅇ 시장 규모에 대한 세밀한 조사 분석을 통하여 본 아이템의 성장 전략 수립 보완이 필요함. _x000D_④창업아이템의 도입 필요성에 대해 공감되나, 경쟁 제품 대비 차별화 요소를 바탕으로 시장 점유율을 확보해 나갈 수 있는 구체적인 사업화 방안의 보완이 필요함 _x000D_⑤아이템의 필요성 및 대표자의 전문성과 관련경험, 기술성은 우수한것으로 확인됨. 
필요성과 차별성을 바탕으로한 시장진입 전략과 추후 자금확보방안에 대한 구체적인 보완이 필요함.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23</v>
      </c>
      <c r="B92" s="2">
        <v>20424172</v>
      </c>
      <c r="C92" s="38" t="str">
        <f>IFERROR(VLOOKUP($B92,대상!$B:$AC,MATCH(C$2,대상!$1:$1,0)-1,FALSE),"")</f>
        <v>지역기반</v>
      </c>
      <c r="D92" s="38" t="str">
        <f>IFERROR(VLOOKUP($B92,대상!$B:$AC,MATCH(D$2,대상!$1:$1,0)-1,FALSE),"")</f>
        <v>김윤경</v>
      </c>
      <c r="E92" s="36" t="str">
        <f>IFERROR(VLOOKUP($B92,대상!$B:$AC,MATCH(E$2,대상!$1:$1,0)-1,FALSE),"")</f>
        <v>전기ㆍ전자</v>
      </c>
      <c r="F92" s="38" t="str">
        <f>IFERROR(VLOOKUP($B92,대상!$B:$AC,MATCH(F$2,대상!$1:$1,0)-1,FALSE),"")</f>
        <v>수동휠체어를 전동화하는 바퀴 교체형 측방형 휠체어 동력보조장치</v>
      </c>
      <c r="G92" s="38" t="str">
        <f>IFERROR(VLOOKUP($B92,대상!$B:$AC,MATCH(G$2,대상!$1:$1,0)-1,FALSE),"")</f>
        <v/>
      </c>
      <c r="H92" s="33">
        <f>IFERROR(VLOOKUP($B92,[1]평가!$B:$Z,MATCH(LEFT(H$2,2),[1]평가!$7:$7,0)-1,FALSE),"")</f>
        <v>0</v>
      </c>
      <c r="I92" s="36">
        <f>IFERROR(VLOOKUP($B92,[1]평가!$B:$Z,MATCH(LEFT(I$2,2),[1]평가!$7:$7,0)-1,FALSE),"")</f>
        <v>74</v>
      </c>
      <c r="J92" s="36">
        <f>IFERROR(VLOOKUP($B92,[1]평가!$B:$Z,MATCH(LEFT(J$2,2),[1]평가!$7:$7,0)-1,FALSE),"")</f>
        <v>28</v>
      </c>
      <c r="K92" s="33">
        <f>IFERROR(VLOOKUP($B92,[2]평가!$B:$Z,MATCH(LEFT(K$2,2),[2]평가!$7:$7,0)-1,FALSE),"")</f>
        <v>0</v>
      </c>
      <c r="L92" s="36">
        <f>IFERROR(VLOOKUP($B92,[2]평가!$B:$Z,MATCH(LEFT(L$2,2),[2]평가!$7:$7,0)-1,FALSE),"")</f>
        <v>70</v>
      </c>
      <c r="M92" s="39">
        <f>IFERROR(VLOOKUP($B92,[2]평가!$B:$Z,MATCH(LEFT(M$2,2),[2]평가!$7:$7,0)-1,FALSE),"")</f>
        <v>81</v>
      </c>
      <c r="N92" s="33">
        <f>IFERROR(VLOOKUP($B92,[3]평가!$B:$Z,MATCH(LEFT(N$2,2),[3]평가!$7:$7,0)-1,FALSE),"")</f>
        <v>0</v>
      </c>
      <c r="O92" s="36">
        <f>IFERROR(VLOOKUP($B92,[3]평가!$B:$Z,MATCH(LEFT(O$2,2),[3]평가!$7:$7,0)-1,FALSE),"")</f>
        <v>71</v>
      </c>
      <c r="P92" s="39">
        <f>IFERROR(VLOOKUP($B92,[3]평가!$B:$Z,MATCH(LEFT(P$2,2),[3]평가!$7:$7,0)-1,FALSE),"")</f>
        <v>95</v>
      </c>
      <c r="Q92" s="33">
        <f>IFERROR(VLOOKUP($B92,[4]평가!$B:$Z,MATCH(LEFT(Q$2,2),[4]평가!$7:$7,0)-1,FALSE),"")</f>
        <v>0</v>
      </c>
      <c r="R92" s="36">
        <f>IFERROR(VLOOKUP($B92,[4]평가!$B:$Z,MATCH(LEFT(R$2,2),[4]평가!$7:$7,0)-1,FALSE),"")</f>
        <v>72</v>
      </c>
      <c r="S92" s="39">
        <f>IFERROR(VLOOKUP($B92,[4]평가!$B:$Z,MATCH(LEFT(S$2,2),[4]평가!$7:$7,0)-1,FALSE),"")</f>
        <v>135</v>
      </c>
      <c r="T92" s="33">
        <f>IFERROR(VLOOKUP($B92,[5]평가!$B:$Z,MATCH(LEFT(T$2,2),[5]평가!$7:$7,0)-1,FALSE),"")</f>
        <v>0</v>
      </c>
      <c r="U92" s="36">
        <f>IFERROR(VLOOKUP($B92,[5]평가!$B:$Z,MATCH(LEFT(U$2,2),[5]평가!$7:$7,0)-1,FALSE),"")</f>
        <v>75</v>
      </c>
      <c r="V92" s="39">
        <f>IFERROR(VLOOKUP($B92,[5]평가!$B:$Z,MATCH(LEFT(V$2,2),[5]평가!$7:$7,0)-1,FALSE),"")</f>
        <v>85</v>
      </c>
      <c r="W92" s="33">
        <f>IFERROR(VLOOKUP($B92,대상!$B:$AD,MATCH(W$2,대상!$1:$1,0)-1,FALSE),"")</f>
        <v>0</v>
      </c>
      <c r="X92" s="20">
        <f>IF(ISBLANK(B92),"",T$1-COUNTIF(H92:V92,"회피"))</f>
        <v>5</v>
      </c>
      <c r="Y92" s="21">
        <f>IF($T$1=X92,(SUM(I92,L92,O92,R92,U92)-MIN(I92,L92,O92,R92,U92)-MAX(I92,L92,O92,R92,U92))/($T$1-2),SUM(I92,L92,O92,R92,U92/X92))</f>
        <v>72.333333333333329</v>
      </c>
      <c r="Z92" s="40">
        <f>IFERROR(VLOOKUP($B92,대상!$B:$AD,MATCH(Z$2,대상!$1:$1,0)-1,FALSE),0)</f>
        <v>0</v>
      </c>
      <c r="AA92" s="41">
        <f>IFERROR(IF(W92="면제","100"+Z92,Y92+Z92),"")</f>
        <v>72.333333333333329</v>
      </c>
      <c r="AB92" s="35" t="str">
        <f>IF(OR(W92="면제",N(Y92)=0),"",IF(AA92&lt;60,"과락",""))</f>
        <v/>
      </c>
      <c r="AC92" s="54">
        <f>IF(N(AA92)=0,"",RANK(AA92,AA$3:AA$202))</f>
        <v>90</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28</v>
      </c>
      <c r="B93" s="2">
        <v>20427364</v>
      </c>
      <c r="C93" s="38" t="str">
        <f>IFERROR(VLOOKUP($B93,대상!$B:$AC,MATCH(C$2,대상!$1:$1,0)-1,FALSE),"")</f>
        <v>지역기반</v>
      </c>
      <c r="D93" s="38" t="str">
        <f>IFERROR(VLOOKUP($B93,대상!$B:$AC,MATCH(D$2,대상!$1:$1,0)-1,FALSE),"")</f>
        <v>최우혁</v>
      </c>
      <c r="E93" s="36" t="str">
        <f>IFERROR(VLOOKUP($B93,대상!$B:$AC,MATCH(E$2,대상!$1:$1,0)-1,FALSE),"")</f>
        <v>전기ㆍ전자</v>
      </c>
      <c r="F93" s="38" t="str">
        <f>IFERROR(VLOOKUP($B93,대상!$B:$AC,MATCH(F$2,대상!$1:$1,0)-1,FALSE),"")</f>
        <v>AutoCMO : 실행형 멀티 에이전트 솔루션</v>
      </c>
      <c r="G93" s="38" t="str">
        <f>IFERROR(VLOOKUP($B93,대상!$B:$AC,MATCH(G$2,대상!$1:$1,0)-1,FALSE),"")</f>
        <v/>
      </c>
      <c r="H93" s="33">
        <f>IFERROR(VLOOKUP($B93,[1]평가!$B:$Z,MATCH(LEFT(H$2,2),[1]평가!$7:$7,0)-1,FALSE),"")</f>
        <v>0</v>
      </c>
      <c r="I93" s="36">
        <f>IFERROR(VLOOKUP($B93,[1]평가!$B:$Z,MATCH(LEFT(I$2,2),[1]평가!$7:$7,0)-1,FALSE),"")</f>
        <v>69</v>
      </c>
      <c r="J93" s="36">
        <f>IFERROR(VLOOKUP($B93,[1]평가!$B:$Z,MATCH(LEFT(J$2,2),[1]평가!$7:$7,0)-1,FALSE),"")</f>
        <v>116</v>
      </c>
      <c r="K93" s="33">
        <f>IFERROR(VLOOKUP($B93,[2]평가!$B:$Z,MATCH(LEFT(K$2,2),[2]평가!$7:$7,0)-1,FALSE),"")</f>
        <v>0</v>
      </c>
      <c r="L93" s="36">
        <f>IFERROR(VLOOKUP($B93,[2]평가!$B:$Z,MATCH(LEFT(L$2,2),[2]평가!$7:$7,0)-1,FALSE),"")</f>
        <v>75</v>
      </c>
      <c r="M93" s="39">
        <f>IFERROR(VLOOKUP($B93,[2]평가!$B:$Z,MATCH(LEFT(M$2,2),[2]평가!$7:$7,0)-1,FALSE),"")</f>
        <v>37</v>
      </c>
      <c r="N93" s="33">
        <f>IFERROR(VLOOKUP($B93,[3]평가!$B:$Z,MATCH(LEFT(N$2,2),[3]평가!$7:$7,0)-1,FALSE),"")</f>
        <v>0</v>
      </c>
      <c r="O93" s="36">
        <f>IFERROR(VLOOKUP($B93,[3]평가!$B:$Z,MATCH(LEFT(O$2,2),[3]평가!$7:$7,0)-1,FALSE),"")</f>
        <v>72</v>
      </c>
      <c r="P93" s="39">
        <f>IFERROR(VLOOKUP($B93,[3]평가!$B:$Z,MATCH(LEFT(P$2,2),[3]평가!$7:$7,0)-1,FALSE),"")</f>
        <v>84</v>
      </c>
      <c r="Q93" s="33">
        <f>IFERROR(VLOOKUP($B93,[4]평가!$B:$Z,MATCH(LEFT(Q$2,2),[4]평가!$7:$7,0)-1,FALSE),"")</f>
        <v>0</v>
      </c>
      <c r="R93" s="36">
        <f>IFERROR(VLOOKUP($B93,[4]평가!$B:$Z,MATCH(LEFT(R$2,2),[4]평가!$7:$7,0)-1,FALSE),"")</f>
        <v>74</v>
      </c>
      <c r="S93" s="39">
        <f>IFERROR(VLOOKUP($B93,[4]평가!$B:$Z,MATCH(LEFT(S$2,2),[4]평가!$7:$7,0)-1,FALSE),"")</f>
        <v>68</v>
      </c>
      <c r="T93" s="33">
        <f>IFERROR(VLOOKUP($B93,[5]평가!$B:$Z,MATCH(LEFT(T$2,2),[5]평가!$7:$7,0)-1,FALSE),"")</f>
        <v>0</v>
      </c>
      <c r="U93" s="36">
        <f>IFERROR(VLOOKUP($B93,[5]평가!$B:$Z,MATCH(LEFT(U$2,2),[5]평가!$7:$7,0)-1,FALSE),"")</f>
        <v>71</v>
      </c>
      <c r="V93" s="39">
        <f>IFERROR(VLOOKUP($B93,[5]평가!$B:$Z,MATCH(LEFT(V$2,2),[5]평가!$7:$7,0)-1,FALSE),"")</f>
        <v>99</v>
      </c>
      <c r="W93" s="33">
        <f>IFERROR(VLOOKUP($B93,대상!$B:$AD,MATCH(W$2,대상!$1:$1,0)-1,FALSE),"")</f>
        <v>0</v>
      </c>
      <c r="X93" s="20">
        <f>IF(ISBLANK(B93),"",T$1-COUNTIF(H93:V93,"회피"))</f>
        <v>5</v>
      </c>
      <c r="Y93" s="21">
        <f>IF($T$1=X93,(SUM(I93,L93,O93,R93,U93)-MIN(I93,L93,O93,R93,U93)-MAX(I93,L93,O93,R93,U93))/($T$1-2),SUM(I93,L93,O93,R93,U93/X93))</f>
        <v>72.333333333333329</v>
      </c>
      <c r="Z93" s="40">
        <f>IFERROR(VLOOKUP($B93,대상!$B:$AD,MATCH(Z$2,대상!$1:$1,0)-1,FALSE),0)</f>
        <v>0</v>
      </c>
      <c r="AA93" s="41">
        <f>IFERROR(IF(W93="면제","100"+Z93,Y93+Z93),"")</f>
        <v>72.333333333333329</v>
      </c>
      <c r="AB93" s="35" t="str">
        <f>IF(OR(W93="면제",N(Y93)=0),"",IF(AA93&lt;60,"과락",""))</f>
        <v/>
      </c>
      <c r="AC93" s="54">
        <f>IF(N(AA93)=0,"",RANK(AA93,AA$3:AA$202))</f>
        <v>90</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30</v>
      </c>
      <c r="B94" s="2">
        <v>20428626</v>
      </c>
      <c r="C94" s="38" t="str">
        <f>IFERROR(VLOOKUP($B94,대상!$B:$AC,MATCH(C$2,대상!$1:$1,0)-1,FALSE),"")</f>
        <v>지역기반</v>
      </c>
      <c r="D94" s="38" t="str">
        <f>IFERROR(VLOOKUP($B94,대상!$B:$AC,MATCH(D$2,대상!$1:$1,0)-1,FALSE),"")</f>
        <v>유철규</v>
      </c>
      <c r="E94" s="36" t="str">
        <f>IFERROR(VLOOKUP($B94,대상!$B:$AC,MATCH(E$2,대상!$1:$1,0)-1,FALSE),"")</f>
        <v>전기ㆍ전자</v>
      </c>
      <c r="F94" s="38" t="str">
        <f>IFERROR(VLOOKUP($B94,대상!$B:$AC,MATCH(F$2,대상!$1:$1,0)-1,FALSE),"")</f>
        <v>Hybrid AI ISP 칩 개발</v>
      </c>
      <c r="G94" s="38" t="str">
        <f>IFERROR(VLOOKUP($B94,대상!$B:$AC,MATCH(G$2,대상!$1:$1,0)-1,FALSE),"")</f>
        <v/>
      </c>
      <c r="H94" s="33">
        <f>IFERROR(VLOOKUP($B94,[1]평가!$B:$Z,MATCH(LEFT(H$2,2),[1]평가!$7:$7,0)-1,FALSE),"")</f>
        <v>0</v>
      </c>
      <c r="I94" s="36">
        <f>IFERROR(VLOOKUP($B94,[1]평가!$B:$Z,MATCH(LEFT(I$2,2),[1]평가!$7:$7,0)-1,FALSE),"")</f>
        <v>70</v>
      </c>
      <c r="J94" s="36">
        <f>IFERROR(VLOOKUP($B94,[1]평가!$B:$Z,MATCH(LEFT(J$2,2),[1]평가!$7:$7,0)-1,FALSE),"")</f>
        <v>78</v>
      </c>
      <c r="K94" s="33">
        <f>IFERROR(VLOOKUP($B94,[2]평가!$B:$Z,MATCH(LEFT(K$2,2),[2]평가!$7:$7,0)-1,FALSE),"")</f>
        <v>0</v>
      </c>
      <c r="L94" s="36">
        <f>IFERROR(VLOOKUP($B94,[2]평가!$B:$Z,MATCH(LEFT(L$2,2),[2]평가!$7:$7,0)-1,FALSE),"")</f>
        <v>63</v>
      </c>
      <c r="M94" s="39">
        <f>IFERROR(VLOOKUP($B94,[2]평가!$B:$Z,MATCH(LEFT(M$2,2),[2]평가!$7:$7,0)-1,FALSE),"")</f>
        <v>119</v>
      </c>
      <c r="N94" s="33">
        <f>IFERROR(VLOOKUP($B94,[3]평가!$B:$Z,MATCH(LEFT(N$2,2),[3]평가!$7:$7,0)-1,FALSE),"")</f>
        <v>0</v>
      </c>
      <c r="O94" s="36">
        <f>IFERROR(VLOOKUP($B94,[3]평가!$B:$Z,MATCH(LEFT(O$2,2),[3]평가!$7:$7,0)-1,FALSE),"")</f>
        <v>74</v>
      </c>
      <c r="P94" s="39">
        <f>IFERROR(VLOOKUP($B94,[3]평가!$B:$Z,MATCH(LEFT(P$2,2),[3]평가!$7:$7,0)-1,FALSE),"")</f>
        <v>64</v>
      </c>
      <c r="Q94" s="33">
        <f>IFERROR(VLOOKUP($B94,[4]평가!$B:$Z,MATCH(LEFT(Q$2,2),[4]평가!$7:$7,0)-1,FALSE),"")</f>
        <v>0</v>
      </c>
      <c r="R94" s="36">
        <f>IFERROR(VLOOKUP($B94,[4]평가!$B:$Z,MATCH(LEFT(R$2,2),[4]평가!$7:$7,0)-1,FALSE),"")</f>
        <v>73</v>
      </c>
      <c r="S94" s="39">
        <f>IFERROR(VLOOKUP($B94,[4]평가!$B:$Z,MATCH(LEFT(S$2,2),[4]평가!$7:$7,0)-1,FALSE),"")</f>
        <v>89</v>
      </c>
      <c r="T94" s="33">
        <f>IFERROR(VLOOKUP($B94,[5]평가!$B:$Z,MATCH(LEFT(T$2,2),[5]평가!$7:$7,0)-1,FALSE),"")</f>
        <v>0</v>
      </c>
      <c r="U94" s="36">
        <f>IFERROR(VLOOKUP($B94,[5]평가!$B:$Z,MATCH(LEFT(U$2,2),[5]평가!$7:$7,0)-1,FALSE),"")</f>
        <v>79</v>
      </c>
      <c r="V94" s="39">
        <f>IFERROR(VLOOKUP($B94,[5]평가!$B:$Z,MATCH(LEFT(V$2,2),[5]평가!$7:$7,0)-1,FALSE),"")</f>
        <v>46</v>
      </c>
      <c r="W94" s="33">
        <f>IFERROR(VLOOKUP($B94,대상!$B:$AD,MATCH(W$2,대상!$1:$1,0)-1,FALSE),"")</f>
        <v>0</v>
      </c>
      <c r="X94" s="20">
        <f>IF(ISBLANK(B94),"",T$1-COUNTIF(H94:V94,"회피"))</f>
        <v>5</v>
      </c>
      <c r="Y94" s="21">
        <f>IF($T$1=X94,(SUM(I94,L94,O94,R94,U94)-MIN(I94,L94,O94,R94,U94)-MAX(I94,L94,O94,R94,U94))/($T$1-2),SUM(I94,L94,O94,R94,U94/X94))</f>
        <v>72.333333333333329</v>
      </c>
      <c r="Z94" s="40">
        <f>IFERROR(VLOOKUP($B94,대상!$B:$AD,MATCH(Z$2,대상!$1:$1,0)-1,FALSE),0)</f>
        <v>0</v>
      </c>
      <c r="AA94" s="41">
        <f>IFERROR(IF(W94="면제","100"+Z94,Y94+Z94),"")</f>
        <v>72.333333333333329</v>
      </c>
      <c r="AB94" s="35" t="str">
        <f>IF(OR(W94="면제",N(Y94)=0),"",IF(AA94&lt;60,"과락",""))</f>
        <v/>
      </c>
      <c r="AC94" s="54">
        <f>IF(N(AA94)=0,"",RANK(AA94,AA$3:AA$202))</f>
        <v>90</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36</v>
      </c>
      <c r="B95" s="2">
        <v>20431397</v>
      </c>
      <c r="C95" s="38" t="str">
        <f>IFERROR(VLOOKUP($B95,대상!$B:$AC,MATCH(C$2,대상!$1:$1,0)-1,FALSE),"")</f>
        <v>지역기반</v>
      </c>
      <c r="D95" s="38" t="str">
        <f>IFERROR(VLOOKUP($B95,대상!$B:$AC,MATCH(D$2,대상!$1:$1,0)-1,FALSE),"")</f>
        <v>나승환</v>
      </c>
      <c r="E95" s="36" t="str">
        <f>IFERROR(VLOOKUP($B95,대상!$B:$AC,MATCH(E$2,대상!$1:$1,0)-1,FALSE),"")</f>
        <v>전기ㆍ전자</v>
      </c>
      <c r="F95" s="38" t="str">
        <f>IFERROR(VLOOKUP($B95,대상!$B:$AC,MATCH(F$2,대상!$1:$1,0)-1,FALSE),"")</f>
        <v>전기차(EV) 및 전력 부품 R&amp;D 효율화를 위한 실시간 FFT 스펙트럼 분석 기반 고정밀 저주파 자기장 분석기 국산화</v>
      </c>
      <c r="G95" s="38" t="str">
        <f>IFERROR(VLOOKUP($B95,대상!$B:$AC,MATCH(G$2,대상!$1:$1,0)-1,FALSE),"")</f>
        <v/>
      </c>
      <c r="H95" s="33">
        <f>IFERROR(VLOOKUP($B95,[1]평가!$B:$Z,MATCH(LEFT(H$2,2),[1]평가!$7:$7,0)-1,FALSE),"")</f>
        <v>0</v>
      </c>
      <c r="I95" s="36">
        <f>IFERROR(VLOOKUP($B95,[1]평가!$B:$Z,MATCH(LEFT(I$2,2),[1]평가!$7:$7,0)-1,FALSE),"")</f>
        <v>70</v>
      </c>
      <c r="J95" s="36">
        <f>IFERROR(VLOOKUP($B95,[1]평가!$B:$Z,MATCH(LEFT(J$2,2),[1]평가!$7:$7,0)-1,FALSE),"")</f>
        <v>78</v>
      </c>
      <c r="K95" s="33">
        <f>IFERROR(VLOOKUP($B95,[2]평가!$B:$Z,MATCH(LEFT(K$2,2),[2]평가!$7:$7,0)-1,FALSE),"")</f>
        <v>0</v>
      </c>
      <c r="L95" s="36">
        <f>IFERROR(VLOOKUP($B95,[2]평가!$B:$Z,MATCH(LEFT(L$2,2),[2]평가!$7:$7,0)-1,FALSE),"")</f>
        <v>70</v>
      </c>
      <c r="M95" s="39">
        <f>IFERROR(VLOOKUP($B95,[2]평가!$B:$Z,MATCH(LEFT(M$2,2),[2]평가!$7:$7,0)-1,FALSE),"")</f>
        <v>81</v>
      </c>
      <c r="N95" s="33">
        <f>IFERROR(VLOOKUP($B95,[3]평가!$B:$Z,MATCH(LEFT(N$2,2),[3]평가!$7:$7,0)-1,FALSE),"")</f>
        <v>0</v>
      </c>
      <c r="O95" s="36">
        <f>IFERROR(VLOOKUP($B95,[3]평가!$B:$Z,MATCH(LEFT(O$2,2),[3]평가!$7:$7,0)-1,FALSE),"")</f>
        <v>74</v>
      </c>
      <c r="P95" s="39">
        <f>IFERROR(VLOOKUP($B95,[3]평가!$B:$Z,MATCH(LEFT(P$2,2),[3]평가!$7:$7,0)-1,FALSE),"")</f>
        <v>64</v>
      </c>
      <c r="Q95" s="33">
        <f>IFERROR(VLOOKUP($B95,[4]평가!$B:$Z,MATCH(LEFT(Q$2,2),[4]평가!$7:$7,0)-1,FALSE),"")</f>
        <v>0</v>
      </c>
      <c r="R95" s="36">
        <f>IFERROR(VLOOKUP($B95,[4]평가!$B:$Z,MATCH(LEFT(R$2,2),[4]평가!$7:$7,0)-1,FALSE),"")</f>
        <v>73</v>
      </c>
      <c r="S95" s="39">
        <f>IFERROR(VLOOKUP($B95,[4]평가!$B:$Z,MATCH(LEFT(S$2,2),[4]평가!$7:$7,0)-1,FALSE),"")</f>
        <v>89</v>
      </c>
      <c r="T95" s="33">
        <f>IFERROR(VLOOKUP($B95,[5]평가!$B:$Z,MATCH(LEFT(T$2,2),[5]평가!$7:$7,0)-1,FALSE),"")</f>
        <v>0</v>
      </c>
      <c r="U95" s="36">
        <f>IFERROR(VLOOKUP($B95,[5]평가!$B:$Z,MATCH(LEFT(U$2,2),[5]평가!$7:$7,0)-1,FALSE),"")</f>
        <v>78</v>
      </c>
      <c r="V95" s="39">
        <f>IFERROR(VLOOKUP($B95,[5]평가!$B:$Z,MATCH(LEFT(V$2,2),[5]평가!$7:$7,0)-1,FALSE),"")</f>
        <v>56</v>
      </c>
      <c r="W95" s="33">
        <f>IFERROR(VLOOKUP($B95,대상!$B:$AD,MATCH(W$2,대상!$1:$1,0)-1,FALSE),"")</f>
        <v>0</v>
      </c>
      <c r="X95" s="20">
        <f>IF(ISBLANK(B95),"",T$1-COUNTIF(H95:V95,"회피"))</f>
        <v>5</v>
      </c>
      <c r="Y95" s="21">
        <f>IF($T$1=X95,(SUM(I95,L95,O95,R95,U95)-MIN(I95,L95,O95,R95,U95)-MAX(I95,L95,O95,R95,U95))/($T$1-2),SUM(I95,L95,O95,R95,U95/X95))</f>
        <v>72.333333333333329</v>
      </c>
      <c r="Z95" s="40">
        <f>IFERROR(VLOOKUP($B95,대상!$B:$AD,MATCH(Z$2,대상!$1:$1,0)-1,FALSE),0)</f>
        <v>0</v>
      </c>
      <c r="AA95" s="41">
        <f>IFERROR(IF(W95="면제","100"+Z95,Y95+Z95),"")</f>
        <v>72.333333333333329</v>
      </c>
      <c r="AB95" s="35" t="str">
        <f>IF(OR(W95="면제",N(Y95)=0),"",IF(AA95&lt;60,"과락",""))</f>
        <v/>
      </c>
      <c r="AC95" s="54">
        <f>IF(N(AA95)=0,"",RANK(AA95,AA$3:AA$202))</f>
        <v>90</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116</v>
      </c>
      <c r="B96" s="2">
        <v>20431069</v>
      </c>
      <c r="C96" s="38" t="str">
        <f>IFERROR(VLOOKUP($B96,대상!$B:$AC,MATCH(C$2,대상!$1:$1,0)-1,FALSE),"")</f>
        <v>지역기반</v>
      </c>
      <c r="D96" s="38" t="str">
        <f>IFERROR(VLOOKUP($B96,대상!$B:$AC,MATCH(D$2,대상!$1:$1,0)-1,FALSE),"")</f>
        <v>안우림</v>
      </c>
      <c r="E96" s="36" t="str">
        <f>IFERROR(VLOOKUP($B96,대상!$B:$AC,MATCH(E$2,대상!$1:$1,0)-1,FALSE),"")</f>
        <v>전기ㆍ전자</v>
      </c>
      <c r="F96" s="38" t="str">
        <f>IFERROR(VLOOKUP($B96,대상!$B:$AC,MATCH(F$2,대상!$1:$1,0)-1,FALSE),"")</f>
        <v>동아프리카 전기자동차 물류 통합솔루션, 승객운송 서비스 및  전기자동차 판매 서비스</v>
      </c>
      <c r="G96" s="38" t="str">
        <f>IFERROR(VLOOKUP($B96,대상!$B:$AC,MATCH(G$2,대상!$1:$1,0)-1,FALSE),"")</f>
        <v/>
      </c>
      <c r="H96" s="33">
        <f>IFERROR(VLOOKUP($B96,[1]평가!$B:$Z,MATCH(LEFT(H$2,2),[1]평가!$7:$7,0)-1,FALSE),"")</f>
        <v>0</v>
      </c>
      <c r="I96" s="36">
        <f>IFERROR(VLOOKUP($B96,[1]평가!$B:$Z,MATCH(LEFT(I$2,2),[1]평가!$7:$7,0)-1,FALSE),"")</f>
        <v>70</v>
      </c>
      <c r="J96" s="36">
        <f>IFERROR(VLOOKUP($B96,[1]평가!$B:$Z,MATCH(LEFT(J$2,2),[1]평가!$7:$7,0)-1,FALSE),"")</f>
        <v>78</v>
      </c>
      <c r="K96" s="33">
        <f>IFERROR(VLOOKUP($B96,[2]평가!$B:$Z,MATCH(LEFT(K$2,2),[2]평가!$7:$7,0)-1,FALSE),"")</f>
        <v>0</v>
      </c>
      <c r="L96" s="36">
        <f>IFERROR(VLOOKUP($B96,[2]평가!$B:$Z,MATCH(LEFT(L$2,2),[2]평가!$7:$7,0)-1,FALSE),"")</f>
        <v>75</v>
      </c>
      <c r="M96" s="39">
        <f>IFERROR(VLOOKUP($B96,[2]평가!$B:$Z,MATCH(LEFT(M$2,2),[2]평가!$7:$7,0)-1,FALSE),"")</f>
        <v>37</v>
      </c>
      <c r="N96" s="33">
        <f>IFERROR(VLOOKUP($B96,[3]평가!$B:$Z,MATCH(LEFT(N$2,2),[3]평가!$7:$7,0)-1,FALSE),"")</f>
        <v>0</v>
      </c>
      <c r="O96" s="36">
        <f>IFERROR(VLOOKUP($B96,[3]평가!$B:$Z,MATCH(LEFT(O$2,2),[3]평가!$7:$7,0)-1,FALSE),"")</f>
        <v>67</v>
      </c>
      <c r="P96" s="39">
        <f>IFERROR(VLOOKUP($B96,[3]평가!$B:$Z,MATCH(LEFT(P$2,2),[3]평가!$7:$7,0)-1,FALSE),"")</f>
        <v>131</v>
      </c>
      <c r="Q96" s="33">
        <f>IFERROR(VLOOKUP($B96,[4]평가!$B:$Z,MATCH(LEFT(Q$2,2),[4]평가!$7:$7,0)-1,FALSE),"")</f>
        <v>0</v>
      </c>
      <c r="R96" s="36">
        <f>IFERROR(VLOOKUP($B96,[4]평가!$B:$Z,MATCH(LEFT(R$2,2),[4]평가!$7:$7,0)-1,FALSE),"")</f>
        <v>72</v>
      </c>
      <c r="S96" s="39">
        <f>IFERROR(VLOOKUP($B96,[4]평가!$B:$Z,MATCH(LEFT(S$2,2),[4]평가!$7:$7,0)-1,FALSE),"")</f>
        <v>135</v>
      </c>
      <c r="T96" s="33">
        <f>IFERROR(VLOOKUP($B96,[5]평가!$B:$Z,MATCH(LEFT(T$2,2),[5]평가!$7:$7,0)-1,FALSE),"")</f>
        <v>0</v>
      </c>
      <c r="U96" s="36">
        <f>IFERROR(VLOOKUP($B96,[5]평가!$B:$Z,MATCH(LEFT(U$2,2),[5]평가!$7:$7,0)-1,FALSE),"")</f>
        <v>80</v>
      </c>
      <c r="V96" s="39">
        <f>IFERROR(VLOOKUP($B96,[5]평가!$B:$Z,MATCH(LEFT(V$2,2),[5]평가!$7:$7,0)-1,FALSE),"")</f>
        <v>43</v>
      </c>
      <c r="W96" s="33">
        <f>IFERROR(VLOOKUP($B96,대상!$B:$AD,MATCH(W$2,대상!$1:$1,0)-1,FALSE),"")</f>
        <v>0</v>
      </c>
      <c r="X96" s="20">
        <f>IF(ISBLANK(B96),"",T$1-COUNTIF(H96:V96,"회피"))</f>
        <v>5</v>
      </c>
      <c r="Y96" s="21">
        <f>IF($T$1=X96,(SUM(I96,L96,O96,R96,U96)-MIN(I96,L96,O96,R96,U96)-MAX(I96,L96,O96,R96,U96))/($T$1-2),SUM(I96,L96,O96,R96,U96/X96))</f>
        <v>72.333333333333329</v>
      </c>
      <c r="Z96" s="40">
        <f>IFERROR(VLOOKUP($B96,대상!$B:$AD,MATCH(Z$2,대상!$1:$1,0)-1,FALSE),0)</f>
        <v>0</v>
      </c>
      <c r="AA96" s="41">
        <f>IFERROR(IF(W96="면제","100"+Z96,Y96+Z96),"")</f>
        <v>72.333333333333329</v>
      </c>
      <c r="AB96" s="35" t="str">
        <f>IF(OR(W96="면제",N(Y96)=0),"",IF(AA96&lt;60,"과락",""))</f>
        <v/>
      </c>
      <c r="AC96" s="54">
        <f>IF(N(AA96)=0,"",RANK(AA96,AA$3:AA$202))</f>
        <v>90</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①동아프리카 효율화를 위한 초저가 전기특럭 공급 및 통합 관리 솔루션을 창업아이템으로 제안하고 있음. 창업아이템의 목표 시장 진입을 위한 구체적인 전략이 필요한 것으로 판단됨. _x000D_②대표자의 역량(국적 등)을 십분 활용한 우수 사업모델이라 판단됩니다. 다만, 문제(도난 등)의 해결을 위한 구체적인 기술이나 아이디어가 확인되지 않습니다. 그리고 탄자니아 시장을 넘어 아프리카 등 타 국가로의 시장 확대 전략도 고민할 필요가 있습니다. _x000D_③ㅇ 시장규모에 대한 세밀한 조사 분석이 필요하고, 구체화된 성장 전략 수립 보완이 필요함 _x000D_④동아프리카 물류 효율화라는 창업 아이템의 예상되는 매출 규모 등 신뢰할 수 있는 객관적 수치를 통해 사업 타당성을 보다 구체적으로 설명할 필요가 있음 _x000D_⑤창업아이템에 대한 문제인식과 필요성은 비교적 명확하게 확인됨
전반적으로 사업계획의 추진가능성과 방향성이 명확함
추후 자금확보방안에 대한 구체적인 보완이 필요함.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129</v>
      </c>
      <c r="B97" s="2">
        <v>20425468</v>
      </c>
      <c r="C97" s="38" t="str">
        <f>IFERROR(VLOOKUP($B97,대상!$B:$AC,MATCH(C$2,대상!$1:$1,0)-1,FALSE),"")</f>
        <v>대학발</v>
      </c>
      <c r="D97" s="38" t="str">
        <f>IFERROR(VLOOKUP($B97,대상!$B:$AC,MATCH(D$2,대상!$1:$1,0)-1,FALSE),"")</f>
        <v>한승우</v>
      </c>
      <c r="E97" s="36" t="str">
        <f>IFERROR(VLOOKUP($B97,대상!$B:$AC,MATCH(E$2,대상!$1:$1,0)-1,FALSE),"")</f>
        <v>전기ㆍ전자</v>
      </c>
      <c r="F97" s="38" t="str">
        <f>IFERROR(VLOOKUP($B97,대상!$B:$AC,MATCH(F$2,대상!$1:$1,0)-1,FALSE),"")</f>
        <v>멀티모달 LLM 기반 캐릭터 인터랙션 및 콘텐츠 출력형 Physical AI 디바이스(MARO)</v>
      </c>
      <c r="G97" s="38" t="str">
        <f>IFERROR(VLOOKUP($B97,대상!$B:$AC,MATCH(G$2,대상!$1:$1,0)-1,FALSE),"")</f>
        <v/>
      </c>
      <c r="H97" s="33">
        <f>IFERROR(VLOOKUP($B97,[1]평가!$B:$Z,MATCH(LEFT(H$2,2),[1]평가!$7:$7,0)-1,FALSE),"")</f>
        <v>0</v>
      </c>
      <c r="I97" s="36">
        <f>IFERROR(VLOOKUP($B97,[1]평가!$B:$Z,MATCH(LEFT(I$2,2),[1]평가!$7:$7,0)-1,FALSE),"")</f>
        <v>70</v>
      </c>
      <c r="J97" s="36">
        <f>IFERROR(VLOOKUP($B97,[1]평가!$B:$Z,MATCH(LEFT(J$2,2),[1]평가!$7:$7,0)-1,FALSE),"")</f>
        <v>78</v>
      </c>
      <c r="K97" s="33">
        <f>IFERROR(VLOOKUP($B97,[2]평가!$B:$Z,MATCH(LEFT(K$2,2),[2]평가!$7:$7,0)-1,FALSE),"")</f>
        <v>0</v>
      </c>
      <c r="L97" s="36">
        <f>IFERROR(VLOOKUP($B97,[2]평가!$B:$Z,MATCH(LEFT(L$2,2),[2]평가!$7:$7,0)-1,FALSE),"")</f>
        <v>66</v>
      </c>
      <c r="M97" s="39">
        <f>IFERROR(VLOOKUP($B97,[2]평가!$B:$Z,MATCH(LEFT(M$2,2),[2]평가!$7:$7,0)-1,FALSE),"")</f>
        <v>97</v>
      </c>
      <c r="N97" s="33">
        <f>IFERROR(VLOOKUP($B97,[3]평가!$B:$Z,MATCH(LEFT(N$2,2),[3]평가!$7:$7,0)-1,FALSE),"")</f>
        <v>0</v>
      </c>
      <c r="O97" s="36">
        <f>IFERROR(VLOOKUP($B97,[3]평가!$B:$Z,MATCH(LEFT(O$2,2),[3]평가!$7:$7,0)-1,FALSE),"")</f>
        <v>73</v>
      </c>
      <c r="P97" s="39">
        <f>IFERROR(VLOOKUP($B97,[3]평가!$B:$Z,MATCH(LEFT(P$2,2),[3]평가!$7:$7,0)-1,FALSE),"")</f>
        <v>77</v>
      </c>
      <c r="Q97" s="33">
        <f>IFERROR(VLOOKUP($B97,[4]평가!$B:$Z,MATCH(LEFT(Q$2,2),[4]평가!$7:$7,0)-1,FALSE),"")</f>
        <v>0</v>
      </c>
      <c r="R97" s="36">
        <f>IFERROR(VLOOKUP($B97,[4]평가!$B:$Z,MATCH(LEFT(R$2,2),[4]평가!$7:$7,0)-1,FALSE),"")</f>
        <v>74</v>
      </c>
      <c r="S97" s="39">
        <f>IFERROR(VLOOKUP($B97,[4]평가!$B:$Z,MATCH(LEFT(S$2,2),[4]평가!$7:$7,0)-1,FALSE),"")</f>
        <v>68</v>
      </c>
      <c r="T97" s="33">
        <f>IFERROR(VLOOKUP($B97,[5]평가!$B:$Z,MATCH(LEFT(T$2,2),[5]평가!$7:$7,0)-1,FALSE),"")</f>
        <v>0</v>
      </c>
      <c r="U97" s="36">
        <f>IFERROR(VLOOKUP($B97,[5]평가!$B:$Z,MATCH(LEFT(U$2,2),[5]평가!$7:$7,0)-1,FALSE),"")</f>
        <v>79</v>
      </c>
      <c r="V97" s="39">
        <f>IFERROR(VLOOKUP($B97,[5]평가!$B:$Z,MATCH(LEFT(V$2,2),[5]평가!$7:$7,0)-1,FALSE),"")</f>
        <v>46</v>
      </c>
      <c r="W97" s="33">
        <f>IFERROR(VLOOKUP($B97,대상!$B:$AD,MATCH(W$2,대상!$1:$1,0)-1,FALSE),"")</f>
        <v>0</v>
      </c>
      <c r="X97" s="20">
        <f>IF(ISBLANK(B97),"",T$1-COUNTIF(H97:V97,"회피"))</f>
        <v>5</v>
      </c>
      <c r="Y97" s="21">
        <f>IF($T$1=X97,(SUM(I97,L97,O97,R97,U97)-MIN(I97,L97,O97,R97,U97)-MAX(I97,L97,O97,R97,U97))/($T$1-2),SUM(I97,L97,O97,R97,U97/X97))</f>
        <v>72.333333333333329</v>
      </c>
      <c r="Z97" s="40">
        <f>IFERROR(VLOOKUP($B97,대상!$B:$AD,MATCH(Z$2,대상!$1:$1,0)-1,FALSE),0)</f>
        <v>0</v>
      </c>
      <c r="AA97" s="41">
        <f>IFERROR(IF(W97="면제","100"+Z97,Y97+Z97),"")</f>
        <v>72.333333333333329</v>
      </c>
      <c r="AB97" s="35" t="str">
        <f>IF(OR(W97="면제",N(Y97)=0),"",IF(AA97&lt;60,"과락",""))</f>
        <v/>
      </c>
      <c r="AC97" s="54">
        <f>IF(N(AA97)=0,"",RANK(AA97,AA$3:AA$202))</f>
        <v>90</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①LLM과 DPA 기반 감정 모들을 결합하여 사용자 감정과 맥락을 이해하는 메시지 형태롤 감정을 전달하는 피지컬 AI 디바이스 개발을 창업아이템으로 하고 있으니 유사 기술 및 개발품이 다수 존재하여 사업성은 높지 않을 것으로 예상됨. _x000D_②제품 개발의 동기나 필요성은 충분히 이해됩니다. 다만, 유사한 제품을 타겟팅하는 경쟁업체들이 매우 많으며 지원업체만의 기술적 독창성 및 타사대비 차별성이 제안서만으로는 명확하게 판단되지 않습니다. 기술적 장벽을 쌓기 위한 R&amp;D를 추가로 진행하고 빠른 MVP를 통한 사업 방향성을 빠르게 확정할 필요가 있습니다. 빠른 사업 진행을 위한 투자유치도 함께 고민해보시길 추천드립니다. _x000D_③ㅇ 세밀한 시장조사 및 분석을 통한 매출 전략 수립 보완이 필요. 
ㅇ 지속적인 성장을 위한 구체적인 성장 전략 수립 보완이 필요 _x000D_④창업아이템의 시장성 및 사업성에 대하여 관련 시장에 대한 분석 및 소비자의 니즈를 바탕으로 보다 설득력에 있게 제시할 필요가 있음. 이를 바탕으로 시장 점유율을 확보해나갈 수 있는 사업화 전략의 보완이 필요함 _x000D_⑤대표자의 전문성과 관련경험, 기술성은 비교적 우수한것으로 확인됨.
다만 시장의 크기 등의 분석과 확장방안 수립이 필수적으로 필요하며,
고객 수요 및 확보 방안과 시장진출 전략의 구체화가 요구됨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 xml:space="preserve">①일치 _x000D_②일치 _x000D_③일치 _x000D_④일치 _x000D_⑤일치 </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 xml:space="preserve">① 지역 주력 산업 연계분야와 일치함 _x000D_②인공지능에 해당 _x000D_0_x000D_④사용자의 감정을 이해하는 지능형 로봇으로 지역주력 산업제품에 해당함 _x000D_⑤지능형로봇 </v>
      </c>
    </row>
    <row r="98" spans="1:32" ht="30" customHeight="1" x14ac:dyDescent="0.35">
      <c r="A98" s="4">
        <v>143</v>
      </c>
      <c r="B98" s="2">
        <v>20425837</v>
      </c>
      <c r="C98" s="38" t="str">
        <f>IFERROR(VLOOKUP($B98,대상!$B:$AC,MATCH(C$2,대상!$1:$1,0)-1,FALSE),"")</f>
        <v>지역기반</v>
      </c>
      <c r="D98" s="38" t="str">
        <f>IFERROR(VLOOKUP($B98,대상!$B:$AC,MATCH(D$2,대상!$1:$1,0)-1,FALSE),"")</f>
        <v>강태용</v>
      </c>
      <c r="E98" s="36" t="str">
        <f>IFERROR(VLOOKUP($B98,대상!$B:$AC,MATCH(E$2,대상!$1:$1,0)-1,FALSE),"")</f>
        <v>전기ㆍ전자</v>
      </c>
      <c r="F98" s="38" t="str">
        <f>IFERROR(VLOOKUP($B98,대상!$B:$AC,MATCH(F$2,대상!$1:$1,0)-1,FALSE),"")</f>
        <v>스마트팜 통합제어 AI 시스템</v>
      </c>
      <c r="G98" s="38" t="str">
        <f>IFERROR(VLOOKUP($B98,대상!$B:$AC,MATCH(G$2,대상!$1:$1,0)-1,FALSE),"")</f>
        <v/>
      </c>
      <c r="H98" s="33">
        <f>IFERROR(VLOOKUP($B98,[1]평가!$B:$Z,MATCH(LEFT(H$2,2),[1]평가!$7:$7,0)-1,FALSE),"")</f>
        <v>0</v>
      </c>
      <c r="I98" s="36">
        <f>IFERROR(VLOOKUP($B98,[1]평가!$B:$Z,MATCH(LEFT(I$2,2),[1]평가!$7:$7,0)-1,FALSE),"")</f>
        <v>74</v>
      </c>
      <c r="J98" s="36">
        <f>IFERROR(VLOOKUP($B98,[1]평가!$B:$Z,MATCH(LEFT(J$2,2),[1]평가!$7:$7,0)-1,FALSE),"")</f>
        <v>28</v>
      </c>
      <c r="K98" s="33">
        <f>IFERROR(VLOOKUP($B98,[2]평가!$B:$Z,MATCH(LEFT(K$2,2),[2]평가!$7:$7,0)-1,FALSE),"")</f>
        <v>0</v>
      </c>
      <c r="L98" s="36">
        <f>IFERROR(VLOOKUP($B98,[2]평가!$B:$Z,MATCH(LEFT(L$2,2),[2]평가!$7:$7,0)-1,FALSE),"")</f>
        <v>75</v>
      </c>
      <c r="M98" s="39">
        <f>IFERROR(VLOOKUP($B98,[2]평가!$B:$Z,MATCH(LEFT(M$2,2),[2]평가!$7:$7,0)-1,FALSE),"")</f>
        <v>37</v>
      </c>
      <c r="N98" s="33">
        <f>IFERROR(VLOOKUP($B98,[3]평가!$B:$Z,MATCH(LEFT(N$2,2),[3]평가!$7:$7,0)-1,FALSE),"")</f>
        <v>0</v>
      </c>
      <c r="O98" s="36">
        <f>IFERROR(VLOOKUP($B98,[3]평가!$B:$Z,MATCH(LEFT(O$2,2),[3]평가!$7:$7,0)-1,FALSE),"")</f>
        <v>67</v>
      </c>
      <c r="P98" s="39">
        <f>IFERROR(VLOOKUP($B98,[3]평가!$B:$Z,MATCH(LEFT(P$2,2),[3]평가!$7:$7,0)-1,FALSE),"")</f>
        <v>131</v>
      </c>
      <c r="Q98" s="33">
        <f>IFERROR(VLOOKUP($B98,[4]평가!$B:$Z,MATCH(LEFT(Q$2,2),[4]평가!$7:$7,0)-1,FALSE),"")</f>
        <v>0</v>
      </c>
      <c r="R98" s="36">
        <f>IFERROR(VLOOKUP($B98,[4]평가!$B:$Z,MATCH(LEFT(R$2,2),[4]평가!$7:$7,0)-1,FALSE),"")</f>
        <v>72</v>
      </c>
      <c r="S98" s="39">
        <f>IFERROR(VLOOKUP($B98,[4]평가!$B:$Z,MATCH(LEFT(S$2,2),[4]평가!$7:$7,0)-1,FALSE),"")</f>
        <v>135</v>
      </c>
      <c r="T98" s="33">
        <f>IFERROR(VLOOKUP($B98,[5]평가!$B:$Z,MATCH(LEFT(T$2,2),[5]평가!$7:$7,0)-1,FALSE),"")</f>
        <v>0</v>
      </c>
      <c r="U98" s="36">
        <f>IFERROR(VLOOKUP($B98,[5]평가!$B:$Z,MATCH(LEFT(U$2,2),[5]평가!$7:$7,0)-1,FALSE),"")</f>
        <v>71</v>
      </c>
      <c r="V98" s="39">
        <f>IFERROR(VLOOKUP($B98,[5]평가!$B:$Z,MATCH(LEFT(V$2,2),[5]평가!$7:$7,0)-1,FALSE),"")</f>
        <v>99</v>
      </c>
      <c r="W98" s="33">
        <f>IFERROR(VLOOKUP($B98,대상!$B:$AD,MATCH(W$2,대상!$1:$1,0)-1,FALSE),"")</f>
        <v>0</v>
      </c>
      <c r="X98" s="20">
        <f>IF(ISBLANK(B98),"",T$1-COUNTIF(H98:V98,"회피"))</f>
        <v>5</v>
      </c>
      <c r="Y98" s="21">
        <f>IF($T$1=X98,(SUM(I98,L98,O98,R98,U98)-MIN(I98,L98,O98,R98,U98)-MAX(I98,L98,O98,R98,U98))/($T$1-2),SUM(I98,L98,O98,R98,U98/X98))</f>
        <v>72.333333333333329</v>
      </c>
      <c r="Z98" s="40">
        <f>IFERROR(VLOOKUP($B98,대상!$B:$AD,MATCH(Z$2,대상!$1:$1,0)-1,FALSE),0)</f>
        <v>0</v>
      </c>
      <c r="AA98" s="41">
        <f>IFERROR(IF(W98="면제","100"+Z98,Y98+Z98),"")</f>
        <v>72.333333333333329</v>
      </c>
      <c r="AB98" s="35" t="str">
        <f>IF(OR(W98="면제",N(Y98)=0),"",IF(AA98&lt;60,"과락",""))</f>
        <v/>
      </c>
      <c r="AC98" s="54">
        <f>IF(N(AA98)=0,"",RANK(AA98,AA$3:AA$202))</f>
        <v>90</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①AI와 통합제어기를 황용한 스마트팜 환경 제어 시스템 개발을 창업아이템으로 하고 있으나 경쟁업체가 존재하는 것으로 판단되어 시장 진입을 위한 차별화된 전략이 필요한 것으로 판단됨 _x000D_②지원업체의 개발역량이 높은 것으로 판단됩니다. 다만, 현재 하드웨어, 소프트웨어 및 AI모듈에 대한 개별적인 개발이 진행중인 상태이고 통합 제품으로서의 초기 모델이 출시되기 전으로 판단됩니다. 한편, 스마트팸의 경제성과 시장성이 가장 중요한 부분 중 하나인데 사업화 모델이 우리 제품에 특화되어 있지 않습니다. _x000D_③ㅇ 유사 아이템 대비 세밀한 경쟁력 분석과 가격 경쟁력 확보방안이  필요 _x000D_④스마트팜 통합 제어 기능이 다소 이론적, 추상적으로 제시되어 있어 경쟁제품 대비 창업 아이템만의 차별성을 확인하기 어려우며, 실제 제품화가 되기까지의 현실적인 사업계획을 구체적으로 수립할 필요가 있음. _x000D_⑤전반적으로 사업계획의 추진가능성과 방향성이 명확하고 필요성이 확인됨
다만 시장의 크기 등의 분석과 확장방안 수립이 필수적으로 필요하며,
고객 수요 및 확보 방안과 시장진출 전략의 구체화가 요구됨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147</v>
      </c>
      <c r="B99" s="2">
        <v>20427817</v>
      </c>
      <c r="C99" s="38" t="str">
        <f>IFERROR(VLOOKUP($B99,대상!$B:$AC,MATCH(C$2,대상!$1:$1,0)-1,FALSE),"")</f>
        <v>지역기반</v>
      </c>
      <c r="D99" s="38" t="str">
        <f>IFERROR(VLOOKUP($B99,대상!$B:$AC,MATCH(D$2,대상!$1:$1,0)-1,FALSE),"")</f>
        <v>한동엽</v>
      </c>
      <c r="E99" s="36" t="str">
        <f>IFERROR(VLOOKUP($B99,대상!$B:$AC,MATCH(E$2,대상!$1:$1,0)-1,FALSE),"")</f>
        <v>전기ㆍ전자</v>
      </c>
      <c r="F99" s="38" t="str">
        <f>IFERROR(VLOOKUP($B99,대상!$B:$AC,MATCH(F$2,대상!$1:$1,0)-1,FALSE),"")</f>
        <v>사진·설명 기반 주문기술이 적용된 긴급 자재 조달 기능의  철물 주문 플랫폼 HARDY LINK</v>
      </c>
      <c r="G99" s="38" t="str">
        <f>IFERROR(VLOOKUP($B99,대상!$B:$AC,MATCH(G$2,대상!$1:$1,0)-1,FALSE),"")</f>
        <v/>
      </c>
      <c r="H99" s="33">
        <f>IFERROR(VLOOKUP($B99,[1]평가!$B:$Z,MATCH(LEFT(H$2,2),[1]평가!$7:$7,0)-1,FALSE),"")</f>
        <v>0</v>
      </c>
      <c r="I99" s="36">
        <f>IFERROR(VLOOKUP($B99,[1]평가!$B:$Z,MATCH(LEFT(I$2,2),[1]평가!$7:$7,0)-1,FALSE),"")</f>
        <v>71</v>
      </c>
      <c r="J99" s="36">
        <f>IFERROR(VLOOKUP($B99,[1]평가!$B:$Z,MATCH(LEFT(J$2,2),[1]평가!$7:$7,0)-1,FALSE),"")</f>
        <v>70</v>
      </c>
      <c r="K99" s="33">
        <f>IFERROR(VLOOKUP($B99,[2]평가!$B:$Z,MATCH(LEFT(K$2,2),[2]평가!$7:$7,0)-1,FALSE),"")</f>
        <v>0</v>
      </c>
      <c r="L99" s="36">
        <f>IFERROR(VLOOKUP($B99,[2]평가!$B:$Z,MATCH(LEFT(L$2,2),[2]평가!$7:$7,0)-1,FALSE),"")</f>
        <v>76</v>
      </c>
      <c r="M99" s="39">
        <f>IFERROR(VLOOKUP($B99,[2]평가!$B:$Z,MATCH(LEFT(M$2,2),[2]평가!$7:$7,0)-1,FALSE),"")</f>
        <v>29</v>
      </c>
      <c r="N99" s="33">
        <f>IFERROR(VLOOKUP($B99,[3]평가!$B:$Z,MATCH(LEFT(N$2,2),[3]평가!$7:$7,0)-1,FALSE),"")</f>
        <v>0</v>
      </c>
      <c r="O99" s="36">
        <f>IFERROR(VLOOKUP($B99,[3]평가!$B:$Z,MATCH(LEFT(O$2,2),[3]평가!$7:$7,0)-1,FALSE),"")</f>
        <v>69</v>
      </c>
      <c r="P99" s="39">
        <f>IFERROR(VLOOKUP($B99,[3]평가!$B:$Z,MATCH(LEFT(P$2,2),[3]평가!$7:$7,0)-1,FALSE),"")</f>
        <v>107</v>
      </c>
      <c r="Q99" s="33">
        <f>IFERROR(VLOOKUP($B99,[4]평가!$B:$Z,MATCH(LEFT(Q$2,2),[4]평가!$7:$7,0)-1,FALSE),"")</f>
        <v>0</v>
      </c>
      <c r="R99" s="36">
        <f>IFERROR(VLOOKUP($B99,[4]평가!$B:$Z,MATCH(LEFT(R$2,2),[4]평가!$7:$7,0)-1,FALSE),"")</f>
        <v>75</v>
      </c>
      <c r="S99" s="39">
        <f>IFERROR(VLOOKUP($B99,[4]평가!$B:$Z,MATCH(LEFT(S$2,2),[4]평가!$7:$7,0)-1,FALSE),"")</f>
        <v>50</v>
      </c>
      <c r="T99" s="33">
        <f>IFERROR(VLOOKUP($B99,[5]평가!$B:$Z,MATCH(LEFT(T$2,2),[5]평가!$7:$7,0)-1,FALSE),"")</f>
        <v>0</v>
      </c>
      <c r="U99" s="36">
        <f>IFERROR(VLOOKUP($B99,[5]평가!$B:$Z,MATCH(LEFT(U$2,2),[5]평가!$7:$7,0)-1,FALSE),"")</f>
        <v>71</v>
      </c>
      <c r="V99" s="39">
        <f>IFERROR(VLOOKUP($B99,[5]평가!$B:$Z,MATCH(LEFT(V$2,2),[5]평가!$7:$7,0)-1,FALSE),"")</f>
        <v>99</v>
      </c>
      <c r="W99" s="33">
        <f>IFERROR(VLOOKUP($B99,대상!$B:$AD,MATCH(W$2,대상!$1:$1,0)-1,FALSE),"")</f>
        <v>0</v>
      </c>
      <c r="X99" s="20">
        <f>IF(ISBLANK(B99),"",T$1-COUNTIF(H99:V99,"회피"))</f>
        <v>5</v>
      </c>
      <c r="Y99" s="21">
        <f>IF($T$1=X99,(SUM(I99,L99,O99,R99,U99)-MIN(I99,L99,O99,R99,U99)-MAX(I99,L99,O99,R99,U99))/($T$1-2),SUM(I99,L99,O99,R99,U99/X99))</f>
        <v>72.333333333333329</v>
      </c>
      <c r="Z99" s="40">
        <f>IFERROR(VLOOKUP($B99,대상!$B:$AD,MATCH(Z$2,대상!$1:$1,0)-1,FALSE),0)</f>
        <v>0</v>
      </c>
      <c r="AA99" s="41">
        <f>IFERROR(IF(W99="면제","100"+Z99,Y99+Z99),"")</f>
        <v>72.333333333333329</v>
      </c>
      <c r="AB99" s="35" t="str">
        <f>IF(OR(W99="면제",N(Y99)=0),"",IF(AA99&lt;60,"과락",""))</f>
        <v/>
      </c>
      <c r="AC99" s="54">
        <f>IF(N(AA99)=0,"",RANK(AA99,AA$3:AA$202))</f>
        <v>90</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①철물점 디지털 주문, 조달 구조를 전환하는 지역 기반 철물 주문 플래폼 개발을 창업아이템으로 하고 있으나 제안하고 있는 목표 시장 규모는 크지 않은 것으로 판단됨 _x000D_②현장에서의 긴급 수급이 필요한 철물 시장의 니즈를 충족시킬 수 있다는 점에서 긍정적인 평가를 합니다. 다만 플랫폼의 성공여부는 수요자와 공급자의 적극적인 참여에 달려있다보니 서비스 초기에는 수익이 줄더라도 공급사 유인을 위한 혜택을 제공하는 것이 좋아 보입니다. 한편, 플랫폼 사업은 일반적으로 기술적 장벽을 만들기 힘든 부분이 있기에 초기에 투자를 받고 영업망 확보 및 인지도 향상을 위한 광고를 적극적으로 집행할 것을 제안드립니다. _x000D_③ㅇ 아이템 목표 시장에 대한 세밀한 조사 분석과 지속 성장을 위한 구체적인 전략 수립 보완이 필요함 _x000D_④철물 B2B 사업 아이템이 시장성 및 사업성을 가질 수 있을지 관련 수요에 대한 보다 구체적인 분석이 필요하며, 플랫폼 사업 특성상 초기 사용자 확보를 위한 마케팅 전략의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153</v>
      </c>
      <c r="B100" s="2">
        <v>20430121</v>
      </c>
      <c r="C100" s="38" t="str">
        <f>IFERROR(VLOOKUP($B100,대상!$B:$AC,MATCH(C$2,대상!$1:$1,0)-1,FALSE),"")</f>
        <v>지역기반</v>
      </c>
      <c r="D100" s="38" t="str">
        <f>IFERROR(VLOOKUP($B100,대상!$B:$AC,MATCH(D$2,대상!$1:$1,0)-1,FALSE),"")</f>
        <v>이시헌</v>
      </c>
      <c r="E100" s="36" t="str">
        <f>IFERROR(VLOOKUP($B100,대상!$B:$AC,MATCH(E$2,대상!$1:$1,0)-1,FALSE),"")</f>
        <v>전기ㆍ전자</v>
      </c>
      <c r="F100" s="38" t="str">
        <f>IFERROR(VLOOKUP($B100,대상!$B:$AC,MATCH(F$2,대상!$1:$1,0)-1,FALSE),"")</f>
        <v xml:space="preserve">객체 인식 기술이 적용된 디지털 사이니지의 교통약자 알림 서비스 </v>
      </c>
      <c r="G100" s="38" t="str">
        <f>IFERROR(VLOOKUP($B100,대상!$B:$AC,MATCH(G$2,대상!$1:$1,0)-1,FALSE),"")</f>
        <v/>
      </c>
      <c r="H100" s="33">
        <f>IFERROR(VLOOKUP($B100,[1]평가!$B:$Z,MATCH(LEFT(H$2,2),[1]평가!$7:$7,0)-1,FALSE),"")</f>
        <v>0</v>
      </c>
      <c r="I100" s="36">
        <f>IFERROR(VLOOKUP($B100,[1]평가!$B:$Z,MATCH(LEFT(I$2,2),[1]평가!$7:$7,0)-1,FALSE),"")</f>
        <v>71</v>
      </c>
      <c r="J100" s="36">
        <f>IFERROR(VLOOKUP($B100,[1]평가!$B:$Z,MATCH(LEFT(J$2,2),[1]평가!$7:$7,0)-1,FALSE),"")</f>
        <v>70</v>
      </c>
      <c r="K100" s="33">
        <f>IFERROR(VLOOKUP($B100,[2]평가!$B:$Z,MATCH(LEFT(K$2,2),[2]평가!$7:$7,0)-1,FALSE),"")</f>
        <v>0</v>
      </c>
      <c r="L100" s="36">
        <f>IFERROR(VLOOKUP($B100,[2]평가!$B:$Z,MATCH(LEFT(L$2,2),[2]평가!$7:$7,0)-1,FALSE),"")</f>
        <v>76</v>
      </c>
      <c r="M100" s="39">
        <f>IFERROR(VLOOKUP($B100,[2]평가!$B:$Z,MATCH(LEFT(M$2,2),[2]평가!$7:$7,0)-1,FALSE),"")</f>
        <v>29</v>
      </c>
      <c r="N100" s="33">
        <f>IFERROR(VLOOKUP($B100,[3]평가!$B:$Z,MATCH(LEFT(N$2,2),[3]평가!$7:$7,0)-1,FALSE),"")</f>
        <v>0</v>
      </c>
      <c r="O100" s="36">
        <f>IFERROR(VLOOKUP($B100,[3]평가!$B:$Z,MATCH(LEFT(O$2,2),[3]평가!$7:$7,0)-1,FALSE),"")</f>
        <v>68</v>
      </c>
      <c r="P100" s="39">
        <f>IFERROR(VLOOKUP($B100,[3]평가!$B:$Z,MATCH(LEFT(P$2,2),[3]평가!$7:$7,0)-1,FALSE),"")</f>
        <v>120</v>
      </c>
      <c r="Q100" s="33">
        <f>IFERROR(VLOOKUP($B100,[4]평가!$B:$Z,MATCH(LEFT(Q$2,2),[4]평가!$7:$7,0)-1,FALSE),"")</f>
        <v>0</v>
      </c>
      <c r="R100" s="36">
        <f>IFERROR(VLOOKUP($B100,[4]평가!$B:$Z,MATCH(LEFT(R$2,2),[4]평가!$7:$7,0)-1,FALSE),"")</f>
        <v>82</v>
      </c>
      <c r="S100" s="39">
        <f>IFERROR(VLOOKUP($B100,[4]평가!$B:$Z,MATCH(LEFT(S$2,2),[4]평가!$7:$7,0)-1,FALSE),"")</f>
        <v>23</v>
      </c>
      <c r="T100" s="33">
        <f>IFERROR(VLOOKUP($B100,[5]평가!$B:$Z,MATCH(LEFT(T$2,2),[5]평가!$7:$7,0)-1,FALSE),"")</f>
        <v>0</v>
      </c>
      <c r="U100" s="36">
        <f>IFERROR(VLOOKUP($B100,[5]평가!$B:$Z,MATCH(LEFT(U$2,2),[5]평가!$7:$7,0)-1,FALSE),"")</f>
        <v>70</v>
      </c>
      <c r="V100" s="39">
        <f>IFERROR(VLOOKUP($B100,[5]평가!$B:$Z,MATCH(LEFT(V$2,2),[5]평가!$7:$7,0)-1,FALSE),"")</f>
        <v>106</v>
      </c>
      <c r="W100" s="33">
        <f>IFERROR(VLOOKUP($B100,대상!$B:$AD,MATCH(W$2,대상!$1:$1,0)-1,FALSE),"")</f>
        <v>0</v>
      </c>
      <c r="X100" s="20">
        <f>IF(ISBLANK(B100),"",T$1-COUNTIF(H100:V100,"회피"))</f>
        <v>5</v>
      </c>
      <c r="Y100" s="21">
        <f>IF($T$1=X100,(SUM(I100,L100,O100,R100,U100)-MIN(I100,L100,O100,R100,U100)-MAX(I100,L100,O100,R100,U100))/($T$1-2),SUM(I100,L100,O100,R100,U100/X100))</f>
        <v>72.333333333333329</v>
      </c>
      <c r="Z100" s="40">
        <f>IFERROR(VLOOKUP($B100,대상!$B:$AD,MATCH(Z$2,대상!$1:$1,0)-1,FALSE),0)</f>
        <v>0</v>
      </c>
      <c r="AA100" s="41">
        <f>IFERROR(IF(W100="면제","100"+Z100,Y100+Z100),"")</f>
        <v>72.333333333333329</v>
      </c>
      <c r="AB100" s="35" t="str">
        <f>IF(OR(W100="면제",N(Y100)=0),"",IF(AA100&lt;60,"과락",""))</f>
        <v/>
      </c>
      <c r="AC100" s="54">
        <f>IF(N(AA100)=0,"",RANK(AA100,AA$3:AA$202))</f>
        <v>90</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①영유아나 취약층 사고 예방을 위한 차량의 사각지대 객체인식 등이 가능한 시스템 개발을 창업아이템으로 하고 있으나 목표 시장 진입시 어려움이 예상되어 시장진입을 위한 차별화 전략이 필요함.  _x000D_②어린이 교통사고를 방지하기 위한 기술로서 공공성이 인정됩니다. 다만, 각 스마트폰 위치 정밀도가 매우 높아야 실질적인 효과를 발휘할 수 있을 것으로 판단됩니다. 도로에 설치된 CCTV의 성능도 효과에 큰 영향을 줄 것으로 판단됩니다. CCTV 영상의 경우 도로교통공사와의 협의가 필요한데 관련하여 어느정도 협의가 이루어졌는지도 궁금합니다. _x000D_③ㅇ 본 아이템에 대한 세밀한 시장 분석이 필요하고, 구체적인 사업화 전략 수립 보완이 필요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16</v>
      </c>
      <c r="B101" s="2">
        <v>20422320</v>
      </c>
      <c r="C101" s="38" t="str">
        <f>IFERROR(VLOOKUP($B101,대상!$B:$AC,MATCH(C$2,대상!$1:$1,0)-1,FALSE),"")</f>
        <v>지역기반</v>
      </c>
      <c r="D101" s="38" t="str">
        <f>IFERROR(VLOOKUP($B101,대상!$B:$AC,MATCH(D$2,대상!$1:$1,0)-1,FALSE),"")</f>
        <v>김형주</v>
      </c>
      <c r="E101" s="36" t="str">
        <f>IFERROR(VLOOKUP($B101,대상!$B:$AC,MATCH(E$2,대상!$1:$1,0)-1,FALSE),"")</f>
        <v>전기ㆍ전자</v>
      </c>
      <c r="F101" s="38" t="str">
        <f>IFERROR(VLOOKUP($B101,대상!$B:$AC,MATCH(F$2,대상!$1:$1,0)-1,FALSE),"")</f>
        <v>배액 분석 기반 양액 공급 제어 및 작물 생육 관리 통합 시스템</v>
      </c>
      <c r="G101" s="38" t="str">
        <f>IFERROR(VLOOKUP($B101,대상!$B:$AC,MATCH(G$2,대상!$1:$1,0)-1,FALSE),"")</f>
        <v/>
      </c>
      <c r="H101" s="33">
        <f>IFERROR(VLOOKUP($B101,[1]평가!$B:$Z,MATCH(LEFT(H$2,2),[1]평가!$7:$7,0)-1,FALSE),"")</f>
        <v>0</v>
      </c>
      <c r="I101" s="36">
        <f>IFERROR(VLOOKUP($B101,[1]평가!$B:$Z,MATCH(LEFT(I$2,2),[1]평가!$7:$7,0)-1,FALSE),"")</f>
        <v>69</v>
      </c>
      <c r="J101" s="36">
        <f>IFERROR(VLOOKUP($B101,[1]평가!$B:$Z,MATCH(LEFT(J$2,2),[1]평가!$7:$7,0)-1,FALSE),"")</f>
        <v>116</v>
      </c>
      <c r="K101" s="33">
        <f>IFERROR(VLOOKUP($B101,[2]평가!$B:$Z,MATCH(LEFT(K$2,2),[2]평가!$7:$7,0)-1,FALSE),"")</f>
        <v>0</v>
      </c>
      <c r="L101" s="36">
        <f>IFERROR(VLOOKUP($B101,[2]평가!$B:$Z,MATCH(LEFT(L$2,2),[2]평가!$7:$7,0)-1,FALSE),"")</f>
        <v>60</v>
      </c>
      <c r="M101" s="39">
        <f>IFERROR(VLOOKUP($B101,[2]평가!$B:$Z,MATCH(LEFT(M$2,2),[2]평가!$7:$7,0)-1,FALSE),"")</f>
        <v>146</v>
      </c>
      <c r="N101" s="33">
        <f>IFERROR(VLOOKUP($B101,[3]평가!$B:$Z,MATCH(LEFT(N$2,2),[3]평가!$7:$7,0)-1,FALSE),"")</f>
        <v>0</v>
      </c>
      <c r="O101" s="36">
        <f>IFERROR(VLOOKUP($B101,[3]평가!$B:$Z,MATCH(LEFT(O$2,2),[3]평가!$7:$7,0)-1,FALSE),"")</f>
        <v>83</v>
      </c>
      <c r="P101" s="39">
        <f>IFERROR(VLOOKUP($B101,[3]평가!$B:$Z,MATCH(LEFT(P$2,2),[3]평가!$7:$7,0)-1,FALSE),"")</f>
        <v>29</v>
      </c>
      <c r="Q101" s="33">
        <f>IFERROR(VLOOKUP($B101,[4]평가!$B:$Z,MATCH(LEFT(Q$2,2),[4]평가!$7:$7,0)-1,FALSE),"")</f>
        <v>0</v>
      </c>
      <c r="R101" s="36">
        <f>IFERROR(VLOOKUP($B101,[4]평가!$B:$Z,MATCH(LEFT(R$2,2),[4]평가!$7:$7,0)-1,FALSE),"")</f>
        <v>80</v>
      </c>
      <c r="S101" s="39">
        <f>IFERROR(VLOOKUP($B101,[4]평가!$B:$Z,MATCH(LEFT(S$2,2),[4]평가!$7:$7,0)-1,FALSE),"")</f>
        <v>39</v>
      </c>
      <c r="T101" s="33">
        <f>IFERROR(VLOOKUP($B101,[5]평가!$B:$Z,MATCH(LEFT(T$2,2),[5]평가!$7:$7,0)-1,FALSE),"")</f>
        <v>0</v>
      </c>
      <c r="U101" s="36">
        <f>IFERROR(VLOOKUP($B101,[5]평가!$B:$Z,MATCH(LEFT(U$2,2),[5]평가!$7:$7,0)-1,FALSE),"")</f>
        <v>67</v>
      </c>
      <c r="V101" s="39">
        <f>IFERROR(VLOOKUP($B101,[5]평가!$B:$Z,MATCH(LEFT(V$2,2),[5]평가!$7:$7,0)-1,FALSE),"")</f>
        <v>131</v>
      </c>
      <c r="W101" s="33">
        <f>IFERROR(VLOOKUP($B101,대상!$B:$AD,MATCH(W$2,대상!$1:$1,0)-1,FALSE),"")</f>
        <v>0</v>
      </c>
      <c r="X101" s="20">
        <f>IF(ISBLANK(B101),"",T$1-COUNTIF(H101:V101,"회피"))</f>
        <v>5</v>
      </c>
      <c r="Y101" s="21">
        <f>IF($T$1=X101,(SUM(I101,L101,O101,R101,U101)-MIN(I101,L101,O101,R101,U101)-MAX(I101,L101,O101,R101,U101))/($T$1-2),SUM(I101,L101,O101,R101,U101/X101))</f>
        <v>72</v>
      </c>
      <c r="Z101" s="40">
        <f>IFERROR(VLOOKUP($B101,대상!$B:$AD,MATCH(Z$2,대상!$1:$1,0)-1,FALSE),0)</f>
        <v>0</v>
      </c>
      <c r="AA101" s="41">
        <f>IFERROR(IF(W101="면제","100"+Z101,Y101+Z101),"")</f>
        <v>72</v>
      </c>
      <c r="AB101" s="35" t="str">
        <f>IF(OR(W101="면제",N(Y101)=0),"",IF(AA101&lt;60,"과락",""))</f>
        <v/>
      </c>
      <c r="AC101" s="54">
        <f>IF(N(AA101)=0,"",RANK(AA101,AA$3:AA$202))</f>
        <v>99</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29</v>
      </c>
      <c r="B102" s="2">
        <v>20427653</v>
      </c>
      <c r="C102" s="38" t="str">
        <f>IFERROR(VLOOKUP($B102,대상!$B:$AC,MATCH(C$2,대상!$1:$1,0)-1,FALSE),"")</f>
        <v>지역기반</v>
      </c>
      <c r="D102" s="38" t="str">
        <f>IFERROR(VLOOKUP($B102,대상!$B:$AC,MATCH(D$2,대상!$1:$1,0)-1,FALSE),"")</f>
        <v>조진현</v>
      </c>
      <c r="E102" s="36" t="str">
        <f>IFERROR(VLOOKUP($B102,대상!$B:$AC,MATCH(E$2,대상!$1:$1,0)-1,FALSE),"")</f>
        <v>전기ㆍ전자</v>
      </c>
      <c r="F102" s="38" t="str">
        <f>IFERROR(VLOOKUP($B102,대상!$B:$AC,MATCH(F$2,대상!$1:$1,0)-1,FALSE),"")</f>
        <v>HBM4 및 AI 반도체· 접합 수율 향상을 위한 나노 박막 광열 변환 기반 초고속 반도체 접합 솔루션</v>
      </c>
      <c r="G102" s="38" t="str">
        <f>IFERROR(VLOOKUP($B102,대상!$B:$AC,MATCH(G$2,대상!$1:$1,0)-1,FALSE),"")</f>
        <v/>
      </c>
      <c r="H102" s="33">
        <f>IFERROR(VLOOKUP($B102,[1]평가!$B:$Z,MATCH(LEFT(H$2,2),[1]평가!$7:$7,0)-1,FALSE),"")</f>
        <v>0</v>
      </c>
      <c r="I102" s="36">
        <f>IFERROR(VLOOKUP($B102,[1]평가!$B:$Z,MATCH(LEFT(I$2,2),[1]평가!$7:$7,0)-1,FALSE),"")</f>
        <v>74</v>
      </c>
      <c r="J102" s="36">
        <f>IFERROR(VLOOKUP($B102,[1]평가!$B:$Z,MATCH(LEFT(J$2,2),[1]평가!$7:$7,0)-1,FALSE),"")</f>
        <v>28</v>
      </c>
      <c r="K102" s="33">
        <f>IFERROR(VLOOKUP($B102,[2]평가!$B:$Z,MATCH(LEFT(K$2,2),[2]평가!$7:$7,0)-1,FALSE),"")</f>
        <v>0</v>
      </c>
      <c r="L102" s="36">
        <f>IFERROR(VLOOKUP($B102,[2]평가!$B:$Z,MATCH(LEFT(L$2,2),[2]평가!$7:$7,0)-1,FALSE),"")</f>
        <v>60</v>
      </c>
      <c r="M102" s="39">
        <f>IFERROR(VLOOKUP($B102,[2]평가!$B:$Z,MATCH(LEFT(M$2,2),[2]평가!$7:$7,0)-1,FALSE),"")</f>
        <v>146</v>
      </c>
      <c r="N102" s="33">
        <f>IFERROR(VLOOKUP($B102,[3]평가!$B:$Z,MATCH(LEFT(N$2,2),[3]평가!$7:$7,0)-1,FALSE),"")</f>
        <v>0</v>
      </c>
      <c r="O102" s="36">
        <f>IFERROR(VLOOKUP($B102,[3]평가!$B:$Z,MATCH(LEFT(O$2,2),[3]평가!$7:$7,0)-1,FALSE),"")</f>
        <v>67</v>
      </c>
      <c r="P102" s="39">
        <f>IFERROR(VLOOKUP($B102,[3]평가!$B:$Z,MATCH(LEFT(P$2,2),[3]평가!$7:$7,0)-1,FALSE),"")</f>
        <v>131</v>
      </c>
      <c r="Q102" s="33">
        <f>IFERROR(VLOOKUP($B102,[4]평가!$B:$Z,MATCH(LEFT(Q$2,2),[4]평가!$7:$7,0)-1,FALSE),"")</f>
        <v>0</v>
      </c>
      <c r="R102" s="36">
        <f>IFERROR(VLOOKUP($B102,[4]평가!$B:$Z,MATCH(LEFT(R$2,2),[4]평가!$7:$7,0)-1,FALSE),"")</f>
        <v>75</v>
      </c>
      <c r="S102" s="39">
        <f>IFERROR(VLOOKUP($B102,[4]평가!$B:$Z,MATCH(LEFT(S$2,2),[4]평가!$7:$7,0)-1,FALSE),"")</f>
        <v>50</v>
      </c>
      <c r="T102" s="33">
        <f>IFERROR(VLOOKUP($B102,[5]평가!$B:$Z,MATCH(LEFT(T$2,2),[5]평가!$7:$7,0)-1,FALSE),"")</f>
        <v>0</v>
      </c>
      <c r="U102" s="36">
        <f>IFERROR(VLOOKUP($B102,[5]평가!$B:$Z,MATCH(LEFT(U$2,2),[5]평가!$7:$7,0)-1,FALSE),"")</f>
        <v>78</v>
      </c>
      <c r="V102" s="39">
        <f>IFERROR(VLOOKUP($B102,[5]평가!$B:$Z,MATCH(LEFT(V$2,2),[5]평가!$7:$7,0)-1,FALSE),"")</f>
        <v>56</v>
      </c>
      <c r="W102" s="33">
        <f>IFERROR(VLOOKUP($B102,대상!$B:$AD,MATCH(W$2,대상!$1:$1,0)-1,FALSE),"")</f>
        <v>0</v>
      </c>
      <c r="X102" s="20">
        <f>IF(ISBLANK(B102),"",T$1-COUNTIF(H102:V102,"회피"))</f>
        <v>5</v>
      </c>
      <c r="Y102" s="21">
        <f>IF($T$1=X102,(SUM(I102,L102,O102,R102,U102)-MIN(I102,L102,O102,R102,U102)-MAX(I102,L102,O102,R102,U102))/($T$1-2),SUM(I102,L102,O102,R102,U102/X102))</f>
        <v>72</v>
      </c>
      <c r="Z102" s="40">
        <f>IFERROR(VLOOKUP($B102,대상!$B:$AD,MATCH(Z$2,대상!$1:$1,0)-1,FALSE),0)</f>
        <v>0</v>
      </c>
      <c r="AA102" s="41">
        <f>IFERROR(IF(W102="면제","100"+Z102,Y102+Z102),"")</f>
        <v>72</v>
      </c>
      <c r="AB102" s="35" t="str">
        <f>IF(OR(W102="면제",N(Y102)=0),"",IF(AA102&lt;60,"과락",""))</f>
        <v/>
      </c>
      <c r="AC102" s="54">
        <f>IF(N(AA102)=0,"",RANK(AA102,AA$3:AA$202))</f>
        <v>99</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43</v>
      </c>
      <c r="B103" s="2">
        <v>20400908</v>
      </c>
      <c r="C103" s="38" t="str">
        <f>IFERROR(VLOOKUP($B103,대상!$B:$AC,MATCH(C$2,대상!$1:$1,0)-1,FALSE),"")</f>
        <v>대학발</v>
      </c>
      <c r="D103" s="38" t="str">
        <f>IFERROR(VLOOKUP($B103,대상!$B:$AC,MATCH(D$2,대상!$1:$1,0)-1,FALSE),"")</f>
        <v>이근희</v>
      </c>
      <c r="E103" s="36" t="str">
        <f>IFERROR(VLOOKUP($B103,대상!$B:$AC,MATCH(E$2,대상!$1:$1,0)-1,FALSE),"")</f>
        <v>전기ㆍ전자</v>
      </c>
      <c r="F103" s="38" t="str">
        <f>IFERROR(VLOOKUP($B103,대상!$B:$AC,MATCH(F$2,대상!$1:$1,0)-1,FALSE),"")</f>
        <v>절단기·절곡기용 회로 및 센서 연동 자동 안전 제어장치</v>
      </c>
      <c r="G103" s="38" t="str">
        <f>IFERROR(VLOOKUP($B103,대상!$B:$AC,MATCH(G$2,대상!$1:$1,0)-1,FALSE),"")</f>
        <v/>
      </c>
      <c r="H103" s="33">
        <f>IFERROR(VLOOKUP($B103,[1]평가!$B:$Z,MATCH(LEFT(H$2,2),[1]평가!$7:$7,0)-1,FALSE),"")</f>
        <v>0</v>
      </c>
      <c r="I103" s="36">
        <f>IFERROR(VLOOKUP($B103,[1]평가!$B:$Z,MATCH(LEFT(I$2,2),[1]평가!$7:$7,0)-1,FALSE),"")</f>
        <v>68</v>
      </c>
      <c r="J103" s="36">
        <f>IFERROR(VLOOKUP($B103,[1]평가!$B:$Z,MATCH(LEFT(J$2,2),[1]평가!$7:$7,0)-1,FALSE),"")</f>
        <v>129</v>
      </c>
      <c r="K103" s="33">
        <f>IFERROR(VLOOKUP($B103,[2]평가!$B:$Z,MATCH(LEFT(K$2,2),[2]평가!$7:$7,0)-1,FALSE),"")</f>
        <v>0</v>
      </c>
      <c r="L103" s="36">
        <f>IFERROR(VLOOKUP($B103,[2]평가!$B:$Z,MATCH(LEFT(L$2,2),[2]평가!$7:$7,0)-1,FALSE),"")</f>
        <v>70</v>
      </c>
      <c r="M103" s="39">
        <f>IFERROR(VLOOKUP($B103,[2]평가!$B:$Z,MATCH(LEFT(M$2,2),[2]평가!$7:$7,0)-1,FALSE),"")</f>
        <v>81</v>
      </c>
      <c r="N103" s="33">
        <f>IFERROR(VLOOKUP($B103,[3]평가!$B:$Z,MATCH(LEFT(N$2,2),[3]평가!$7:$7,0)-1,FALSE),"")</f>
        <v>0</v>
      </c>
      <c r="O103" s="36">
        <f>IFERROR(VLOOKUP($B103,[3]평가!$B:$Z,MATCH(LEFT(O$2,2),[3]평가!$7:$7,0)-1,FALSE),"")</f>
        <v>65</v>
      </c>
      <c r="P103" s="39">
        <f>IFERROR(VLOOKUP($B103,[3]평가!$B:$Z,MATCH(LEFT(P$2,2),[3]평가!$7:$7,0)-1,FALSE),"")</f>
        <v>145</v>
      </c>
      <c r="Q103" s="33">
        <f>IFERROR(VLOOKUP($B103,[4]평가!$B:$Z,MATCH(LEFT(Q$2,2),[4]평가!$7:$7,0)-1,FALSE),"")</f>
        <v>0</v>
      </c>
      <c r="R103" s="36">
        <f>IFERROR(VLOOKUP($B103,[4]평가!$B:$Z,MATCH(LEFT(R$2,2),[4]평가!$7:$7,0)-1,FALSE),"")</f>
        <v>84</v>
      </c>
      <c r="S103" s="39">
        <f>IFERROR(VLOOKUP($B103,[4]평가!$B:$Z,MATCH(LEFT(S$2,2),[4]평가!$7:$7,0)-1,FALSE),"")</f>
        <v>12</v>
      </c>
      <c r="T103" s="33">
        <f>IFERROR(VLOOKUP($B103,[5]평가!$B:$Z,MATCH(LEFT(T$2,2),[5]평가!$7:$7,0)-1,FALSE),"")</f>
        <v>0</v>
      </c>
      <c r="U103" s="36">
        <f>IFERROR(VLOOKUP($B103,[5]평가!$B:$Z,MATCH(LEFT(U$2,2),[5]평가!$7:$7,0)-1,FALSE),"")</f>
        <v>78</v>
      </c>
      <c r="V103" s="39">
        <f>IFERROR(VLOOKUP($B103,[5]평가!$B:$Z,MATCH(LEFT(V$2,2),[5]평가!$7:$7,0)-1,FALSE),"")</f>
        <v>56</v>
      </c>
      <c r="W103" s="33">
        <f>IFERROR(VLOOKUP($B103,대상!$B:$AD,MATCH(W$2,대상!$1:$1,0)-1,FALSE),"")</f>
        <v>0</v>
      </c>
      <c r="X103" s="20">
        <f>IF(ISBLANK(B103),"",T$1-COUNTIF(H103:V103,"회피"))</f>
        <v>5</v>
      </c>
      <c r="Y103" s="21">
        <f>IF($T$1=X103,(SUM(I103,L103,O103,R103,U103)-MIN(I103,L103,O103,R103,U103)-MAX(I103,L103,O103,R103,U103))/($T$1-2),SUM(I103,L103,O103,R103,U103/X103))</f>
        <v>72</v>
      </c>
      <c r="Z103" s="40">
        <f>IFERROR(VLOOKUP($B103,대상!$B:$AD,MATCH(Z$2,대상!$1:$1,0)-1,FALSE),0)</f>
        <v>0</v>
      </c>
      <c r="AA103" s="41">
        <f>IFERROR(IF(W103="면제","100"+Z103,Y103+Z103),"")</f>
        <v>72</v>
      </c>
      <c r="AB103" s="35" t="str">
        <f>IF(OR(W103="면제",N(Y103)=0),"",IF(AA103&lt;60,"과락",""))</f>
        <v/>
      </c>
      <c r="AC103" s="54">
        <f>IF(N(AA103)=0,"",RANK(AA103,AA$3:AA$202))</f>
        <v>99</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 xml:space="preserve">①일치 _x000D_②불일치 _x000D_③일치 _x000D_④일치 _x000D_⑤일치 </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 xml:space="preserve">① 지역 주력 산업 연계분야와 일치함 _x000D_②안전 제어 장치 기반 사업으로 AI·지능형 로봇·시스템반도체·바이오 등 지역주력산업 분야와 직접적 연관성을 확인하기 어려움 _x000D_0_x000D_④절단기용 안전장치는 지역주력 산업제품에 해당함 _x000D_⑤시스템반도체 </v>
      </c>
    </row>
    <row r="104" spans="1:32" ht="30" customHeight="1" x14ac:dyDescent="0.35">
      <c r="A104" s="4">
        <v>87</v>
      </c>
      <c r="B104" s="2">
        <v>20420720</v>
      </c>
      <c r="C104" s="38" t="str">
        <f>IFERROR(VLOOKUP($B104,대상!$B:$AC,MATCH(C$2,대상!$1:$1,0)-1,FALSE),"")</f>
        <v>지역기반</v>
      </c>
      <c r="D104" s="38" t="str">
        <f>IFERROR(VLOOKUP($B104,대상!$B:$AC,MATCH(D$2,대상!$1:$1,0)-1,FALSE),"")</f>
        <v>양민준</v>
      </c>
      <c r="E104" s="36" t="str">
        <f>IFERROR(VLOOKUP($B104,대상!$B:$AC,MATCH(E$2,대상!$1:$1,0)-1,FALSE),"")</f>
        <v>전기ㆍ전자</v>
      </c>
      <c r="F104" s="38" t="str">
        <f>IFERROR(VLOOKUP($B104,대상!$B:$AC,MATCH(F$2,대상!$1:$1,0)-1,FALSE),"")</f>
        <v>복원내구성 기술이 적용된 국부과열 방지 기능 및 밀착력이 향상된 무선 온열안대</v>
      </c>
      <c r="G104" s="38" t="str">
        <f>IFERROR(VLOOKUP($B104,대상!$B:$AC,MATCH(G$2,대상!$1:$1,0)-1,FALSE),"")</f>
        <v/>
      </c>
      <c r="H104" s="33">
        <f>IFERROR(VLOOKUP($B104,[1]평가!$B:$Z,MATCH(LEFT(H$2,2),[1]평가!$7:$7,0)-1,FALSE),"")</f>
        <v>0</v>
      </c>
      <c r="I104" s="36">
        <f>IFERROR(VLOOKUP($B104,[1]평가!$B:$Z,MATCH(LEFT(I$2,2),[1]평가!$7:$7,0)-1,FALSE),"")</f>
        <v>74</v>
      </c>
      <c r="J104" s="36">
        <f>IFERROR(VLOOKUP($B104,[1]평가!$B:$Z,MATCH(LEFT(J$2,2),[1]평가!$7:$7,0)-1,FALSE),"")</f>
        <v>28</v>
      </c>
      <c r="K104" s="33">
        <f>IFERROR(VLOOKUP($B104,[2]평가!$B:$Z,MATCH(LEFT(K$2,2),[2]평가!$7:$7,0)-1,FALSE),"")</f>
        <v>0</v>
      </c>
      <c r="L104" s="36">
        <f>IFERROR(VLOOKUP($B104,[2]평가!$B:$Z,MATCH(LEFT(L$2,2),[2]평가!$7:$7,0)-1,FALSE),"")</f>
        <v>63</v>
      </c>
      <c r="M104" s="39">
        <f>IFERROR(VLOOKUP($B104,[2]평가!$B:$Z,MATCH(LEFT(M$2,2),[2]평가!$7:$7,0)-1,FALSE),"")</f>
        <v>119</v>
      </c>
      <c r="N104" s="33">
        <f>IFERROR(VLOOKUP($B104,[3]평가!$B:$Z,MATCH(LEFT(N$2,2),[3]평가!$7:$7,0)-1,FALSE),"")</f>
        <v>0</v>
      </c>
      <c r="O104" s="36">
        <f>IFERROR(VLOOKUP($B104,[3]평가!$B:$Z,MATCH(LEFT(O$2,2),[3]평가!$7:$7,0)-1,FALSE),"")</f>
        <v>85</v>
      </c>
      <c r="P104" s="39">
        <f>IFERROR(VLOOKUP($B104,[3]평가!$B:$Z,MATCH(LEFT(P$2,2),[3]평가!$7:$7,0)-1,FALSE),"")</f>
        <v>16</v>
      </c>
      <c r="Q104" s="33">
        <f>IFERROR(VLOOKUP($B104,[4]평가!$B:$Z,MATCH(LEFT(Q$2,2),[4]평가!$7:$7,0)-1,FALSE),"")</f>
        <v>0</v>
      </c>
      <c r="R104" s="36">
        <f>IFERROR(VLOOKUP($B104,[4]평가!$B:$Z,MATCH(LEFT(R$2,2),[4]평가!$7:$7,0)-1,FALSE),"")</f>
        <v>73</v>
      </c>
      <c r="S104" s="39">
        <f>IFERROR(VLOOKUP($B104,[4]평가!$B:$Z,MATCH(LEFT(S$2,2),[4]평가!$7:$7,0)-1,FALSE),"")</f>
        <v>89</v>
      </c>
      <c r="T104" s="33">
        <f>IFERROR(VLOOKUP($B104,[5]평가!$B:$Z,MATCH(LEFT(T$2,2),[5]평가!$7:$7,0)-1,FALSE),"")</f>
        <v>0</v>
      </c>
      <c r="U104" s="36">
        <f>IFERROR(VLOOKUP($B104,[5]평가!$B:$Z,MATCH(LEFT(U$2,2),[5]평가!$7:$7,0)-1,FALSE),"")</f>
        <v>69</v>
      </c>
      <c r="V104" s="39">
        <f>IFERROR(VLOOKUP($B104,[5]평가!$B:$Z,MATCH(LEFT(V$2,2),[5]평가!$7:$7,0)-1,FALSE),"")</f>
        <v>108</v>
      </c>
      <c r="W104" s="33">
        <f>IFERROR(VLOOKUP($B104,대상!$B:$AD,MATCH(W$2,대상!$1:$1,0)-1,FALSE),"")</f>
        <v>0</v>
      </c>
      <c r="X104" s="20">
        <f>IF(ISBLANK(B104),"",T$1-COUNTIF(H104:V104,"회피"))</f>
        <v>5</v>
      </c>
      <c r="Y104" s="21">
        <f>IF($T$1=X104,(SUM(I104,L104,O104,R104,U104)-MIN(I104,L104,O104,R104,U104)-MAX(I104,L104,O104,R104,U104))/($T$1-2),SUM(I104,L104,O104,R104,U104/X104))</f>
        <v>72</v>
      </c>
      <c r="Z104" s="40">
        <f>IFERROR(VLOOKUP($B104,대상!$B:$AD,MATCH(Z$2,대상!$1:$1,0)-1,FALSE),0)</f>
        <v>0</v>
      </c>
      <c r="AA104" s="41">
        <f>IFERROR(IF(W104="면제","100"+Z104,Y104+Z104),"")</f>
        <v>72</v>
      </c>
      <c r="AB104" s="35" t="str">
        <f>IF(OR(W104="면제",N(Y104)=0),"",IF(AA104&lt;60,"과락",""))</f>
        <v/>
      </c>
      <c r="AC104" s="54">
        <f>IF(N(AA104)=0,"",RANK(AA104,AA$3:AA$202))</f>
        <v>99</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①수면 개선 및 안구건조 완화용 무선 온열 안대 개발 및 사업화를 창업아이템으로 제안하고 있음. 제안하고 있는 창업아이템의 목표 시장 규모는 크지 않은 것으로 판단됨 _x000D_②우리 제품만의 기술적 차별성 및 우리 제품만의 시장 어필 포인트를 좀 더 구체적으로 작성해주셨으면 합니다. 전체적으로 사업계획서가 상대적으로 미비하게 작성되어 객관적인 판단이 힘든 부분이 있습니다. _x000D_③ㅇ아이템 제품의 차별성과 혁신성에 대한 보완이 필요함. 시장에 대한 세밀한 조사 분석이 필요하고, 가격 경쟁력 확보 방안에 대한 세밀한 전략 수립이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148</v>
      </c>
      <c r="B105" s="2">
        <v>20428136</v>
      </c>
      <c r="C105" s="38" t="str">
        <f>IFERROR(VLOOKUP($B105,대상!$B:$AC,MATCH(C$2,대상!$1:$1,0)-1,FALSE),"")</f>
        <v>지역기반</v>
      </c>
      <c r="D105" s="38" t="str">
        <f>IFERROR(VLOOKUP($B105,대상!$B:$AC,MATCH(D$2,대상!$1:$1,0)-1,FALSE),"")</f>
        <v>최다현</v>
      </c>
      <c r="E105" s="36" t="str">
        <f>IFERROR(VLOOKUP($B105,대상!$B:$AC,MATCH(E$2,대상!$1:$1,0)-1,FALSE),"")</f>
        <v>전기ㆍ전자</v>
      </c>
      <c r="F105" s="38" t="str">
        <f>IFERROR(VLOOKUP($B105,대상!$B:$AC,MATCH(F$2,대상!$1:$1,0)-1,FALSE),"")</f>
        <v>집중력 저하 1030세대의 자기주도 몰입 훈련을 위한, 특허 로직 기반 듀얼 타이머 &amp; 교구 통합 솔루션</v>
      </c>
      <c r="G105" s="38" t="str">
        <f>IFERROR(VLOOKUP($B105,대상!$B:$AC,MATCH(G$2,대상!$1:$1,0)-1,FALSE),"")</f>
        <v/>
      </c>
      <c r="H105" s="33">
        <f>IFERROR(VLOOKUP($B105,[1]평가!$B:$Z,MATCH(LEFT(H$2,2),[1]평가!$7:$7,0)-1,FALSE),"")</f>
        <v>0</v>
      </c>
      <c r="I105" s="36">
        <f>IFERROR(VLOOKUP($B105,[1]평가!$B:$Z,MATCH(LEFT(I$2,2),[1]평가!$7:$7,0)-1,FALSE),"")</f>
        <v>74</v>
      </c>
      <c r="J105" s="36">
        <f>IFERROR(VLOOKUP($B105,[1]평가!$B:$Z,MATCH(LEFT(J$2,2),[1]평가!$7:$7,0)-1,FALSE),"")</f>
        <v>28</v>
      </c>
      <c r="K105" s="33">
        <f>IFERROR(VLOOKUP($B105,[2]평가!$B:$Z,MATCH(LEFT(K$2,2),[2]평가!$7:$7,0)-1,FALSE),"")</f>
        <v>0</v>
      </c>
      <c r="L105" s="36">
        <f>IFERROR(VLOOKUP($B105,[2]평가!$B:$Z,MATCH(LEFT(L$2,2),[2]평가!$7:$7,0)-1,FALSE),"")</f>
        <v>76</v>
      </c>
      <c r="M105" s="39">
        <f>IFERROR(VLOOKUP($B105,[2]평가!$B:$Z,MATCH(LEFT(M$2,2),[2]평가!$7:$7,0)-1,FALSE),"")</f>
        <v>29</v>
      </c>
      <c r="N105" s="33">
        <f>IFERROR(VLOOKUP($B105,[3]평가!$B:$Z,MATCH(LEFT(N$2,2),[3]평가!$7:$7,0)-1,FALSE),"")</f>
        <v>0</v>
      </c>
      <c r="O105" s="36">
        <f>IFERROR(VLOOKUP($B105,[3]평가!$B:$Z,MATCH(LEFT(O$2,2),[3]평가!$7:$7,0)-1,FALSE),"")</f>
        <v>66</v>
      </c>
      <c r="P105" s="39">
        <f>IFERROR(VLOOKUP($B105,[3]평가!$B:$Z,MATCH(LEFT(P$2,2),[3]평가!$7:$7,0)-1,FALSE),"")</f>
        <v>139</v>
      </c>
      <c r="Q105" s="33">
        <f>IFERROR(VLOOKUP($B105,[4]평가!$B:$Z,MATCH(LEFT(Q$2,2),[4]평가!$7:$7,0)-1,FALSE),"")</f>
        <v>0</v>
      </c>
      <c r="R105" s="36">
        <f>IFERROR(VLOOKUP($B105,[4]평가!$B:$Z,MATCH(LEFT(R$2,2),[4]평가!$7:$7,0)-1,FALSE),"")</f>
        <v>73</v>
      </c>
      <c r="S105" s="39">
        <f>IFERROR(VLOOKUP($B105,[4]평가!$B:$Z,MATCH(LEFT(S$2,2),[4]평가!$7:$7,0)-1,FALSE),"")</f>
        <v>89</v>
      </c>
      <c r="T105" s="33">
        <f>IFERROR(VLOOKUP($B105,[5]평가!$B:$Z,MATCH(LEFT(T$2,2),[5]평가!$7:$7,0)-1,FALSE),"")</f>
        <v>0</v>
      </c>
      <c r="U105" s="36">
        <f>IFERROR(VLOOKUP($B105,[5]평가!$B:$Z,MATCH(LEFT(U$2,2),[5]평가!$7:$7,0)-1,FALSE),"")</f>
        <v>69</v>
      </c>
      <c r="V105" s="39">
        <f>IFERROR(VLOOKUP($B105,[5]평가!$B:$Z,MATCH(LEFT(V$2,2),[5]평가!$7:$7,0)-1,FALSE),"")</f>
        <v>108</v>
      </c>
      <c r="W105" s="33">
        <f>IFERROR(VLOOKUP($B105,대상!$B:$AD,MATCH(W$2,대상!$1:$1,0)-1,FALSE),"")</f>
        <v>0</v>
      </c>
      <c r="X105" s="20">
        <f>IF(ISBLANK(B105),"",T$1-COUNTIF(H105:V105,"회피"))</f>
        <v>5</v>
      </c>
      <c r="Y105" s="21">
        <f>IF($T$1=X105,(SUM(I105,L105,O105,R105,U105)-MIN(I105,L105,O105,R105,U105)-MAX(I105,L105,O105,R105,U105))/($T$1-2),SUM(I105,L105,O105,R105,U105/X105))</f>
        <v>72</v>
      </c>
      <c r="Z105" s="40">
        <f>IFERROR(VLOOKUP($B105,대상!$B:$AD,MATCH(Z$2,대상!$1:$1,0)-1,FALSE),0)</f>
        <v>0</v>
      </c>
      <c r="AA105" s="41">
        <f>IFERROR(IF(W105="면제","100"+Z105,Y105+Z105),"")</f>
        <v>72</v>
      </c>
      <c r="AB105" s="35" t="str">
        <f>IF(OR(W105="면제",N(Y105)=0),"",IF(AA105&lt;60,"과락",""))</f>
        <v/>
      </c>
      <c r="AC105" s="54">
        <f>IF(N(AA105)=0,"",RANK(AA105,AA$3:AA$202))</f>
        <v>99</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①집중력 및 몰입 능력 향상을 위한 타이머 하드웨어 및 훈련용 노트 개발을 제안하고 있으나 목표 시장 진입시 어려움이 예상되며 목표 시장 규모는 크지 않은 것으로 판단됨 _x000D_②판매 대상 고객연령층을 특정하여 교구시장을 개발한 점 그리고 기사용자 6000명 이상의 VOC를 확보한 점은 매우 긍정적입니다. 다만, 우리 제품의 모방용이성이 상대적으로 높은 편으로 판단됩니다. 사업적으로 의미가 있는 제품이지만 기술 장벽을 만들기가 힘든 아이템으로 보이기에, 디자인, 상표 출원을 강화할 필요가 있습니다. 또한 경쟁사 대비 기술적 차별성을 극대화할만한 포인트를 추가 R&amp;D를 통해 개발하는 것도 적극적으로 제안드립니다. _x000D_③ㅇ 본 사업 아이템의 사장에 대한 세밀한 조사 분석이 필요함. 
ㅇ 지속 성장을 위한 구체적인 성장전략 수립 보완이 필요 _x000D_④비교적 모방이 용이한 제품 특성 상, 유사 제품의 출현을 저지하여 시장에서 안정적으로 사업을 영위하기 위한 사업화 방안의 보완이 필요함. _x000D_⑤창업 아이템에 대한 문제인식과 창업동기는 비교적 명확하게 제시됨
필요성과 차별성을 바탕으로한 시장진입의 구체적인 방법이 요구되고, BM설계 및 확장방안 수립도 필수적으로 요구됨
팀차원의 역량 측면 핵심인력 구성 및 역할분담을 사전에 확인해볼 필요가 있음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25</v>
      </c>
      <c r="B106" s="2">
        <v>20426586</v>
      </c>
      <c r="C106" s="38" t="str">
        <f>IFERROR(VLOOKUP($B106,대상!$B:$AC,MATCH(C$2,대상!$1:$1,0)-1,FALSE),"")</f>
        <v>지역기반</v>
      </c>
      <c r="D106" s="38" t="str">
        <f>IFERROR(VLOOKUP($B106,대상!$B:$AC,MATCH(D$2,대상!$1:$1,0)-1,FALSE),"")</f>
        <v>김현욱</v>
      </c>
      <c r="E106" s="36" t="str">
        <f>IFERROR(VLOOKUP($B106,대상!$B:$AC,MATCH(E$2,대상!$1:$1,0)-1,FALSE),"")</f>
        <v>전기ㆍ전자</v>
      </c>
      <c r="F106" s="38" t="str">
        <f>IFERROR(VLOOKUP($B106,대상!$B:$AC,MATCH(F$2,대상!$1:$1,0)-1,FALSE),"")</f>
        <v>비식별•비착용 인체감지 및 5종가스감지 융합 센서 기반 밀폐공간 근로자 중대재해 예방을 위한 실시간 Edge AI 디바이스 및 관제 플랫폼</v>
      </c>
      <c r="G106" s="38" t="str">
        <f>IFERROR(VLOOKUP($B106,대상!$B:$AC,MATCH(G$2,대상!$1:$1,0)-1,FALSE),"")</f>
        <v/>
      </c>
      <c r="H106" s="33">
        <f>IFERROR(VLOOKUP($B106,[1]평가!$B:$Z,MATCH(LEFT(H$2,2),[1]평가!$7:$7,0)-1,FALSE),"")</f>
        <v>0</v>
      </c>
      <c r="I106" s="36">
        <f>IFERROR(VLOOKUP($B106,[1]평가!$B:$Z,MATCH(LEFT(I$2,2),[1]평가!$7:$7,0)-1,FALSE),"")</f>
        <v>68</v>
      </c>
      <c r="J106" s="36">
        <f>IFERROR(VLOOKUP($B106,[1]평가!$B:$Z,MATCH(LEFT(J$2,2),[1]평가!$7:$7,0)-1,FALSE),"")</f>
        <v>129</v>
      </c>
      <c r="K106" s="33">
        <f>IFERROR(VLOOKUP($B106,[2]평가!$B:$Z,MATCH(LEFT(K$2,2),[2]평가!$7:$7,0)-1,FALSE),"")</f>
        <v>0</v>
      </c>
      <c r="L106" s="36">
        <f>IFERROR(VLOOKUP($B106,[2]평가!$B:$Z,MATCH(LEFT(L$2,2),[2]평가!$7:$7,0)-1,FALSE),"")</f>
        <v>71</v>
      </c>
      <c r="M106" s="39">
        <f>IFERROR(VLOOKUP($B106,[2]평가!$B:$Z,MATCH(LEFT(M$2,2),[2]평가!$7:$7,0)-1,FALSE),"")</f>
        <v>78</v>
      </c>
      <c r="N106" s="33">
        <f>IFERROR(VLOOKUP($B106,[3]평가!$B:$Z,MATCH(LEFT(N$2,2),[3]평가!$7:$7,0)-1,FALSE),"")</f>
        <v>0</v>
      </c>
      <c r="O106" s="36">
        <f>IFERROR(VLOOKUP($B106,[3]평가!$B:$Z,MATCH(LEFT(O$2,2),[3]평가!$7:$7,0)-1,FALSE),"")</f>
        <v>71</v>
      </c>
      <c r="P106" s="39">
        <f>IFERROR(VLOOKUP($B106,[3]평가!$B:$Z,MATCH(LEFT(P$2,2),[3]평가!$7:$7,0)-1,FALSE),"")</f>
        <v>95</v>
      </c>
      <c r="Q106" s="33">
        <f>IFERROR(VLOOKUP($B106,[4]평가!$B:$Z,MATCH(LEFT(Q$2,2),[4]평가!$7:$7,0)-1,FALSE),"")</f>
        <v>0</v>
      </c>
      <c r="R106" s="36">
        <f>IFERROR(VLOOKUP($B106,[4]평가!$B:$Z,MATCH(LEFT(R$2,2),[4]평가!$7:$7,0)-1,FALSE),"")</f>
        <v>73</v>
      </c>
      <c r="S106" s="39">
        <f>IFERROR(VLOOKUP($B106,[4]평가!$B:$Z,MATCH(LEFT(S$2,2),[4]평가!$7:$7,0)-1,FALSE),"")</f>
        <v>89</v>
      </c>
      <c r="T106" s="33">
        <f>IFERROR(VLOOKUP($B106,[5]평가!$B:$Z,MATCH(LEFT(T$2,2),[5]평가!$7:$7,0)-1,FALSE),"")</f>
        <v>0</v>
      </c>
      <c r="U106" s="36">
        <f>IFERROR(VLOOKUP($B106,[5]평가!$B:$Z,MATCH(LEFT(U$2,2),[5]평가!$7:$7,0)-1,FALSE),"")</f>
        <v>76</v>
      </c>
      <c r="V106" s="39">
        <f>IFERROR(VLOOKUP($B106,[5]평가!$B:$Z,MATCH(LEFT(V$2,2),[5]평가!$7:$7,0)-1,FALSE),"")</f>
        <v>80</v>
      </c>
      <c r="W106" s="33">
        <f>IFERROR(VLOOKUP($B106,대상!$B:$AD,MATCH(W$2,대상!$1:$1,0)-1,FALSE),"")</f>
        <v>0</v>
      </c>
      <c r="X106" s="20">
        <f>IF(ISBLANK(B106),"",T$1-COUNTIF(H106:V106,"회피"))</f>
        <v>5</v>
      </c>
      <c r="Y106" s="21">
        <f>IF($T$1=X106,(SUM(I106,L106,O106,R106,U106)-MIN(I106,L106,O106,R106,U106)-MAX(I106,L106,O106,R106,U106))/($T$1-2),SUM(I106,L106,O106,R106,U106/X106))</f>
        <v>71.666666666666671</v>
      </c>
      <c r="Z106" s="40">
        <f>IFERROR(VLOOKUP($B106,대상!$B:$AD,MATCH(Z$2,대상!$1:$1,0)-1,FALSE),0)</f>
        <v>0</v>
      </c>
      <c r="AA106" s="41">
        <f>IFERROR(IF(W106="면제","100"+Z106,Y106+Z106),"")</f>
        <v>71.666666666666671</v>
      </c>
      <c r="AB106" s="35" t="str">
        <f>IF(OR(W106="면제",N(Y106)=0),"",IF(AA106&lt;60,"과락",""))</f>
        <v/>
      </c>
      <c r="AC106" s="54">
        <f>IF(N(AA106)=0,"",RANK(AA106,AA$3:AA$202))</f>
        <v>104</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65</v>
      </c>
      <c r="B107" s="2">
        <v>20412767</v>
      </c>
      <c r="C107" s="38" t="str">
        <f>IFERROR(VLOOKUP($B107,대상!$B:$AC,MATCH(C$2,대상!$1:$1,0)-1,FALSE),"")</f>
        <v>지역기반</v>
      </c>
      <c r="D107" s="38" t="str">
        <f>IFERROR(VLOOKUP($B107,대상!$B:$AC,MATCH(D$2,대상!$1:$1,0)-1,FALSE),"")</f>
        <v>오정민</v>
      </c>
      <c r="E107" s="36" t="str">
        <f>IFERROR(VLOOKUP($B107,대상!$B:$AC,MATCH(E$2,대상!$1:$1,0)-1,FALSE),"")</f>
        <v>전기ㆍ전자</v>
      </c>
      <c r="F107" s="38" t="str">
        <f>IFERROR(VLOOKUP($B107,대상!$B:$AC,MATCH(F$2,대상!$1:$1,0)-1,FALSE),"")</f>
        <v>터칭메모리 - 클라우드 기반 실시간 협업형 점자 문서 편집 플랫폼</v>
      </c>
      <c r="G107" s="38" t="str">
        <f>IFERROR(VLOOKUP($B107,대상!$B:$AC,MATCH(G$2,대상!$1:$1,0)-1,FALSE),"")</f>
        <v/>
      </c>
      <c r="H107" s="33">
        <f>IFERROR(VLOOKUP($B107,[1]평가!$B:$Z,MATCH(LEFT(H$2,2),[1]평가!$7:$7,0)-1,FALSE),"")</f>
        <v>0</v>
      </c>
      <c r="I107" s="36">
        <f>IFERROR(VLOOKUP($B107,[1]평가!$B:$Z,MATCH(LEFT(I$2,2),[1]평가!$7:$7,0)-1,FALSE),"")</f>
        <v>75</v>
      </c>
      <c r="J107" s="36">
        <f>IFERROR(VLOOKUP($B107,[1]평가!$B:$Z,MATCH(LEFT(J$2,2),[1]평가!$7:$7,0)-1,FALSE),"")</f>
        <v>14</v>
      </c>
      <c r="K107" s="33">
        <f>IFERROR(VLOOKUP($B107,[2]평가!$B:$Z,MATCH(LEFT(K$2,2),[2]평가!$7:$7,0)-1,FALSE),"")</f>
        <v>0</v>
      </c>
      <c r="L107" s="36">
        <f>IFERROR(VLOOKUP($B107,[2]평가!$B:$Z,MATCH(LEFT(L$2,2),[2]평가!$7:$7,0)-1,FALSE),"")</f>
        <v>70</v>
      </c>
      <c r="M107" s="39">
        <f>IFERROR(VLOOKUP($B107,[2]평가!$B:$Z,MATCH(LEFT(M$2,2),[2]평가!$7:$7,0)-1,FALSE),"")</f>
        <v>81</v>
      </c>
      <c r="N107" s="33">
        <f>IFERROR(VLOOKUP($B107,[3]평가!$B:$Z,MATCH(LEFT(N$2,2),[3]평가!$7:$7,0)-1,FALSE),"")</f>
        <v>0</v>
      </c>
      <c r="O107" s="36">
        <f>IFERROR(VLOOKUP($B107,[3]평가!$B:$Z,MATCH(LEFT(O$2,2),[3]평가!$7:$7,0)-1,FALSE),"")</f>
        <v>72</v>
      </c>
      <c r="P107" s="39">
        <f>IFERROR(VLOOKUP($B107,[3]평가!$B:$Z,MATCH(LEFT(P$2,2),[3]평가!$7:$7,0)-1,FALSE),"")</f>
        <v>84</v>
      </c>
      <c r="Q107" s="33">
        <f>IFERROR(VLOOKUP($B107,[4]평가!$B:$Z,MATCH(LEFT(Q$2,2),[4]평가!$7:$7,0)-1,FALSE),"")</f>
        <v>0</v>
      </c>
      <c r="R107" s="36">
        <f>IFERROR(VLOOKUP($B107,[4]평가!$B:$Z,MATCH(LEFT(R$2,2),[4]평가!$7:$7,0)-1,FALSE),"")</f>
        <v>73</v>
      </c>
      <c r="S107" s="39">
        <f>IFERROR(VLOOKUP($B107,[4]평가!$B:$Z,MATCH(LEFT(S$2,2),[4]평가!$7:$7,0)-1,FALSE),"")</f>
        <v>89</v>
      </c>
      <c r="T107" s="33">
        <f>IFERROR(VLOOKUP($B107,[5]평가!$B:$Z,MATCH(LEFT(T$2,2),[5]평가!$7:$7,0)-1,FALSE),"")</f>
        <v>0</v>
      </c>
      <c r="U107" s="36">
        <f>IFERROR(VLOOKUP($B107,[5]평가!$B:$Z,MATCH(LEFT(U$2,2),[5]평가!$7:$7,0)-1,FALSE),"")</f>
        <v>69</v>
      </c>
      <c r="V107" s="39">
        <f>IFERROR(VLOOKUP($B107,[5]평가!$B:$Z,MATCH(LEFT(V$2,2),[5]평가!$7:$7,0)-1,FALSE),"")</f>
        <v>108</v>
      </c>
      <c r="W107" s="33">
        <f>IFERROR(VLOOKUP($B107,대상!$B:$AD,MATCH(W$2,대상!$1:$1,0)-1,FALSE),"")</f>
        <v>0</v>
      </c>
      <c r="X107" s="20">
        <f>IF(ISBLANK(B107),"",T$1-COUNTIF(H107:V107,"회피"))</f>
        <v>5</v>
      </c>
      <c r="Y107" s="21">
        <f>IF($T$1=X107,(SUM(I107,L107,O107,R107,U107)-MIN(I107,L107,O107,R107,U107)-MAX(I107,L107,O107,R107,U107))/($T$1-2),SUM(I107,L107,O107,R107,U107/X107))</f>
        <v>71.666666666666671</v>
      </c>
      <c r="Z107" s="40">
        <f>IFERROR(VLOOKUP($B107,대상!$B:$AD,MATCH(Z$2,대상!$1:$1,0)-1,FALSE),0)</f>
        <v>0</v>
      </c>
      <c r="AA107" s="41">
        <f>IFERROR(IF(W107="면제","100"+Z107,Y107+Z107),"")</f>
        <v>71.666666666666671</v>
      </c>
      <c r="AB107" s="35" t="str">
        <f>IF(OR(W107="면제",N(Y107)=0),"",IF(AA107&lt;60,"과락",""))</f>
        <v/>
      </c>
      <c r="AC107" s="54">
        <f>IF(N(AA107)=0,"",RANK(AA107,AA$3:AA$202))</f>
        <v>104</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①점자 문서를 제작 편집 협업하는 웹 기반 플래폼 개발을 창업아이템으로 하고 있으나 사업화 시장을 고려한 목표 시장 규모는 한계가 있는 것으로 판단됨 _x000D_②점자법에 따라 최소한의 시장 수요가 보장되는 영역이긴 하나 b2G 조달시장을 타겟팅 해야되는 물품으로 판단됩니다. 우수조달 또는 혁신조달 선정을 위해서는 우리만의 기술적 차별성 및 가격 경쟁력(경제성 평가 필수)을 갖추어야 합니다. 다만 이러한 b2g 시장에 대한 향후 계획이 없어서 매출 확장 가능성에 대한 아쉬움이 있습니다. _x000D_③ㅇ 시장에 대한 세밀한 조사 분석이 필요함. 
ㅇ 기존 유사 기술 대비 경쟁력 확보 방안이 필요함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제시되어있으며,
핵심인력 팀구성은 잘 되어있음.
다만 시장의 크기 등의 분석과 확장방안 수립이 필수적으로 필요함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68</v>
      </c>
      <c r="B108" s="2">
        <v>20414828</v>
      </c>
      <c r="C108" s="38" t="str">
        <f>IFERROR(VLOOKUP($B108,대상!$B:$AC,MATCH(C$2,대상!$1:$1,0)-1,FALSE),"")</f>
        <v>지역기반</v>
      </c>
      <c r="D108" s="38" t="str">
        <f>IFERROR(VLOOKUP($B108,대상!$B:$AC,MATCH(D$2,대상!$1:$1,0)-1,FALSE),"")</f>
        <v>정중호</v>
      </c>
      <c r="E108" s="36" t="str">
        <f>IFERROR(VLOOKUP($B108,대상!$B:$AC,MATCH(E$2,대상!$1:$1,0)-1,FALSE),"")</f>
        <v>전기ㆍ전자</v>
      </c>
      <c r="F108" s="38" t="str">
        <f>IFERROR(VLOOKUP($B108,대상!$B:$AC,MATCH(F$2,대상!$1:$1,0)-1,FALSE),"")</f>
        <v>연동형 조리 타이머</v>
      </c>
      <c r="G108" s="38" t="str">
        <f>IFERROR(VLOOKUP($B108,대상!$B:$AC,MATCH(G$2,대상!$1:$1,0)-1,FALSE),"")</f>
        <v/>
      </c>
      <c r="H108" s="33">
        <f>IFERROR(VLOOKUP($B108,[1]평가!$B:$Z,MATCH(LEFT(H$2,2),[1]평가!$7:$7,0)-1,FALSE),"")</f>
        <v>0</v>
      </c>
      <c r="I108" s="36">
        <f>IFERROR(VLOOKUP($B108,[1]평가!$B:$Z,MATCH(LEFT(I$2,2),[1]평가!$7:$7,0)-1,FALSE),"")</f>
        <v>74</v>
      </c>
      <c r="J108" s="36">
        <f>IFERROR(VLOOKUP($B108,[1]평가!$B:$Z,MATCH(LEFT(J$2,2),[1]평가!$7:$7,0)-1,FALSE),"")</f>
        <v>28</v>
      </c>
      <c r="K108" s="33">
        <f>IFERROR(VLOOKUP($B108,[2]평가!$B:$Z,MATCH(LEFT(K$2,2),[2]평가!$7:$7,0)-1,FALSE),"")</f>
        <v>0</v>
      </c>
      <c r="L108" s="36">
        <f>IFERROR(VLOOKUP($B108,[2]평가!$B:$Z,MATCH(LEFT(L$2,2),[2]평가!$7:$7,0)-1,FALSE),"")</f>
        <v>75</v>
      </c>
      <c r="M108" s="39">
        <f>IFERROR(VLOOKUP($B108,[2]평가!$B:$Z,MATCH(LEFT(M$2,2),[2]평가!$7:$7,0)-1,FALSE),"")</f>
        <v>37</v>
      </c>
      <c r="N108" s="33">
        <f>IFERROR(VLOOKUP($B108,[3]평가!$B:$Z,MATCH(LEFT(N$2,2),[3]평가!$7:$7,0)-1,FALSE),"")</f>
        <v>0</v>
      </c>
      <c r="O108" s="36">
        <f>IFERROR(VLOOKUP($B108,[3]평가!$B:$Z,MATCH(LEFT(O$2,2),[3]평가!$7:$7,0)-1,FALSE),"")</f>
        <v>69</v>
      </c>
      <c r="P108" s="39">
        <f>IFERROR(VLOOKUP($B108,[3]평가!$B:$Z,MATCH(LEFT(P$2,2),[3]평가!$7:$7,0)-1,FALSE),"")</f>
        <v>107</v>
      </c>
      <c r="Q108" s="33">
        <f>IFERROR(VLOOKUP($B108,[4]평가!$B:$Z,MATCH(LEFT(Q$2,2),[4]평가!$7:$7,0)-1,FALSE),"")</f>
        <v>0</v>
      </c>
      <c r="R108" s="36">
        <f>IFERROR(VLOOKUP($B108,[4]평가!$B:$Z,MATCH(LEFT(R$2,2),[4]평가!$7:$7,0)-1,FALSE),"")</f>
        <v>72</v>
      </c>
      <c r="S108" s="39">
        <f>IFERROR(VLOOKUP($B108,[4]평가!$B:$Z,MATCH(LEFT(S$2,2),[4]평가!$7:$7,0)-1,FALSE),"")</f>
        <v>135</v>
      </c>
      <c r="T108" s="33">
        <f>IFERROR(VLOOKUP($B108,[5]평가!$B:$Z,MATCH(LEFT(T$2,2),[5]평가!$7:$7,0)-1,FALSE),"")</f>
        <v>0</v>
      </c>
      <c r="U108" s="36">
        <f>IFERROR(VLOOKUP($B108,[5]평가!$B:$Z,MATCH(LEFT(U$2,2),[5]평가!$7:$7,0)-1,FALSE),"")</f>
        <v>63</v>
      </c>
      <c r="V108" s="39">
        <f>IFERROR(VLOOKUP($B108,[5]평가!$B:$Z,MATCH(LEFT(V$2,2),[5]평가!$7:$7,0)-1,FALSE),"")</f>
        <v>146</v>
      </c>
      <c r="W108" s="33">
        <f>IFERROR(VLOOKUP($B108,대상!$B:$AD,MATCH(W$2,대상!$1:$1,0)-1,FALSE),"")</f>
        <v>0</v>
      </c>
      <c r="X108" s="20">
        <f>IF(ISBLANK(B108),"",T$1-COUNTIF(H108:V108,"회피"))</f>
        <v>5</v>
      </c>
      <c r="Y108" s="21">
        <f>IF($T$1=X108,(SUM(I108,L108,O108,R108,U108)-MIN(I108,L108,O108,R108,U108)-MAX(I108,L108,O108,R108,U108))/($T$1-2),SUM(I108,L108,O108,R108,U108/X108))</f>
        <v>71.666666666666671</v>
      </c>
      <c r="Z108" s="40">
        <f>IFERROR(VLOOKUP($B108,대상!$B:$AD,MATCH(Z$2,대상!$1:$1,0)-1,FALSE),0)</f>
        <v>0</v>
      </c>
      <c r="AA108" s="41">
        <f>IFERROR(IF(W108="면제","100"+Z108,Y108+Z108),"")</f>
        <v>71.666666666666671</v>
      </c>
      <c r="AB108" s="35" t="str">
        <f>IF(OR(W108="면제",N(Y108)=0),"",IF(AA108&lt;60,"과락",""))</f>
        <v/>
      </c>
      <c r="AC108" s="54">
        <f>IF(N(AA108)=0,"",RANK(AA108,AA$3:AA$202))</f>
        <v>104</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①메인 조리 시간과 연동된 복수의 서버 타이밍을 자동으로 관리하는 연동형 조리 타이머 제품 개발을 창업아이템으로 하고 있으나 목표 시장 진입을 위한 차별화된 전략이 필요한 것으로 판단됨 _x000D_②연동형 타이머 기능의 필요성은 인정됩니다. 다만, 해당 기술의 모방가능성이 높아 경쟁사 진입을 대비한 방어전략이 반드시 필요해보입니다. 제품의 편리성과 성능 그리고 가격 경쟁력만 갖춰진다면 시장 규모를 고려할 때 매출 상승 가능성 부분은 긍정적입니다. _x000D_③ㅇ 시장에 대한 세밀한 조사 분석이 필요함. ㅇ 지속적인 성장을 위하여 기술의 확장성에 대한 검토가 필요함 _x000D_④창업 아이템이 기존 유사제품을 대체할 수 있을만큼 기술적, 사용적 측면의 장점을 가지는지 여부에 대해 신뢰할 수 있는 데이터의 보완이 필요함 _x000D_⑤창업 아이템에 대한 문제인식과 창업동기는 비교적 명확하게 제시됨
다만 시장의 크기 등의 분석과 확장방안 수립이 필수적으로 필요하며,
팀차원의 역량 측면 핵심인력 구성 및 역할분담을 사전에 확인해볼 필요가 있음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94</v>
      </c>
      <c r="B109" s="2">
        <v>20424801</v>
      </c>
      <c r="C109" s="38" t="str">
        <f>IFERROR(VLOOKUP($B109,대상!$B:$AC,MATCH(C$2,대상!$1:$1,0)-1,FALSE),"")</f>
        <v>지역기반</v>
      </c>
      <c r="D109" s="38" t="str">
        <f>IFERROR(VLOOKUP($B109,대상!$B:$AC,MATCH(D$2,대상!$1:$1,0)-1,FALSE),"")</f>
        <v>위대일</v>
      </c>
      <c r="E109" s="36" t="str">
        <f>IFERROR(VLOOKUP($B109,대상!$B:$AC,MATCH(E$2,대상!$1:$1,0)-1,FALSE),"")</f>
        <v>전기ㆍ전자</v>
      </c>
      <c r="F109" s="38" t="str">
        <f>IFERROR(VLOOKUP($B109,대상!$B:$AC,MATCH(F$2,대상!$1:$1,0)-1,FALSE),"")</f>
        <v>허리통증 완화 제품개발 솔루션</v>
      </c>
      <c r="G109" s="38" t="str">
        <f>IFERROR(VLOOKUP($B109,대상!$B:$AC,MATCH(G$2,대상!$1:$1,0)-1,FALSE),"")</f>
        <v/>
      </c>
      <c r="H109" s="33">
        <f>IFERROR(VLOOKUP($B109,[1]평가!$B:$Z,MATCH(LEFT(H$2,2),[1]평가!$7:$7,0)-1,FALSE),"")</f>
        <v>0</v>
      </c>
      <c r="I109" s="36">
        <f>IFERROR(VLOOKUP($B109,[1]평가!$B:$Z,MATCH(LEFT(I$2,2),[1]평가!$7:$7,0)-1,FALSE),"")</f>
        <v>70</v>
      </c>
      <c r="J109" s="36">
        <f>IFERROR(VLOOKUP($B109,[1]평가!$B:$Z,MATCH(LEFT(J$2,2),[1]평가!$7:$7,0)-1,FALSE),"")</f>
        <v>78</v>
      </c>
      <c r="K109" s="33">
        <f>IFERROR(VLOOKUP($B109,[2]평가!$B:$Z,MATCH(LEFT(K$2,2),[2]평가!$7:$7,0)-1,FALSE),"")</f>
        <v>0</v>
      </c>
      <c r="L109" s="36">
        <f>IFERROR(VLOOKUP($B109,[2]평가!$B:$Z,MATCH(LEFT(L$2,2),[2]평가!$7:$7,0)-1,FALSE),"")</f>
        <v>64</v>
      </c>
      <c r="M109" s="39">
        <f>IFERROR(VLOOKUP($B109,[2]평가!$B:$Z,MATCH(LEFT(M$2,2),[2]평가!$7:$7,0)-1,FALSE),"")</f>
        <v>115</v>
      </c>
      <c r="N109" s="33">
        <f>IFERROR(VLOOKUP($B109,[3]평가!$B:$Z,MATCH(LEFT(N$2,2),[3]평가!$7:$7,0)-1,FALSE),"")</f>
        <v>0</v>
      </c>
      <c r="O109" s="36">
        <f>IFERROR(VLOOKUP($B109,[3]평가!$B:$Z,MATCH(LEFT(O$2,2),[3]평가!$7:$7,0)-1,FALSE),"")</f>
        <v>74</v>
      </c>
      <c r="P109" s="39">
        <f>IFERROR(VLOOKUP($B109,[3]평가!$B:$Z,MATCH(LEFT(P$2,2),[3]평가!$7:$7,0)-1,FALSE),"")</f>
        <v>64</v>
      </c>
      <c r="Q109" s="33">
        <f>IFERROR(VLOOKUP($B109,[4]평가!$B:$Z,MATCH(LEFT(Q$2,2),[4]평가!$7:$7,0)-1,FALSE),"")</f>
        <v>0</v>
      </c>
      <c r="R109" s="36">
        <f>IFERROR(VLOOKUP($B109,[4]평가!$B:$Z,MATCH(LEFT(R$2,2),[4]평가!$7:$7,0)-1,FALSE),"")</f>
        <v>75</v>
      </c>
      <c r="S109" s="39">
        <f>IFERROR(VLOOKUP($B109,[4]평가!$B:$Z,MATCH(LEFT(S$2,2),[4]평가!$7:$7,0)-1,FALSE),"")</f>
        <v>50</v>
      </c>
      <c r="T109" s="33">
        <f>IFERROR(VLOOKUP($B109,[5]평가!$B:$Z,MATCH(LEFT(T$2,2),[5]평가!$7:$7,0)-1,FALSE),"")</f>
        <v>0</v>
      </c>
      <c r="U109" s="36">
        <f>IFERROR(VLOOKUP($B109,[5]평가!$B:$Z,MATCH(LEFT(U$2,2),[5]평가!$7:$7,0)-1,FALSE),"")</f>
        <v>71</v>
      </c>
      <c r="V109" s="39">
        <f>IFERROR(VLOOKUP($B109,[5]평가!$B:$Z,MATCH(LEFT(V$2,2),[5]평가!$7:$7,0)-1,FALSE),"")</f>
        <v>99</v>
      </c>
      <c r="W109" s="33">
        <f>IFERROR(VLOOKUP($B109,대상!$B:$AD,MATCH(W$2,대상!$1:$1,0)-1,FALSE),"")</f>
        <v>0</v>
      </c>
      <c r="X109" s="20">
        <f>IF(ISBLANK(B109),"",T$1-COUNTIF(H109:V109,"회피"))</f>
        <v>5</v>
      </c>
      <c r="Y109" s="21">
        <f>IF($T$1=X109,(SUM(I109,L109,O109,R109,U109)-MIN(I109,L109,O109,R109,U109)-MAX(I109,L109,O109,R109,U109))/($T$1-2),SUM(I109,L109,O109,R109,U109/X109))</f>
        <v>71.666666666666671</v>
      </c>
      <c r="Z109" s="40">
        <f>IFERROR(VLOOKUP($B109,대상!$B:$AD,MATCH(Z$2,대상!$1:$1,0)-1,FALSE),0)</f>
        <v>0</v>
      </c>
      <c r="AA109" s="41">
        <f>IFERROR(IF(W109="면제","100"+Z109,Y109+Z109),"")</f>
        <v>71.666666666666671</v>
      </c>
      <c r="AB109" s="35" t="str">
        <f>IF(OR(W109="면제",N(Y109)=0),"",IF(AA109&lt;60,"과락",""))</f>
        <v/>
      </c>
      <c r="AC109" s="54">
        <f>IF(N(AA109)=0,"",RANK(AA109,AA$3:AA$202))</f>
        <v>104</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①을 창업아이템으로 제안하고 있으며 창업아이템의 목표 시장 진입을 위한 구체적인 전략이 필요한 것으로 판단됨. _x000D_②제품의 필요성은 인정되나 경쟁사 대비 우리제품의 자세한 기술적 특징 및 우리제품만의 기술적 차별성이 명확히 확인되지 않습니다. 시장 진출을 위한 구체적인 계획도 조금 더 보완하였으면 합니다. _x000D_③ㅇ 유사 제품 대비 기술 경쟁력에 대한 구체적인 자료 보완이 필요함. 
ㅇ 가격 경쟁력 확보를 위한 세밀한 검토가 필요함 _x000D_④경쟁 제품들과의 비교를 통해 창업 아이템이 가지는 장점에 대해 구체적인 설명의 보완이 필요하며, 향후 사업 확장을 통한 매출 확대에 대한 사업화 전략이 필요함 _x000D_⑤창업 아이템에 대한 문제인식과 창업동기는 비교적 명확하게 제시됨
하지만 고객에게 해당제품에대한 기능적 차별점을 어떻게 마케팅하고
판로를 개척해 나갈것인지에대한 부분이 보완이 필요함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112</v>
      </c>
      <c r="B110" s="2">
        <v>20429801</v>
      </c>
      <c r="C110" s="38" t="str">
        <f>IFERROR(VLOOKUP($B110,대상!$B:$AC,MATCH(C$2,대상!$1:$1,0)-1,FALSE),"")</f>
        <v>지역기반</v>
      </c>
      <c r="D110" s="38" t="str">
        <f>IFERROR(VLOOKUP($B110,대상!$B:$AC,MATCH(D$2,대상!$1:$1,0)-1,FALSE),"")</f>
        <v>이재홍</v>
      </c>
      <c r="E110" s="36" t="str">
        <f>IFERROR(VLOOKUP($B110,대상!$B:$AC,MATCH(E$2,대상!$1:$1,0)-1,FALSE),"")</f>
        <v>전기ㆍ전자</v>
      </c>
      <c r="F110" s="38" t="str">
        <f>IFERROR(VLOOKUP($B110,대상!$B:$AC,MATCH(F$2,대상!$1:$1,0)-1,FALSE),"")</f>
        <v>가정용 AI 맞춤형 영양제 디스펜서 &amp; 구독 플랫폼, ‘Wellness Station’</v>
      </c>
      <c r="G110" s="38" t="str">
        <f>IFERROR(VLOOKUP($B110,대상!$B:$AC,MATCH(G$2,대상!$1:$1,0)-1,FALSE),"")</f>
        <v/>
      </c>
      <c r="H110" s="33">
        <f>IFERROR(VLOOKUP($B110,[1]평가!$B:$Z,MATCH(LEFT(H$2,2),[1]평가!$7:$7,0)-1,FALSE),"")</f>
        <v>0</v>
      </c>
      <c r="I110" s="36">
        <f>IFERROR(VLOOKUP($B110,[1]평가!$B:$Z,MATCH(LEFT(I$2,2),[1]평가!$7:$7,0)-1,FALSE),"")</f>
        <v>74</v>
      </c>
      <c r="J110" s="36">
        <f>IFERROR(VLOOKUP($B110,[1]평가!$B:$Z,MATCH(LEFT(J$2,2),[1]평가!$7:$7,0)-1,FALSE),"")</f>
        <v>28</v>
      </c>
      <c r="K110" s="33">
        <f>IFERROR(VLOOKUP($B110,[2]평가!$B:$Z,MATCH(LEFT(K$2,2),[2]평가!$7:$7,0)-1,FALSE),"")</f>
        <v>0</v>
      </c>
      <c r="L110" s="36">
        <f>IFERROR(VLOOKUP($B110,[2]평가!$B:$Z,MATCH(LEFT(L$2,2),[2]평가!$7:$7,0)-1,FALSE),"")</f>
        <v>66</v>
      </c>
      <c r="M110" s="39">
        <f>IFERROR(VLOOKUP($B110,[2]평가!$B:$Z,MATCH(LEFT(M$2,2),[2]평가!$7:$7,0)-1,FALSE),"")</f>
        <v>97</v>
      </c>
      <c r="N110" s="33">
        <f>IFERROR(VLOOKUP($B110,[3]평가!$B:$Z,MATCH(LEFT(N$2,2),[3]평가!$7:$7,0)-1,FALSE),"")</f>
        <v>0</v>
      </c>
      <c r="O110" s="36">
        <f>IFERROR(VLOOKUP($B110,[3]평가!$B:$Z,MATCH(LEFT(O$2,2),[3]평가!$7:$7,0)-1,FALSE),"")</f>
        <v>69</v>
      </c>
      <c r="P110" s="39">
        <f>IFERROR(VLOOKUP($B110,[3]평가!$B:$Z,MATCH(LEFT(P$2,2),[3]평가!$7:$7,0)-1,FALSE),"")</f>
        <v>107</v>
      </c>
      <c r="Q110" s="33">
        <f>IFERROR(VLOOKUP($B110,[4]평가!$B:$Z,MATCH(LEFT(Q$2,2),[4]평가!$7:$7,0)-1,FALSE),"")</f>
        <v>0</v>
      </c>
      <c r="R110" s="36">
        <f>IFERROR(VLOOKUP($B110,[4]평가!$B:$Z,MATCH(LEFT(R$2,2),[4]평가!$7:$7,0)-1,FALSE),"")</f>
        <v>74</v>
      </c>
      <c r="S110" s="39">
        <f>IFERROR(VLOOKUP($B110,[4]평가!$B:$Z,MATCH(LEFT(S$2,2),[4]평가!$7:$7,0)-1,FALSE),"")</f>
        <v>68</v>
      </c>
      <c r="T110" s="33">
        <f>IFERROR(VLOOKUP($B110,[5]평가!$B:$Z,MATCH(LEFT(T$2,2),[5]평가!$7:$7,0)-1,FALSE),"")</f>
        <v>0</v>
      </c>
      <c r="U110" s="36">
        <f>IFERROR(VLOOKUP($B110,[5]평가!$B:$Z,MATCH(LEFT(U$2,2),[5]평가!$7:$7,0)-1,FALSE),"")</f>
        <v>72</v>
      </c>
      <c r="V110" s="39">
        <f>IFERROR(VLOOKUP($B110,[5]평가!$B:$Z,MATCH(LEFT(V$2,2),[5]평가!$7:$7,0)-1,FALSE),"")</f>
        <v>93</v>
      </c>
      <c r="W110" s="33">
        <f>IFERROR(VLOOKUP($B110,대상!$B:$AD,MATCH(W$2,대상!$1:$1,0)-1,FALSE),"")</f>
        <v>0</v>
      </c>
      <c r="X110" s="20">
        <f>IF(ISBLANK(B110),"",T$1-COUNTIF(H110:V110,"회피"))</f>
        <v>5</v>
      </c>
      <c r="Y110" s="21">
        <f>IF($T$1=X110,(SUM(I110,L110,O110,R110,U110)-MIN(I110,L110,O110,R110,U110)-MAX(I110,L110,O110,R110,U110))/($T$1-2),SUM(I110,L110,O110,R110,U110/X110))</f>
        <v>71.666666666666671</v>
      </c>
      <c r="Z110" s="40">
        <f>IFERROR(VLOOKUP($B110,대상!$B:$AD,MATCH(Z$2,대상!$1:$1,0)-1,FALSE),0)</f>
        <v>0</v>
      </c>
      <c r="AA110" s="41">
        <f>IFERROR(IF(W110="면제","100"+Z110,Y110+Z110),"")</f>
        <v>71.666666666666671</v>
      </c>
      <c r="AB110" s="35" t="str">
        <f>IF(OR(W110="면제",N(Y110)=0),"",IF(AA110&lt;60,"과락",""))</f>
        <v/>
      </c>
      <c r="AC110" s="54">
        <f>IF(N(AA110)=0,"",RANK(AA110,AA$3:AA$202))</f>
        <v>104</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①개인 건강 검진 데이터 및 라이프로그를 AI 분석하여 영양제 등을 제공하는 디스펜서 개발을 창업아이템으로 제안하고 있음. 모방한 유사 제품이 출현 가능하여 목표 시장 진입을 위한 구체적인 전략이 필요한 것으로 판단됨  _x000D_②영양제를 꾸준히 섭취할 수 있게 할 수 있는 기능은 충분히 매력적입니다. 다만, 유사한 스타트업 제품이 시장에 매우 많습니다. 관련하여 경쟁사 조사 및 경쟁사 대비 기술적 차별성에 대한 강조가 추가로 필요합니다. 또한 제품 판로 개척 및 해외 진출 등을 고려한 시장 전략이 조금 더 보강되었으면 합니다. _x000D_③ㅇ 시장에 대한 세밀한 조사 분석이 필요하고, 지속적인 성장을 위한 차별화 전략 수립 보완이 필요함 _x000D_④영양제 디스펜서 및 구독 플랫폼에 적용된 창업 아이템만의 기술적 차별성이 다소 추상적으로 제시되어 있어, 경쟁제품 대비 우위를 확인할 수 있는 객관적인 근거의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6</v>
      </c>
      <c r="B111" s="2">
        <v>20410195</v>
      </c>
      <c r="C111" s="38" t="str">
        <f>IFERROR(VLOOKUP($B111,대상!$B:$AC,MATCH(C$2,대상!$1:$1,0)-1,FALSE),"")</f>
        <v>지역기반</v>
      </c>
      <c r="D111" s="38" t="str">
        <f>IFERROR(VLOOKUP($B111,대상!$B:$AC,MATCH(D$2,대상!$1:$1,0)-1,FALSE),"")</f>
        <v>김부민</v>
      </c>
      <c r="E111" s="36" t="str">
        <f>IFERROR(VLOOKUP($B111,대상!$B:$AC,MATCH(E$2,대상!$1:$1,0)-1,FALSE),"")</f>
        <v>전기ㆍ전자</v>
      </c>
      <c r="F111" s="38" t="str">
        <f>IFERROR(VLOOKUP($B111,대상!$B:$AC,MATCH(F$2,대상!$1:$1,0)-1,FALSE),"")</f>
        <v>기존 신호등.가로등 인프라 활용형 저비용 . 고효율 AI기반 지하차도 침수재난  방지 시스템</v>
      </c>
      <c r="G111" s="38" t="str">
        <f>IFERROR(VLOOKUP($B111,대상!$B:$AC,MATCH(G$2,대상!$1:$1,0)-1,FALSE),"")</f>
        <v/>
      </c>
      <c r="H111" s="33">
        <f>IFERROR(VLOOKUP($B111,[1]평가!$B:$Z,MATCH(LEFT(H$2,2),[1]평가!$7:$7,0)-1,FALSE),"")</f>
        <v>0</v>
      </c>
      <c r="I111" s="36">
        <f>IFERROR(VLOOKUP($B111,[1]평가!$B:$Z,MATCH(LEFT(I$2,2),[1]평가!$7:$7,0)-1,FALSE),"")</f>
        <v>70</v>
      </c>
      <c r="J111" s="36">
        <f>IFERROR(VLOOKUP($B111,[1]평가!$B:$Z,MATCH(LEFT(J$2,2),[1]평가!$7:$7,0)-1,FALSE),"")</f>
        <v>78</v>
      </c>
      <c r="K111" s="33">
        <f>IFERROR(VLOOKUP($B111,[2]평가!$B:$Z,MATCH(LEFT(K$2,2),[2]평가!$7:$7,0)-1,FALSE),"")</f>
        <v>0</v>
      </c>
      <c r="L111" s="36">
        <f>IFERROR(VLOOKUP($B111,[2]평가!$B:$Z,MATCH(LEFT(L$2,2),[2]평가!$7:$7,0)-1,FALSE),"")</f>
        <v>69</v>
      </c>
      <c r="M111" s="39">
        <f>IFERROR(VLOOKUP($B111,[2]평가!$B:$Z,MATCH(LEFT(M$2,2),[2]평가!$7:$7,0)-1,FALSE),"")</f>
        <v>90</v>
      </c>
      <c r="N111" s="33">
        <f>IFERROR(VLOOKUP($B111,[3]평가!$B:$Z,MATCH(LEFT(N$2,2),[3]평가!$7:$7,0)-1,FALSE),"")</f>
        <v>0</v>
      </c>
      <c r="O111" s="36">
        <f>IFERROR(VLOOKUP($B111,[3]평가!$B:$Z,MATCH(LEFT(O$2,2),[3]평가!$7:$7,0)-1,FALSE),"")</f>
        <v>70</v>
      </c>
      <c r="P111" s="39">
        <f>IFERROR(VLOOKUP($B111,[3]평가!$B:$Z,MATCH(LEFT(P$2,2),[3]평가!$7:$7,0)-1,FALSE),"")</f>
        <v>102</v>
      </c>
      <c r="Q111" s="33">
        <f>IFERROR(VLOOKUP($B111,[4]평가!$B:$Z,MATCH(LEFT(Q$2,2),[4]평가!$7:$7,0)-1,FALSE),"")</f>
        <v>0</v>
      </c>
      <c r="R111" s="36">
        <f>IFERROR(VLOOKUP($B111,[4]평가!$B:$Z,MATCH(LEFT(R$2,2),[4]평가!$7:$7,0)-1,FALSE),"")</f>
        <v>74</v>
      </c>
      <c r="S111" s="39">
        <f>IFERROR(VLOOKUP($B111,[4]평가!$B:$Z,MATCH(LEFT(S$2,2),[4]평가!$7:$7,0)-1,FALSE),"")</f>
        <v>68</v>
      </c>
      <c r="T111" s="33">
        <f>IFERROR(VLOOKUP($B111,[5]평가!$B:$Z,MATCH(LEFT(T$2,2),[5]평가!$7:$7,0)-1,FALSE),"")</f>
        <v>0</v>
      </c>
      <c r="U111" s="36">
        <f>IFERROR(VLOOKUP($B111,[5]평가!$B:$Z,MATCH(LEFT(U$2,2),[5]평가!$7:$7,0)-1,FALSE),"")</f>
        <v>79</v>
      </c>
      <c r="V111" s="39">
        <f>IFERROR(VLOOKUP($B111,[5]평가!$B:$Z,MATCH(LEFT(V$2,2),[5]평가!$7:$7,0)-1,FALSE),"")</f>
        <v>46</v>
      </c>
      <c r="W111" s="33">
        <f>IFERROR(VLOOKUP($B111,대상!$B:$AD,MATCH(W$2,대상!$1:$1,0)-1,FALSE),"")</f>
        <v>0</v>
      </c>
      <c r="X111" s="20">
        <f>IF(ISBLANK(B111),"",T$1-COUNTIF(H111:V111,"회피"))</f>
        <v>5</v>
      </c>
      <c r="Y111" s="21">
        <f>IF($T$1=X111,(SUM(I111,L111,O111,R111,U111)-MIN(I111,L111,O111,R111,U111)-MAX(I111,L111,O111,R111,U111))/($T$1-2),SUM(I111,L111,O111,R111,U111/X111))</f>
        <v>71.333333333333329</v>
      </c>
      <c r="Z111" s="40">
        <f>IFERROR(VLOOKUP($B111,대상!$B:$AD,MATCH(Z$2,대상!$1:$1,0)-1,FALSE),0)</f>
        <v>0</v>
      </c>
      <c r="AA111" s="41">
        <f>IFERROR(IF(W111="면제","100"+Z111,Y111+Z111),"")</f>
        <v>71.333333333333329</v>
      </c>
      <c r="AB111" s="35" t="str">
        <f>IF(OR(W111="면제",N(Y111)=0),"",IF(AA111&lt;60,"과락",""))</f>
        <v/>
      </c>
      <c r="AC111" s="54">
        <f>IF(N(AA111)=0,"",RANK(AA111,AA$3:AA$202))</f>
        <v>109</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80</v>
      </c>
      <c r="B112" s="2">
        <v>20417817</v>
      </c>
      <c r="C112" s="38" t="str">
        <f>IFERROR(VLOOKUP($B112,대상!$B:$AC,MATCH(C$2,대상!$1:$1,0)-1,FALSE),"")</f>
        <v>지역기반</v>
      </c>
      <c r="D112" s="38" t="str">
        <f>IFERROR(VLOOKUP($B112,대상!$B:$AC,MATCH(D$2,대상!$1:$1,0)-1,FALSE),"")</f>
        <v>김다솜</v>
      </c>
      <c r="E112" s="36" t="str">
        <f>IFERROR(VLOOKUP($B112,대상!$B:$AC,MATCH(E$2,대상!$1:$1,0)-1,FALSE),"")</f>
        <v>전기ㆍ전자</v>
      </c>
      <c r="F112" s="38" t="str">
        <f>IFERROR(VLOOKUP($B112,대상!$B:$AC,MATCH(F$2,대상!$1:$1,0)-1,FALSE),"")</f>
        <v>NOVA DESK</v>
      </c>
      <c r="G112" s="38" t="str">
        <f>IFERROR(VLOOKUP($B112,대상!$B:$AC,MATCH(G$2,대상!$1:$1,0)-1,FALSE),"")</f>
        <v/>
      </c>
      <c r="H112" s="33">
        <f>IFERROR(VLOOKUP($B112,[1]평가!$B:$Z,MATCH(LEFT(H$2,2),[1]평가!$7:$7,0)-1,FALSE),"")</f>
        <v>0</v>
      </c>
      <c r="I112" s="36">
        <f>IFERROR(VLOOKUP($B112,[1]평가!$B:$Z,MATCH(LEFT(I$2,2),[1]평가!$7:$7,0)-1,FALSE),"")</f>
        <v>69</v>
      </c>
      <c r="J112" s="36">
        <f>IFERROR(VLOOKUP($B112,[1]평가!$B:$Z,MATCH(LEFT(J$2,2),[1]평가!$7:$7,0)-1,FALSE),"")</f>
        <v>116</v>
      </c>
      <c r="K112" s="33">
        <f>IFERROR(VLOOKUP($B112,[2]평가!$B:$Z,MATCH(LEFT(K$2,2),[2]평가!$7:$7,0)-1,FALSE),"")</f>
        <v>0</v>
      </c>
      <c r="L112" s="36">
        <f>IFERROR(VLOOKUP($B112,[2]평가!$B:$Z,MATCH(LEFT(L$2,2),[2]평가!$7:$7,0)-1,FALSE),"")</f>
        <v>65</v>
      </c>
      <c r="M112" s="39">
        <f>IFERROR(VLOOKUP($B112,[2]평가!$B:$Z,MATCH(LEFT(M$2,2),[2]평가!$7:$7,0)-1,FALSE),"")</f>
        <v>106</v>
      </c>
      <c r="N112" s="33">
        <f>IFERROR(VLOOKUP($B112,[3]평가!$B:$Z,MATCH(LEFT(N$2,2),[3]평가!$7:$7,0)-1,FALSE),"")</f>
        <v>0</v>
      </c>
      <c r="O112" s="36">
        <f>IFERROR(VLOOKUP($B112,[3]평가!$B:$Z,MATCH(LEFT(O$2,2),[3]평가!$7:$7,0)-1,FALSE),"")</f>
        <v>72</v>
      </c>
      <c r="P112" s="39">
        <f>IFERROR(VLOOKUP($B112,[3]평가!$B:$Z,MATCH(LEFT(P$2,2),[3]평가!$7:$7,0)-1,FALSE),"")</f>
        <v>84</v>
      </c>
      <c r="Q112" s="33">
        <f>IFERROR(VLOOKUP($B112,[4]평가!$B:$Z,MATCH(LEFT(Q$2,2),[4]평가!$7:$7,0)-1,FALSE),"")</f>
        <v>0</v>
      </c>
      <c r="R112" s="36">
        <f>IFERROR(VLOOKUP($B112,[4]평가!$B:$Z,MATCH(LEFT(R$2,2),[4]평가!$7:$7,0)-1,FALSE),"")</f>
        <v>82</v>
      </c>
      <c r="S112" s="39">
        <f>IFERROR(VLOOKUP($B112,[4]평가!$B:$Z,MATCH(LEFT(S$2,2),[4]평가!$7:$7,0)-1,FALSE),"")</f>
        <v>23</v>
      </c>
      <c r="T112" s="33">
        <f>IFERROR(VLOOKUP($B112,[5]평가!$B:$Z,MATCH(LEFT(T$2,2),[5]평가!$7:$7,0)-1,FALSE),"")</f>
        <v>0</v>
      </c>
      <c r="U112" s="36">
        <f>IFERROR(VLOOKUP($B112,[5]평가!$B:$Z,MATCH(LEFT(U$2,2),[5]평가!$7:$7,0)-1,FALSE),"")</f>
        <v>73</v>
      </c>
      <c r="V112" s="39">
        <f>IFERROR(VLOOKUP($B112,[5]평가!$B:$Z,MATCH(LEFT(V$2,2),[5]평가!$7:$7,0)-1,FALSE),"")</f>
        <v>91</v>
      </c>
      <c r="W112" s="33">
        <f>IFERROR(VLOOKUP($B112,대상!$B:$AD,MATCH(W$2,대상!$1:$1,0)-1,FALSE),"")</f>
        <v>0</v>
      </c>
      <c r="X112" s="20">
        <f>IF(ISBLANK(B112),"",T$1-COUNTIF(H112:V112,"회피"))</f>
        <v>5</v>
      </c>
      <c r="Y112" s="21">
        <f>IF($T$1=X112,(SUM(I112,L112,O112,R112,U112)-MIN(I112,L112,O112,R112,U112)-MAX(I112,L112,O112,R112,U112))/($T$1-2),SUM(I112,L112,O112,R112,U112/X112))</f>
        <v>71.333333333333329</v>
      </c>
      <c r="Z112" s="40">
        <f>IFERROR(VLOOKUP($B112,대상!$B:$AD,MATCH(Z$2,대상!$1:$1,0)-1,FALSE),0)</f>
        <v>0</v>
      </c>
      <c r="AA112" s="41">
        <f>IFERROR(IF(W112="면제","100"+Z112,Y112+Z112),"")</f>
        <v>71.333333333333329</v>
      </c>
      <c r="AB112" s="35" t="str">
        <f>IF(OR(W112="면제",N(Y112)=0),"",IF(AA112&lt;60,"과락",""))</f>
        <v/>
      </c>
      <c r="AC112" s="54">
        <f>IF(N(AA112)=0,"",RANK(AA112,AA$3:AA$202))</f>
        <v>109</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①자석 연결 방식으로 책상꺼리 붙이면 전력이 자동 공유되는 스마트 책상 개발을 창업아이템으로 제안하고 있음. 제안하고 있는 창업아이템의 목표 시장 규모는 크지 않은 것으로 판단됨 _x000D_②제품의 필요성은 인정되나 스마트 책상 분야는 유사 경쟁업체가 매우 많은 상황입니다. 그에 따라 조달 물품 지정 난이도도 매우 높아졌습니다. 따라서 국내 B2G를 넘어서 해외시장 판로개척까지의 매출 확대를 위한 전략을 다변화할 필요가 있습니다. _x000D_③ㅇ 시장에 대한 세밀한 분석이 필요하고, 지속적인 성장을 위해 차별화된 전력 수립이 필요함 _x000D_④창업 아이템의 특성상 모방제품 출현을 저지할 수 있는 방안의 보완이 필요하며, 기존의 경쟁사 제품을 대체하여 시장 점유율을 확보해나갈 수 있는 사업화 전략을 구체화할 필요가 있음 _x000D_⑤아이템에대한 필요성과 추진계획은 명확하게 확인됨
다만 시장진입의 구체적인 방법이 필요하며,
BM설계 및 확장방안 수립도 필수적으로 요구됨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89</v>
      </c>
      <c r="B113" s="2">
        <v>20421344</v>
      </c>
      <c r="C113" s="38" t="str">
        <f>IFERROR(VLOOKUP($B113,대상!$B:$AC,MATCH(C$2,대상!$1:$1,0)-1,FALSE),"")</f>
        <v>지역기반</v>
      </c>
      <c r="D113" s="38" t="str">
        <f>IFERROR(VLOOKUP($B113,대상!$B:$AC,MATCH(D$2,대상!$1:$1,0)-1,FALSE),"")</f>
        <v>이채린</v>
      </c>
      <c r="E113" s="36" t="str">
        <f>IFERROR(VLOOKUP($B113,대상!$B:$AC,MATCH(E$2,대상!$1:$1,0)-1,FALSE),"")</f>
        <v>전기ㆍ전자</v>
      </c>
      <c r="F113" s="38" t="str">
        <f>IFERROR(VLOOKUP($B113,대상!$B:$AC,MATCH(F$2,대상!$1:$1,0)-1,FALSE),"")</f>
        <v>AIO PROJECT</v>
      </c>
      <c r="G113" s="38" t="str">
        <f>IFERROR(VLOOKUP($B113,대상!$B:$AC,MATCH(G$2,대상!$1:$1,0)-1,FALSE),"")</f>
        <v/>
      </c>
      <c r="H113" s="33">
        <f>IFERROR(VLOOKUP($B113,[1]평가!$B:$Z,MATCH(LEFT(H$2,2),[1]평가!$7:$7,0)-1,FALSE),"")</f>
        <v>0</v>
      </c>
      <c r="I113" s="36">
        <f>IFERROR(VLOOKUP($B113,[1]평가!$B:$Z,MATCH(LEFT(I$2,2),[1]평가!$7:$7,0)-1,FALSE),"")</f>
        <v>68</v>
      </c>
      <c r="J113" s="36">
        <f>IFERROR(VLOOKUP($B113,[1]평가!$B:$Z,MATCH(LEFT(J$2,2),[1]평가!$7:$7,0)-1,FALSE),"")</f>
        <v>78</v>
      </c>
      <c r="K113" s="33">
        <f>IFERROR(VLOOKUP($B113,[2]평가!$B:$Z,MATCH(LEFT(K$2,2),[2]평가!$7:$7,0)-1,FALSE),"")</f>
        <v>0</v>
      </c>
      <c r="L113" s="36">
        <f>IFERROR(VLOOKUP($B113,[2]평가!$B:$Z,MATCH(LEFT(L$2,2),[2]평가!$7:$7,0)-1,FALSE),"")</f>
        <v>59</v>
      </c>
      <c r="M113" s="39">
        <f>IFERROR(VLOOKUP($B113,[2]평가!$B:$Z,MATCH(LEFT(M$2,2),[2]평가!$7:$7,0)-1,FALSE),"")</f>
        <v>134</v>
      </c>
      <c r="N113" s="33">
        <f>IFERROR(VLOOKUP($B113,[3]평가!$B:$Z,MATCH(LEFT(N$2,2),[3]평가!$7:$7,0)-1,FALSE),"")</f>
        <v>0</v>
      </c>
      <c r="O113" s="36">
        <f>IFERROR(VLOOKUP($B113,[3]평가!$B:$Z,MATCH(LEFT(O$2,2),[3]평가!$7:$7,0)-1,FALSE),"")</f>
        <v>75</v>
      </c>
      <c r="P113" s="39">
        <f>IFERROR(VLOOKUP($B113,[3]평가!$B:$Z,MATCH(LEFT(P$2,2),[3]평가!$7:$7,0)-1,FALSE),"")</f>
        <v>49</v>
      </c>
      <c r="Q113" s="33">
        <f>IFERROR(VLOOKUP($B113,[4]평가!$B:$Z,MATCH(LEFT(Q$2,2),[4]평가!$7:$7,0)-1,FALSE),"")</f>
        <v>0</v>
      </c>
      <c r="R113" s="36">
        <f>IFERROR(VLOOKUP($B113,[4]평가!$B:$Z,MATCH(LEFT(R$2,2),[4]평가!$7:$7,0)-1,FALSE),"")</f>
        <v>71</v>
      </c>
      <c r="S113" s="39">
        <f>IFERROR(VLOOKUP($B113,[4]평가!$B:$Z,MATCH(LEFT(S$2,2),[4]평가!$7:$7,0)-1,FALSE),"")</f>
        <v>89</v>
      </c>
      <c r="T113" s="33">
        <f>IFERROR(VLOOKUP($B113,[5]평가!$B:$Z,MATCH(LEFT(T$2,2),[5]평가!$7:$7,0)-1,FALSE),"")</f>
        <v>0</v>
      </c>
      <c r="U113" s="36">
        <f>IFERROR(VLOOKUP($B113,[5]평가!$B:$Z,MATCH(LEFT(U$2,2),[5]평가!$7:$7,0)-1,FALSE),"")</f>
        <v>69</v>
      </c>
      <c r="V113" s="39">
        <f>IFERROR(VLOOKUP($B113,[5]평가!$B:$Z,MATCH(LEFT(V$2,2),[5]평가!$7:$7,0)-1,FALSE),"")</f>
        <v>99</v>
      </c>
      <c r="W113" s="33">
        <f>IFERROR(VLOOKUP($B113,대상!$B:$AD,MATCH(W$2,대상!$1:$1,0)-1,FALSE),"")</f>
        <v>0</v>
      </c>
      <c r="X113" s="20">
        <f>IF(ISBLANK(B113),"",T$1-COUNTIF(H113:V113,"회피"))</f>
        <v>5</v>
      </c>
      <c r="Y113" s="21">
        <f>IF($T$1=X113,(SUM(I113,L113,O113,R113,U113)-MIN(I113,L113,O113,R113,U113)-MAX(I113,L113,O113,R113,U113))/($T$1-2),SUM(I113,L113,O113,R113,U113/X113))</f>
        <v>69.333333333333329</v>
      </c>
      <c r="Z113" s="40">
        <f>IFERROR(VLOOKUP($B113,대상!$B:$AD,MATCH(Z$2,대상!$1:$1,0)-1,FALSE),0)</f>
        <v>2</v>
      </c>
      <c r="AA113" s="41">
        <f>IFERROR(IF(W113="면제","100"+Z113,Y113+Z113),"")</f>
        <v>71.333333333333329</v>
      </c>
      <c r="AB113" s="35" t="str">
        <f>IF(OR(W113="면제",N(Y113)=0),"",IF(AA113&lt;60,"과락",""))</f>
        <v/>
      </c>
      <c r="AC113" s="54">
        <f>IF(N(AA113)=0,"",RANK(AA113,AA$3:AA$202))</f>
        <v>109</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①AI기반 프레젠테이션 자동 생성, 모바일 발표 제어, 실시간 피드백 수집 정리가 가능한 발표 운영 사스 개발을 창업아이템으로 제안하고 있음. 모방한 유사 플래폼이 출현 가능하며 목표 시장 진입을 위한 구체적인 전략이 필요한 것으로 판단됨 _x000D_②AI 기반 ppt 제작 지원 서비스는 많은 직장인들에게 필수적인 기능 중 하나인 점은 분명합니다. 다만, 최근 범용 인공지능 및 에이전틱 AI의 비약적인 발전으로 ppt 제작이 더욱 쉬워지고 고도화되고 있습니다. 또한 자체 인공지능 모델이 있는 것이 아니라 범용 인공지능을 API 형식으로 활용하시는 것으로 이해됩니다. 우리만의 기술적 차별성 및 경쟁력 재고가 필요합니다. _x000D_③ㅇ 경쟁 기술에 대한 조사 분석이 필요하고, 시장에 대한 세밀한 분석이 필요함. 
ㅇ 지속적인 성장을 위한 구체적인 성장전략 보완이 필요함 _x000D_④프레젠테이션 자동 생성 및 발표 SaaS 아이템에 대하여 시장에서의 도입 필요성과 고객에 니즈에 대해 구체적인 분석을 통해 보다 신뢰성 있게 설명할 필요가 있음 _x000D_⑤창업아이템에 대한 문제인식과 필요성은 비교적 명확하게 확인됨
다만 시장의 크기 등의 분석과 확장방안 수립이 필수적으로 필요하며,
고객 수요 및 확보 방안과 시장진출 전략의 구체화가 요구됨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91</v>
      </c>
      <c r="B114" s="2">
        <v>20423432</v>
      </c>
      <c r="C114" s="38" t="str">
        <f>IFERROR(VLOOKUP($B114,대상!$B:$AC,MATCH(C$2,대상!$1:$1,0)-1,FALSE),"")</f>
        <v>지역기반</v>
      </c>
      <c r="D114" s="38" t="str">
        <f>IFERROR(VLOOKUP($B114,대상!$B:$AC,MATCH(D$2,대상!$1:$1,0)-1,FALSE),"")</f>
        <v>이병주</v>
      </c>
      <c r="E114" s="36" t="str">
        <f>IFERROR(VLOOKUP($B114,대상!$B:$AC,MATCH(E$2,대상!$1:$1,0)-1,FALSE),"")</f>
        <v>전기ㆍ전자</v>
      </c>
      <c r="F114" s="38" t="str">
        <f>IFERROR(VLOOKUP($B114,대상!$B:$AC,MATCH(F$2,대상!$1:$1,0)-1,FALSE),"")</f>
        <v>‘Obzee(오브제) - Spatial AI Node’  : 호텔·리조트 객실용 공간 경험 운영 디바이스</v>
      </c>
      <c r="G114" s="38" t="str">
        <f>IFERROR(VLOOKUP($B114,대상!$B:$AC,MATCH(G$2,대상!$1:$1,0)-1,FALSE),"")</f>
        <v/>
      </c>
      <c r="H114" s="33">
        <f>IFERROR(VLOOKUP($B114,[1]평가!$B:$Z,MATCH(LEFT(H$2,2),[1]평가!$7:$7,0)-1,FALSE),"")</f>
        <v>0</v>
      </c>
      <c r="I114" s="36">
        <f>IFERROR(VLOOKUP($B114,[1]평가!$B:$Z,MATCH(LEFT(I$2,2),[1]평가!$7:$7,0)-1,FALSE),"")</f>
        <v>74</v>
      </c>
      <c r="J114" s="36">
        <f>IFERROR(VLOOKUP($B114,[1]평가!$B:$Z,MATCH(LEFT(J$2,2),[1]평가!$7:$7,0)-1,FALSE),"")</f>
        <v>28</v>
      </c>
      <c r="K114" s="33">
        <f>IFERROR(VLOOKUP($B114,[2]평가!$B:$Z,MATCH(LEFT(K$2,2),[2]평가!$7:$7,0)-1,FALSE),"")</f>
        <v>0</v>
      </c>
      <c r="L114" s="36">
        <f>IFERROR(VLOOKUP($B114,[2]평가!$B:$Z,MATCH(LEFT(L$2,2),[2]평가!$7:$7,0)-1,FALSE),"")</f>
        <v>65</v>
      </c>
      <c r="M114" s="39">
        <f>IFERROR(VLOOKUP($B114,[2]평가!$B:$Z,MATCH(LEFT(M$2,2),[2]평가!$7:$7,0)-1,FALSE),"")</f>
        <v>106</v>
      </c>
      <c r="N114" s="33">
        <f>IFERROR(VLOOKUP($B114,[3]평가!$B:$Z,MATCH(LEFT(N$2,2),[3]평가!$7:$7,0)-1,FALSE),"")</f>
        <v>0</v>
      </c>
      <c r="O114" s="36">
        <f>IFERROR(VLOOKUP($B114,[3]평가!$B:$Z,MATCH(LEFT(O$2,2),[3]평가!$7:$7,0)-1,FALSE),"")</f>
        <v>76</v>
      </c>
      <c r="P114" s="39">
        <f>IFERROR(VLOOKUP($B114,[3]평가!$B:$Z,MATCH(LEFT(P$2,2),[3]평가!$7:$7,0)-1,FALSE),"")</f>
        <v>54</v>
      </c>
      <c r="Q114" s="33">
        <f>IFERROR(VLOOKUP($B114,[4]평가!$B:$Z,MATCH(LEFT(Q$2,2),[4]평가!$7:$7,0)-1,FALSE),"")</f>
        <v>0</v>
      </c>
      <c r="R114" s="36">
        <f>IFERROR(VLOOKUP($B114,[4]평가!$B:$Z,MATCH(LEFT(R$2,2),[4]평가!$7:$7,0)-1,FALSE),"")</f>
        <v>73</v>
      </c>
      <c r="S114" s="39">
        <f>IFERROR(VLOOKUP($B114,[4]평가!$B:$Z,MATCH(LEFT(S$2,2),[4]평가!$7:$7,0)-1,FALSE),"")</f>
        <v>89</v>
      </c>
      <c r="T114" s="33">
        <f>IFERROR(VLOOKUP($B114,[5]평가!$B:$Z,MATCH(LEFT(T$2,2),[5]평가!$7:$7,0)-1,FALSE),"")</f>
        <v>0</v>
      </c>
      <c r="U114" s="36">
        <f>IFERROR(VLOOKUP($B114,[5]평가!$B:$Z,MATCH(LEFT(U$2,2),[5]평가!$7:$7,0)-1,FALSE),"")</f>
        <v>67</v>
      </c>
      <c r="V114" s="39">
        <f>IFERROR(VLOOKUP($B114,[5]평가!$B:$Z,MATCH(LEFT(V$2,2),[5]평가!$7:$7,0)-1,FALSE),"")</f>
        <v>131</v>
      </c>
      <c r="W114" s="33">
        <f>IFERROR(VLOOKUP($B114,대상!$B:$AD,MATCH(W$2,대상!$1:$1,0)-1,FALSE),"")</f>
        <v>0</v>
      </c>
      <c r="X114" s="20">
        <f>IF(ISBLANK(B114),"",T$1-COUNTIF(H114:V114,"회피"))</f>
        <v>5</v>
      </c>
      <c r="Y114" s="21">
        <f>IF($T$1=X114,(SUM(I114,L114,O114,R114,U114)-MIN(I114,L114,O114,R114,U114)-MAX(I114,L114,O114,R114,U114))/($T$1-2),SUM(I114,L114,O114,R114,U114/X114))</f>
        <v>71.333333333333329</v>
      </c>
      <c r="Z114" s="40">
        <f>IFERROR(VLOOKUP($B114,대상!$B:$AD,MATCH(Z$2,대상!$1:$1,0)-1,FALSE),0)</f>
        <v>0</v>
      </c>
      <c r="AA114" s="41">
        <f>IFERROR(IF(W114="면제","100"+Z114,Y114+Z114),"")</f>
        <v>71.333333333333329</v>
      </c>
      <c r="AB114" s="35" t="str">
        <f>IF(OR(W114="면제",N(Y114)=0),"",IF(AA114&lt;60,"과락",""))</f>
        <v/>
      </c>
      <c r="AC114" s="54">
        <f>IF(N(AA114)=0,"",RANK(AA114,AA$3:AA$202))</f>
        <v>109</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①호텔 리조트 등 체류공간에 조명, 사운드, 음성 인터렉션이 가능한 공간형 AI 디바이스 개발을 을 창업아이템으로 제안하고 있음. 창업아이템의 목표 시장 진입을 위한 구체적인 전략이 필요한 것으로 판단됨. _x000D_②유사한 제품이 상당히 많기 때문에 지원업체만의 기술적, 사업적 특화된 장점이 필요합니다. 사업계획서 상으로는 우리제품만의 기술적 차별성이 명확하게 확인되지 않습니다. B2B 뿐만 아니라 인테리어 업체와 협업하여 B2C를 함께 진행해보는 것도 가능해 보입니다. _x000D_③ㅇ 시장 규모에 대한 세밀한 조사 분석이 필요하고, 지속적인 성장을 위한 차별화 전략 수립 보완이 필요함 _x000D_④공간 경험 운영 디바이스의 창업 아이디어가 다소 추상적으로 제시되어 있어 이에 대한 실사용자가 느낄 수 있는 효과에 대해 설득력이 부족함. 수치 등을 통한 구체적인 근거를 통해 창업 아이템이 제공할 수 있는 가치에 대해 설명이 필요함 _x000D_⑤창업 아이템에 대한 창업동기와 목표시장은 비교적 명확하게 제시되어있음
하지만 경쟁사 대비 차별점을 더 명확하게 파악하고 우위를 가지는 근거가 다소 부족하다. 우위를 가지고 시장을 선점할 수 있는 부분을 더욱 명확히 해야 할것으로 보임.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128</v>
      </c>
      <c r="B115" s="2">
        <v>20424012</v>
      </c>
      <c r="C115" s="38" t="str">
        <f>IFERROR(VLOOKUP($B115,대상!$B:$AC,MATCH(C$2,대상!$1:$1,0)-1,FALSE),"")</f>
        <v>대학발</v>
      </c>
      <c r="D115" s="38" t="str">
        <f>IFERROR(VLOOKUP($B115,대상!$B:$AC,MATCH(D$2,대상!$1:$1,0)-1,FALSE),"")</f>
        <v>류만출</v>
      </c>
      <c r="E115" s="36" t="str">
        <f>IFERROR(VLOOKUP($B115,대상!$B:$AC,MATCH(E$2,대상!$1:$1,0)-1,FALSE),"")</f>
        <v>전기ㆍ전자</v>
      </c>
      <c r="F115" s="38" t="str">
        <f>IFERROR(VLOOKUP($B115,대상!$B:$AC,MATCH(F$2,대상!$1:$1,0)-1,FALSE),"")</f>
        <v>고령친화 성인용 근적외선 LED Y존 쾌적 뷰티케어 디바이스</v>
      </c>
      <c r="G115" s="38" t="str">
        <f>IFERROR(VLOOKUP($B115,대상!$B:$AC,MATCH(G$2,대상!$1:$1,0)-1,FALSE),"")</f>
        <v/>
      </c>
      <c r="H115" s="33">
        <f>IFERROR(VLOOKUP($B115,[1]평가!$B:$Z,MATCH(LEFT(H$2,2),[1]평가!$7:$7,0)-1,FALSE),"")</f>
        <v>0</v>
      </c>
      <c r="I115" s="36">
        <f>IFERROR(VLOOKUP($B115,[1]평가!$B:$Z,MATCH(LEFT(I$2,2),[1]평가!$7:$7,0)-1,FALSE),"")</f>
        <v>69</v>
      </c>
      <c r="J115" s="36">
        <f>IFERROR(VLOOKUP($B115,[1]평가!$B:$Z,MATCH(LEFT(J$2,2),[1]평가!$7:$7,0)-1,FALSE),"")</f>
        <v>116</v>
      </c>
      <c r="K115" s="33">
        <f>IFERROR(VLOOKUP($B115,[2]평가!$B:$Z,MATCH(LEFT(K$2,2),[2]평가!$7:$7,0)-1,FALSE),"")</f>
        <v>0</v>
      </c>
      <c r="L115" s="36">
        <f>IFERROR(VLOOKUP($B115,[2]평가!$B:$Z,MATCH(LEFT(L$2,2),[2]평가!$7:$7,0)-1,FALSE),"")</f>
        <v>66</v>
      </c>
      <c r="M115" s="39">
        <f>IFERROR(VLOOKUP($B115,[2]평가!$B:$Z,MATCH(LEFT(M$2,2),[2]평가!$7:$7,0)-1,FALSE),"")</f>
        <v>97</v>
      </c>
      <c r="N115" s="33">
        <f>IFERROR(VLOOKUP($B115,[3]평가!$B:$Z,MATCH(LEFT(N$2,2),[3]평가!$7:$7,0)-1,FALSE),"")</f>
        <v>0</v>
      </c>
      <c r="O115" s="36">
        <f>IFERROR(VLOOKUP($B115,[3]평가!$B:$Z,MATCH(LEFT(O$2,2),[3]평가!$7:$7,0)-1,FALSE),"")</f>
        <v>74</v>
      </c>
      <c r="P115" s="39">
        <f>IFERROR(VLOOKUP($B115,[3]평가!$B:$Z,MATCH(LEFT(P$2,2),[3]평가!$7:$7,0)-1,FALSE),"")</f>
        <v>64</v>
      </c>
      <c r="Q115" s="33">
        <f>IFERROR(VLOOKUP($B115,[4]평가!$B:$Z,MATCH(LEFT(Q$2,2),[4]평가!$7:$7,0)-1,FALSE),"")</f>
        <v>0</v>
      </c>
      <c r="R115" s="36">
        <f>IFERROR(VLOOKUP($B115,[4]평가!$B:$Z,MATCH(LEFT(R$2,2),[4]평가!$7:$7,0)-1,FALSE),"")</f>
        <v>73</v>
      </c>
      <c r="S115" s="39">
        <f>IFERROR(VLOOKUP($B115,[4]평가!$B:$Z,MATCH(LEFT(S$2,2),[4]평가!$7:$7,0)-1,FALSE),"")</f>
        <v>89</v>
      </c>
      <c r="T115" s="33">
        <f>IFERROR(VLOOKUP($B115,[5]평가!$B:$Z,MATCH(LEFT(T$2,2),[5]평가!$7:$7,0)-1,FALSE),"")</f>
        <v>0</v>
      </c>
      <c r="U115" s="36">
        <f>IFERROR(VLOOKUP($B115,[5]평가!$B:$Z,MATCH(LEFT(U$2,2),[5]평가!$7:$7,0)-1,FALSE),"")</f>
        <v>72</v>
      </c>
      <c r="V115" s="39">
        <f>IFERROR(VLOOKUP($B115,[5]평가!$B:$Z,MATCH(LEFT(V$2,2),[5]평가!$7:$7,0)-1,FALSE),"")</f>
        <v>93</v>
      </c>
      <c r="W115" s="33">
        <f>IFERROR(VLOOKUP($B115,대상!$B:$AD,MATCH(W$2,대상!$1:$1,0)-1,FALSE),"")</f>
        <v>0</v>
      </c>
      <c r="X115" s="20">
        <f>IF(ISBLANK(B115),"",T$1-COUNTIF(H115:V115,"회피"))</f>
        <v>5</v>
      </c>
      <c r="Y115" s="21">
        <f>IF($T$1=X115,(SUM(I115,L115,O115,R115,U115)-MIN(I115,L115,O115,R115,U115)-MAX(I115,L115,O115,R115,U115))/($T$1-2),SUM(I115,L115,O115,R115,U115/X115))</f>
        <v>71.333333333333329</v>
      </c>
      <c r="Z115" s="40">
        <f>IFERROR(VLOOKUP($B115,대상!$B:$AD,MATCH(Z$2,대상!$1:$1,0)-1,FALSE),0)</f>
        <v>0</v>
      </c>
      <c r="AA115" s="41">
        <f>IFERROR(IF(W115="면제","100"+Z115,Y115+Z115),"")</f>
        <v>71.333333333333329</v>
      </c>
      <c r="AB115" s="35" t="str">
        <f>IF(OR(W115="면제",N(Y115)=0),"",IF(AA115&lt;60,"과락",""))</f>
        <v/>
      </c>
      <c r="AC115" s="54">
        <f>IF(N(AA115)=0,"",RANK(AA115,AA$3:AA$202))</f>
        <v>109</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①LED근적외선 적용 Y존 피부탄력 개선, 미백효과 등을 목적으로 뷰티케어 제품 개발을 창업아이템으로 하고 있으나 유사 기술 및 개발품이 다수 존재하여 사업성은 높지 않을 것으로 예상됨. _x000D_②제품의 개발 필요성은 충분히 인정되며 제품의 성능도 충분한 수준으로 구현될 것으로 추정됩니다. 다만, 경쟁업체 대비 우리만의 기술적 차별성을 판단하기 힘든 부분이 있습니다. 또한 제품 판로 확대를 위한 전략이 우리 제품에 특화되어 있지 않고 다소 일반적입니다. _x000D_③ㅇ 시장 규모에 대한 세밀한 조사 분석이 필요하고, 지속적인 성장을 위한 전략 수립 보완이 필요함 _x000D_④창업 아이템을 통한 사타구니 질환 개선 효과에 대해 보다 신뢰할 수 있는 객관적인 수치를 통해 제시하여, 창업 아이템의 도입 필요성 및 기술적 효과성에 대해 보완할 필요가 있음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 xml:space="preserve">①일치 _x000D_②일치 _x000D_③일치 _x000D_④불일치 _x000D_⑤일치 </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 xml:space="preserve">① 지역 주력 산업 연계분야와 일치함 _x000D_②인공지능에 해당 _x000D_0_x000D_④헬스케어 제품에 관한 것으로 지역주력 산업제품에 해당하지 않음 _x000D_⑤시스템반도체 </v>
      </c>
    </row>
    <row r="116" spans="1:32" ht="30" customHeight="1" x14ac:dyDescent="0.35">
      <c r="A116" s="4">
        <v>1</v>
      </c>
      <c r="B116" s="2">
        <v>20400325</v>
      </c>
      <c r="C116" s="38" t="str">
        <f>IFERROR(VLOOKUP($B116,대상!$B:$AC,MATCH(C$2,대상!$1:$1,0)-1,FALSE),"")</f>
        <v>지역기반</v>
      </c>
      <c r="D116" s="38" t="str">
        <f>IFERROR(VLOOKUP($B116,대상!$B:$AC,MATCH(D$2,대상!$1:$1,0)-1,FALSE),"")</f>
        <v>이언봉</v>
      </c>
      <c r="E116" s="36" t="str">
        <f>IFERROR(VLOOKUP($B116,대상!$B:$AC,MATCH(E$2,대상!$1:$1,0)-1,FALSE),"")</f>
        <v>전기ㆍ전자</v>
      </c>
      <c r="F116" s="38" t="str">
        <f>IFERROR(VLOOKUP($B116,대상!$B:$AC,MATCH(F$2,대상!$1:$1,0)-1,FALSE),"")</f>
        <v>AI 데이터센터용 고성능 반도체 신뢰성 확보를 위한 실시간 수명 예측 온칩 모니터링 프로토타입 개발</v>
      </c>
      <c r="G116" s="38" t="str">
        <f>IFERROR(VLOOKUP($B116,대상!$B:$AC,MATCH(G$2,대상!$1:$1,0)-1,FALSE),"")</f>
        <v/>
      </c>
      <c r="H116" s="33">
        <f>IFERROR(VLOOKUP($B116,[1]평가!$B:$Z,MATCH(LEFT(H$2,2),[1]평가!$7:$7,0)-1,FALSE),"")</f>
        <v>0</v>
      </c>
      <c r="I116" s="36">
        <f>IFERROR(VLOOKUP($B116,[1]평가!$B:$Z,MATCH(LEFT(I$2,2),[1]평가!$7:$7,0)-1,FALSE),"")</f>
        <v>68</v>
      </c>
      <c r="J116" s="36">
        <f>IFERROR(VLOOKUP($B116,[1]평가!$B:$Z,MATCH(LEFT(J$2,2),[1]평가!$7:$7,0)-1,FALSE),"")</f>
        <v>129</v>
      </c>
      <c r="K116" s="33">
        <f>IFERROR(VLOOKUP($B116,[2]평가!$B:$Z,MATCH(LEFT(K$2,2),[2]평가!$7:$7,0)-1,FALSE),"")</f>
        <v>0</v>
      </c>
      <c r="L116" s="36">
        <f>IFERROR(VLOOKUP($B116,[2]평가!$B:$Z,MATCH(LEFT(L$2,2),[2]평가!$7:$7,0)-1,FALSE),"")</f>
        <v>82</v>
      </c>
      <c r="M116" s="39">
        <f>IFERROR(VLOOKUP($B116,[2]평가!$B:$Z,MATCH(LEFT(M$2,2),[2]평가!$7:$7,0)-1,FALSE),"")</f>
        <v>17</v>
      </c>
      <c r="N116" s="33">
        <f>IFERROR(VLOOKUP($B116,[3]평가!$B:$Z,MATCH(LEFT(N$2,2),[3]평가!$7:$7,0)-1,FALSE),"")</f>
        <v>0</v>
      </c>
      <c r="O116" s="36">
        <f>IFERROR(VLOOKUP($B116,[3]평가!$B:$Z,MATCH(LEFT(O$2,2),[3]평가!$7:$7,0)-1,FALSE),"")</f>
        <v>72</v>
      </c>
      <c r="P116" s="39">
        <f>IFERROR(VLOOKUP($B116,[3]평가!$B:$Z,MATCH(LEFT(P$2,2),[3]평가!$7:$7,0)-1,FALSE),"")</f>
        <v>84</v>
      </c>
      <c r="Q116" s="33">
        <f>IFERROR(VLOOKUP($B116,[4]평가!$B:$Z,MATCH(LEFT(Q$2,2),[4]평가!$7:$7,0)-1,FALSE),"")</f>
        <v>0</v>
      </c>
      <c r="R116" s="36">
        <f>IFERROR(VLOOKUP($B116,[4]평가!$B:$Z,MATCH(LEFT(R$2,2),[4]평가!$7:$7,0)-1,FALSE),"")</f>
        <v>72</v>
      </c>
      <c r="S116" s="39">
        <f>IFERROR(VLOOKUP($B116,[4]평가!$B:$Z,MATCH(LEFT(S$2,2),[4]평가!$7:$7,0)-1,FALSE),"")</f>
        <v>135</v>
      </c>
      <c r="T116" s="33">
        <f>IFERROR(VLOOKUP($B116,[5]평가!$B:$Z,MATCH(LEFT(T$2,2),[5]평가!$7:$7,0)-1,FALSE),"")</f>
        <v>0</v>
      </c>
      <c r="U116" s="36">
        <f>IFERROR(VLOOKUP($B116,[5]평가!$B:$Z,MATCH(LEFT(U$2,2),[5]평가!$7:$7,0)-1,FALSE),"")</f>
        <v>69</v>
      </c>
      <c r="V116" s="39">
        <f>IFERROR(VLOOKUP($B116,[5]평가!$B:$Z,MATCH(LEFT(V$2,2),[5]평가!$7:$7,0)-1,FALSE),"")</f>
        <v>108</v>
      </c>
      <c r="W116" s="33">
        <f>IFERROR(VLOOKUP($B116,대상!$B:$AD,MATCH(W$2,대상!$1:$1,0)-1,FALSE),"")</f>
        <v>0</v>
      </c>
      <c r="X116" s="20">
        <f>IF(ISBLANK(B116),"",T$1-COUNTIF(H116:V116,"회피"))</f>
        <v>5</v>
      </c>
      <c r="Y116" s="21">
        <f>IF($T$1=X116,(SUM(I116,L116,O116,R116,U116)-MIN(I116,L116,O116,R116,U116)-MAX(I116,L116,O116,R116,U116))/($T$1-2),SUM(I116,L116,O116,R116,U116/X116))</f>
        <v>71</v>
      </c>
      <c r="Z116" s="40">
        <f>IFERROR(VLOOKUP($B116,대상!$B:$AD,MATCH(Z$2,대상!$1:$1,0)-1,FALSE),0)</f>
        <v>0</v>
      </c>
      <c r="AA116" s="41">
        <f>IFERROR(IF(W116="면제","100"+Z116,Y116+Z116),"")</f>
        <v>71</v>
      </c>
      <c r="AB116" s="35" t="str">
        <f>IF(OR(W116="면제",N(Y116)=0),"",IF(AA116&lt;60,"과락",""))</f>
        <v/>
      </c>
      <c r="AC116" s="54">
        <f>IF(N(AA116)=0,"",RANK(AA116,AA$3:AA$202))</f>
        <v>114</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11</v>
      </c>
      <c r="B117" s="2">
        <v>20417964</v>
      </c>
      <c r="C117" s="38" t="str">
        <f>IFERROR(VLOOKUP($B117,대상!$B:$AC,MATCH(C$2,대상!$1:$1,0)-1,FALSE),"")</f>
        <v>지역기반</v>
      </c>
      <c r="D117" s="38" t="str">
        <f>IFERROR(VLOOKUP($B117,대상!$B:$AC,MATCH(D$2,대상!$1:$1,0)-1,FALSE),"")</f>
        <v>박윤재</v>
      </c>
      <c r="E117" s="36" t="str">
        <f>IFERROR(VLOOKUP($B117,대상!$B:$AC,MATCH(E$2,대상!$1:$1,0)-1,FALSE),"")</f>
        <v>전기ㆍ전자</v>
      </c>
      <c r="F117" s="38" t="str">
        <f>IFERROR(VLOOKUP($B117,대상!$B:$AC,MATCH(F$2,대상!$1:$1,0)-1,FALSE),"")</f>
        <v>SQS(Smart Queue System) - 차단봉 벨트에 DC 전력망을 내장한 모듈형 스마트 IoT 대기열 관리 시스템</v>
      </c>
      <c r="G117" s="38" t="str">
        <f>IFERROR(VLOOKUP($B117,대상!$B:$AC,MATCH(G$2,대상!$1:$1,0)-1,FALSE),"")</f>
        <v/>
      </c>
      <c r="H117" s="33">
        <f>IFERROR(VLOOKUP($B117,[1]평가!$B:$Z,MATCH(LEFT(H$2,2),[1]평가!$7:$7,0)-1,FALSE),"")</f>
        <v>0</v>
      </c>
      <c r="I117" s="36">
        <f>IFERROR(VLOOKUP($B117,[1]평가!$B:$Z,MATCH(LEFT(I$2,2),[1]평가!$7:$7,0)-1,FALSE),"")</f>
        <v>74</v>
      </c>
      <c r="J117" s="36">
        <f>IFERROR(VLOOKUP($B117,[1]평가!$B:$Z,MATCH(LEFT(J$2,2),[1]평가!$7:$7,0)-1,FALSE),"")</f>
        <v>28</v>
      </c>
      <c r="K117" s="33">
        <f>IFERROR(VLOOKUP($B117,[2]평가!$B:$Z,MATCH(LEFT(K$2,2),[2]평가!$7:$7,0)-1,FALSE),"")</f>
        <v>0</v>
      </c>
      <c r="L117" s="36">
        <f>IFERROR(VLOOKUP($B117,[2]평가!$B:$Z,MATCH(LEFT(L$2,2),[2]평가!$7:$7,0)-1,FALSE),"")</f>
        <v>60</v>
      </c>
      <c r="M117" s="39">
        <f>IFERROR(VLOOKUP($B117,[2]평가!$B:$Z,MATCH(LEFT(M$2,2),[2]평가!$7:$7,0)-1,FALSE),"")</f>
        <v>146</v>
      </c>
      <c r="N117" s="33">
        <f>IFERROR(VLOOKUP($B117,[3]평가!$B:$Z,MATCH(LEFT(N$2,2),[3]평가!$7:$7,0)-1,FALSE),"")</f>
        <v>0</v>
      </c>
      <c r="O117" s="36">
        <f>IFERROR(VLOOKUP($B117,[3]평가!$B:$Z,MATCH(LEFT(O$2,2),[3]평가!$7:$7,0)-1,FALSE),"")</f>
        <v>66</v>
      </c>
      <c r="P117" s="39">
        <f>IFERROR(VLOOKUP($B117,[3]평가!$B:$Z,MATCH(LEFT(P$2,2),[3]평가!$7:$7,0)-1,FALSE),"")</f>
        <v>139</v>
      </c>
      <c r="Q117" s="33">
        <f>IFERROR(VLOOKUP($B117,[4]평가!$B:$Z,MATCH(LEFT(Q$2,2),[4]평가!$7:$7,0)-1,FALSE),"")</f>
        <v>0</v>
      </c>
      <c r="R117" s="36">
        <f>IFERROR(VLOOKUP($B117,[4]평가!$B:$Z,MATCH(LEFT(R$2,2),[4]평가!$7:$7,0)-1,FALSE),"")</f>
        <v>73</v>
      </c>
      <c r="S117" s="39">
        <f>IFERROR(VLOOKUP($B117,[4]평가!$B:$Z,MATCH(LEFT(S$2,2),[4]평가!$7:$7,0)-1,FALSE),"")</f>
        <v>89</v>
      </c>
      <c r="T117" s="33">
        <f>IFERROR(VLOOKUP($B117,[5]평가!$B:$Z,MATCH(LEFT(T$2,2),[5]평가!$7:$7,0)-1,FALSE),"")</f>
        <v>0</v>
      </c>
      <c r="U117" s="36">
        <f>IFERROR(VLOOKUP($B117,[5]평가!$B:$Z,MATCH(LEFT(U$2,2),[5]평가!$7:$7,0)-1,FALSE),"")</f>
        <v>78</v>
      </c>
      <c r="V117" s="39">
        <f>IFERROR(VLOOKUP($B117,[5]평가!$B:$Z,MATCH(LEFT(V$2,2),[5]평가!$7:$7,0)-1,FALSE),"")</f>
        <v>56</v>
      </c>
      <c r="W117" s="33">
        <f>IFERROR(VLOOKUP($B117,대상!$B:$AD,MATCH(W$2,대상!$1:$1,0)-1,FALSE),"")</f>
        <v>0</v>
      </c>
      <c r="X117" s="20">
        <f>IF(ISBLANK(B117),"",T$1-COUNTIF(H117:V117,"회피"))</f>
        <v>5</v>
      </c>
      <c r="Y117" s="21">
        <f>IF($T$1=X117,(SUM(I117,L117,O117,R117,U117)-MIN(I117,L117,O117,R117,U117)-MAX(I117,L117,O117,R117,U117))/($T$1-2),SUM(I117,L117,O117,R117,U117/X117))</f>
        <v>71</v>
      </c>
      <c r="Z117" s="40">
        <f>IFERROR(VLOOKUP($B117,대상!$B:$AD,MATCH(Z$2,대상!$1:$1,0)-1,FALSE),0)</f>
        <v>0</v>
      </c>
      <c r="AA117" s="41">
        <f>IFERROR(IF(W117="면제","100"+Z117,Y117+Z117),"")</f>
        <v>71</v>
      </c>
      <c r="AB117" s="35" t="str">
        <f>IF(OR(W117="면제",N(Y117)=0),"",IF(AA117&lt;60,"과락",""))</f>
        <v/>
      </c>
      <c r="AC117" s="54">
        <f>IF(N(AA117)=0,"",RANK(AA117,AA$3:AA$202))</f>
        <v>114</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54</v>
      </c>
      <c r="B118" s="2">
        <v>20426870</v>
      </c>
      <c r="C118" s="38" t="str">
        <f>IFERROR(VLOOKUP($B118,대상!$B:$AC,MATCH(C$2,대상!$1:$1,0)-1,FALSE),"")</f>
        <v>대학발</v>
      </c>
      <c r="D118" s="38" t="str">
        <f>IFERROR(VLOOKUP($B118,대상!$B:$AC,MATCH(D$2,대상!$1:$1,0)-1,FALSE),"")</f>
        <v>송대현</v>
      </c>
      <c r="E118" s="36" t="str">
        <f>IFERROR(VLOOKUP($B118,대상!$B:$AC,MATCH(E$2,대상!$1:$1,0)-1,FALSE),"")</f>
        <v>전기ㆍ전자</v>
      </c>
      <c r="F118" s="38" t="str">
        <f>IFERROR(VLOOKUP($B118,대상!$B:$AC,MATCH(F$2,대상!$1:$1,0)-1,FALSE),"")</f>
        <v xml:space="preserve">구형 농가 전기 인프라의 디지털 전환을 위한 ‘산업용 하이브리드 스마트 리트로핏 제어 시스템(H-SRCS)’ 및 안전진단 솔루션 </v>
      </c>
      <c r="G118" s="38" t="str">
        <f>IFERROR(VLOOKUP($B118,대상!$B:$AC,MATCH(G$2,대상!$1:$1,0)-1,FALSE),"")</f>
        <v/>
      </c>
      <c r="H118" s="33">
        <f>IFERROR(VLOOKUP($B118,[1]평가!$B:$Z,MATCH(LEFT(H$2,2),[1]평가!$7:$7,0)-1,FALSE),"")</f>
        <v>0</v>
      </c>
      <c r="I118" s="36">
        <f>IFERROR(VLOOKUP($B118,[1]평가!$B:$Z,MATCH(LEFT(I$2,2),[1]평가!$7:$7,0)-1,FALSE),"")</f>
        <v>70</v>
      </c>
      <c r="J118" s="36">
        <f>IFERROR(VLOOKUP($B118,[1]평가!$B:$Z,MATCH(LEFT(J$2,2),[1]평가!$7:$7,0)-1,FALSE),"")</f>
        <v>78</v>
      </c>
      <c r="K118" s="33">
        <f>IFERROR(VLOOKUP($B118,[2]평가!$B:$Z,MATCH(LEFT(K$2,2),[2]평가!$7:$7,0)-1,FALSE),"")</f>
        <v>0</v>
      </c>
      <c r="L118" s="36">
        <f>IFERROR(VLOOKUP($B118,[2]평가!$B:$Z,MATCH(LEFT(L$2,2),[2]평가!$7:$7,0)-1,FALSE),"")</f>
        <v>64</v>
      </c>
      <c r="M118" s="39">
        <f>IFERROR(VLOOKUP($B118,[2]평가!$B:$Z,MATCH(LEFT(M$2,2),[2]평가!$7:$7,0)-1,FALSE),"")</f>
        <v>115</v>
      </c>
      <c r="N118" s="33">
        <f>IFERROR(VLOOKUP($B118,[3]평가!$B:$Z,MATCH(LEFT(N$2,2),[3]평가!$7:$7,0)-1,FALSE),"")</f>
        <v>0</v>
      </c>
      <c r="O118" s="36">
        <f>IFERROR(VLOOKUP($B118,[3]평가!$B:$Z,MATCH(LEFT(O$2,2),[3]평가!$7:$7,0)-1,FALSE),"")</f>
        <v>68</v>
      </c>
      <c r="P118" s="39">
        <f>IFERROR(VLOOKUP($B118,[3]평가!$B:$Z,MATCH(LEFT(P$2,2),[3]평가!$7:$7,0)-1,FALSE),"")</f>
        <v>120</v>
      </c>
      <c r="Q118" s="33">
        <f>IFERROR(VLOOKUP($B118,[4]평가!$B:$Z,MATCH(LEFT(Q$2,2),[4]평가!$7:$7,0)-1,FALSE),"")</f>
        <v>0</v>
      </c>
      <c r="R118" s="36">
        <f>IFERROR(VLOOKUP($B118,[4]평가!$B:$Z,MATCH(LEFT(R$2,2),[4]평가!$7:$7,0)-1,FALSE),"")</f>
        <v>75</v>
      </c>
      <c r="S118" s="39">
        <f>IFERROR(VLOOKUP($B118,[4]평가!$B:$Z,MATCH(LEFT(S$2,2),[4]평가!$7:$7,0)-1,FALSE),"")</f>
        <v>50</v>
      </c>
      <c r="T118" s="33">
        <f>IFERROR(VLOOKUP($B118,[5]평가!$B:$Z,MATCH(LEFT(T$2,2),[5]평가!$7:$7,0)-1,FALSE),"")</f>
        <v>0</v>
      </c>
      <c r="U118" s="36">
        <f>IFERROR(VLOOKUP($B118,[5]평가!$B:$Z,MATCH(LEFT(U$2,2),[5]평가!$7:$7,0)-1,FALSE),"")</f>
        <v>78</v>
      </c>
      <c r="V118" s="39">
        <f>IFERROR(VLOOKUP($B118,[5]평가!$B:$Z,MATCH(LEFT(V$2,2),[5]평가!$7:$7,0)-1,FALSE),"")</f>
        <v>56</v>
      </c>
      <c r="W118" s="33">
        <f>IFERROR(VLOOKUP($B118,대상!$B:$AD,MATCH(W$2,대상!$1:$1,0)-1,FALSE),"")</f>
        <v>0</v>
      </c>
      <c r="X118" s="20">
        <f>IF(ISBLANK(B118),"",T$1-COUNTIF(H118:V118,"회피"))</f>
        <v>5</v>
      </c>
      <c r="Y118" s="21">
        <f>IF($T$1=X118,(SUM(I118,L118,O118,R118,U118)-MIN(I118,L118,O118,R118,U118)-MAX(I118,L118,O118,R118,U118))/($T$1-2),SUM(I118,L118,O118,R118,U118/X118))</f>
        <v>71</v>
      </c>
      <c r="Z118" s="40">
        <f>IFERROR(VLOOKUP($B118,대상!$B:$AD,MATCH(Z$2,대상!$1:$1,0)-1,FALSE),0)</f>
        <v>0</v>
      </c>
      <c r="AA118" s="41">
        <f>IFERROR(IF(W118="면제","100"+Z118,Y118+Z118),"")</f>
        <v>71</v>
      </c>
      <c r="AB118" s="35" t="str">
        <f>IF(OR(W118="면제",N(Y118)=0),"",IF(AA118&lt;60,"과락",""))</f>
        <v/>
      </c>
      <c r="AC118" s="54">
        <f>IF(N(AA118)=0,"",RANK(AA118,AA$3:AA$202))</f>
        <v>114</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 xml:space="preserve">①일치 _x000D_②불일치 _x000D_③일치 _x000D_④일치 _x000D_⑤일치 </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 xml:space="preserve">① 지역 주력 산업 연계분야와 일치함 _x000D_②농업용 스마트 리트로핑 제어 시스템으로 AI·지능형 로봇·시스템반도체·바이오 등 지역주력산업 분야와 직접적 연관성을 확인하기 어려움 _x000D_0_x000D_④농가 운영 플랫폼은 지역주력 산업 제품에 해당함 _x000D_⑤시스템반도체 </v>
      </c>
    </row>
    <row r="119" spans="1:32" ht="30" customHeight="1" x14ac:dyDescent="0.35">
      <c r="A119" s="4">
        <v>119</v>
      </c>
      <c r="B119" s="2">
        <v>20432268</v>
      </c>
      <c r="C119" s="38" t="str">
        <f>IFERROR(VLOOKUP($B119,대상!$B:$AC,MATCH(C$2,대상!$1:$1,0)-1,FALSE),"")</f>
        <v>지역기반</v>
      </c>
      <c r="D119" s="38" t="str">
        <f>IFERROR(VLOOKUP($B119,대상!$B:$AC,MATCH(D$2,대상!$1:$1,0)-1,FALSE),"")</f>
        <v>김승겸</v>
      </c>
      <c r="E119" s="36" t="str">
        <f>IFERROR(VLOOKUP($B119,대상!$B:$AC,MATCH(E$2,대상!$1:$1,0)-1,FALSE),"")</f>
        <v>전기ㆍ전자</v>
      </c>
      <c r="F119" s="38" t="str">
        <f>IFERROR(VLOOKUP($B119,대상!$B:$AC,MATCH(F$2,대상!$1:$1,0)-1,FALSE),"")</f>
        <v>사진으로 하루를 기록하고, 실제 방문을 기반으로 장소를 탐색하는 AI 라이프로그 서비스</v>
      </c>
      <c r="G119" s="38" t="str">
        <f>IFERROR(VLOOKUP($B119,대상!$B:$AC,MATCH(G$2,대상!$1:$1,0)-1,FALSE),"")</f>
        <v/>
      </c>
      <c r="H119" s="33">
        <f>IFERROR(VLOOKUP($B119,[1]평가!$B:$Z,MATCH(LEFT(H$2,2),[1]평가!$7:$7,0)-1,FALSE),"")</f>
        <v>0</v>
      </c>
      <c r="I119" s="36">
        <f>IFERROR(VLOOKUP($B119,[1]평가!$B:$Z,MATCH(LEFT(I$2,2),[1]평가!$7:$7,0)-1,FALSE),"")</f>
        <v>73</v>
      </c>
      <c r="J119" s="36">
        <f>IFERROR(VLOOKUP($B119,[1]평가!$B:$Z,MATCH(LEFT(J$2,2),[1]평가!$7:$7,0)-1,FALSE),"")</f>
        <v>58</v>
      </c>
      <c r="K119" s="33">
        <f>IFERROR(VLOOKUP($B119,[2]평가!$B:$Z,MATCH(LEFT(K$2,2),[2]평가!$7:$7,0)-1,FALSE),"")</f>
        <v>0</v>
      </c>
      <c r="L119" s="36">
        <f>IFERROR(VLOOKUP($B119,[2]평가!$B:$Z,MATCH(LEFT(L$2,2),[2]평가!$7:$7,0)-1,FALSE),"")</f>
        <v>75</v>
      </c>
      <c r="M119" s="39">
        <f>IFERROR(VLOOKUP($B119,[2]평가!$B:$Z,MATCH(LEFT(M$2,2),[2]평가!$7:$7,0)-1,FALSE),"")</f>
        <v>37</v>
      </c>
      <c r="N119" s="33">
        <f>IFERROR(VLOOKUP($B119,[3]평가!$B:$Z,MATCH(LEFT(N$2,2),[3]평가!$7:$7,0)-1,FALSE),"")</f>
        <v>0</v>
      </c>
      <c r="O119" s="36">
        <f>IFERROR(VLOOKUP($B119,[3]평가!$B:$Z,MATCH(LEFT(O$2,2),[3]평가!$7:$7,0)-1,FALSE),"")</f>
        <v>67</v>
      </c>
      <c r="P119" s="39">
        <f>IFERROR(VLOOKUP($B119,[3]평가!$B:$Z,MATCH(LEFT(P$2,2),[3]평가!$7:$7,0)-1,FALSE),"")</f>
        <v>131</v>
      </c>
      <c r="Q119" s="33">
        <f>IFERROR(VLOOKUP($B119,[4]평가!$B:$Z,MATCH(LEFT(Q$2,2),[4]평가!$7:$7,0)-1,FALSE),"")</f>
        <v>0</v>
      </c>
      <c r="R119" s="36">
        <f>IFERROR(VLOOKUP($B119,[4]평가!$B:$Z,MATCH(LEFT(R$2,2),[4]평가!$7:$7,0)-1,FALSE),"")</f>
        <v>73</v>
      </c>
      <c r="S119" s="39">
        <f>IFERROR(VLOOKUP($B119,[4]평가!$B:$Z,MATCH(LEFT(S$2,2),[4]평가!$7:$7,0)-1,FALSE),"")</f>
        <v>89</v>
      </c>
      <c r="T119" s="33">
        <f>IFERROR(VLOOKUP($B119,[5]평가!$B:$Z,MATCH(LEFT(T$2,2),[5]평가!$7:$7,0)-1,FALSE),"")</f>
        <v>0</v>
      </c>
      <c r="U119" s="36">
        <f>IFERROR(VLOOKUP($B119,[5]평가!$B:$Z,MATCH(LEFT(U$2,2),[5]평가!$7:$7,0)-1,FALSE),"")</f>
        <v>61</v>
      </c>
      <c r="V119" s="39">
        <f>IFERROR(VLOOKUP($B119,[5]평가!$B:$Z,MATCH(LEFT(V$2,2),[5]평가!$7:$7,0)-1,FALSE),"")</f>
        <v>154</v>
      </c>
      <c r="W119" s="33">
        <f>IFERROR(VLOOKUP($B119,대상!$B:$AD,MATCH(W$2,대상!$1:$1,0)-1,FALSE),"")</f>
        <v>0</v>
      </c>
      <c r="X119" s="20">
        <f>IF(ISBLANK(B119),"",T$1-COUNTIF(H119:V119,"회피"))</f>
        <v>5</v>
      </c>
      <c r="Y119" s="21">
        <f>IF($T$1=X119,(SUM(I119,L119,O119,R119,U119)-MIN(I119,L119,O119,R119,U119)-MAX(I119,L119,O119,R119,U119))/($T$1-2),SUM(I119,L119,O119,R119,U119/X119))</f>
        <v>71</v>
      </c>
      <c r="Z119" s="40">
        <f>IFERROR(VLOOKUP($B119,대상!$B:$AD,MATCH(Z$2,대상!$1:$1,0)-1,FALSE),0)</f>
        <v>0</v>
      </c>
      <c r="AA119" s="41">
        <f>IFERROR(IF(W119="면제","100"+Z119,Y119+Z119),"")</f>
        <v>71</v>
      </c>
      <c r="AB119" s="35" t="str">
        <f>IF(OR(W119="면제",N(Y119)=0),"",IF(AA119&lt;60,"과락",""))</f>
        <v/>
      </c>
      <c r="AC119" s="54">
        <f>IF(N(AA119)=0,"",RANK(AA119,AA$3:AA$202))</f>
        <v>114</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①사진을 기반으로 하루의 경험을 자동으로 기록 정리하는 AI 라이프로그 서비스 어플리케이션을 창업아이템으로 제안하고 있음. 창업아이템의 목표 시장 진입을 위한 구체적인 전략이 필요한 것으로 판단됨. _x000D_②시간, 장소, 맥락 등을 고려한 사진 데이터 저장 아이디어가 매우 참신합니다. 주간 재방문율이 25%에 이르는 점도 긍정적으로 평가합니다. 다만, 경쟁사 진입을 막기 위한 우리 기술만의 독창성은 다소 부족해보입니다. 즉, 사업성은 우수할 수 있으나 경쟁사의 모방을 방지하기 쉽지 않습니다. 이러한 부분을 보완할 수 있는 지원업체만의 기술적 차별성을 계속하여 업데이트 하였으면 합니다. _x000D_③ㅇ 본 아이템의 필요성에 대한 세밀한 검토가 필요함. 
ㅇ 고객 확보를 위한 구체적인 방안 제시가 필요함 _x000D_④창업아이템의 도입 필요성에 대해 공감되나, 경쟁 제품 대비 차별화 요소를 바탕으로 시장 점유율을 확보해 나갈 수 있는 구체적인 사업화 방안의 보완이 필요함 _x000D_⑤창업 아이템에 대한 문제인식과 창업동기는 비교적 명확하게 제시됨
다만 필요성과,차별성을 바탕으로한 시장진입의 구체적인 방법이 필요하며,
팀차원의 역량 측면 핵심인력 구성 및 역할분담을 사전에 확인해볼 필요가 있음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123</v>
      </c>
      <c r="B120" s="2">
        <v>20439911</v>
      </c>
      <c r="C120" s="38" t="str">
        <f>IFERROR(VLOOKUP($B120,대상!$B:$AC,MATCH(C$2,대상!$1:$1,0)-1,FALSE),"")</f>
        <v>지역기반</v>
      </c>
      <c r="D120" s="38" t="str">
        <f>IFERROR(VLOOKUP($B120,대상!$B:$AC,MATCH(D$2,대상!$1:$1,0)-1,FALSE),"")</f>
        <v>박현철</v>
      </c>
      <c r="E120" s="36" t="str">
        <f>IFERROR(VLOOKUP($B120,대상!$B:$AC,MATCH(E$2,대상!$1:$1,0)-1,FALSE),"")</f>
        <v>전기ㆍ전자</v>
      </c>
      <c r="F120" s="38" t="str">
        <f>IFERROR(VLOOKUP($B120,대상!$B:$AC,MATCH(F$2,대상!$1:$1,0)-1,FALSE),"")</f>
        <v>영동 일라이트 기반 온열 회복 기기·서비스</v>
      </c>
      <c r="G120" s="38" t="str">
        <f>IFERROR(VLOOKUP($B120,대상!$B:$AC,MATCH(G$2,대상!$1:$1,0)-1,FALSE),"")</f>
        <v/>
      </c>
      <c r="H120" s="33">
        <f>IFERROR(VLOOKUP($B120,[1]평가!$B:$Z,MATCH(LEFT(H$2,2),[1]평가!$7:$7,0)-1,FALSE),"")</f>
        <v>0</v>
      </c>
      <c r="I120" s="36">
        <f>IFERROR(VLOOKUP($B120,[1]평가!$B:$Z,MATCH(LEFT(I$2,2),[1]평가!$7:$7,0)-1,FALSE),"")</f>
        <v>74</v>
      </c>
      <c r="J120" s="36">
        <f>IFERROR(VLOOKUP($B120,[1]평가!$B:$Z,MATCH(LEFT(J$2,2),[1]평가!$7:$7,0)-1,FALSE),"")</f>
        <v>28</v>
      </c>
      <c r="K120" s="33">
        <f>IFERROR(VLOOKUP($B120,[2]평가!$B:$Z,MATCH(LEFT(K$2,2),[2]평가!$7:$7,0)-1,FALSE),"")</f>
        <v>0</v>
      </c>
      <c r="L120" s="36">
        <f>IFERROR(VLOOKUP($B120,[2]평가!$B:$Z,MATCH(LEFT(L$2,2),[2]평가!$7:$7,0)-1,FALSE),"")</f>
        <v>62</v>
      </c>
      <c r="M120" s="39">
        <f>IFERROR(VLOOKUP($B120,[2]평가!$B:$Z,MATCH(LEFT(M$2,2),[2]평가!$7:$7,0)-1,FALSE),"")</f>
        <v>124</v>
      </c>
      <c r="N120" s="33">
        <f>IFERROR(VLOOKUP($B120,[3]평가!$B:$Z,MATCH(LEFT(N$2,2),[3]평가!$7:$7,0)-1,FALSE),"")</f>
        <v>0</v>
      </c>
      <c r="O120" s="36">
        <f>IFERROR(VLOOKUP($B120,[3]평가!$B:$Z,MATCH(LEFT(O$2,2),[3]평가!$7:$7,0)-1,FALSE),"")</f>
        <v>69</v>
      </c>
      <c r="P120" s="39">
        <f>IFERROR(VLOOKUP($B120,[3]평가!$B:$Z,MATCH(LEFT(P$2,2),[3]평가!$7:$7,0)-1,FALSE),"")</f>
        <v>107</v>
      </c>
      <c r="Q120" s="33">
        <f>IFERROR(VLOOKUP($B120,[4]평가!$B:$Z,MATCH(LEFT(Q$2,2),[4]평가!$7:$7,0)-1,FALSE),"")</f>
        <v>0</v>
      </c>
      <c r="R120" s="36">
        <f>IFERROR(VLOOKUP($B120,[4]평가!$B:$Z,MATCH(LEFT(R$2,2),[4]평가!$7:$7,0)-1,FALSE),"")</f>
        <v>72</v>
      </c>
      <c r="S120" s="39">
        <f>IFERROR(VLOOKUP($B120,[4]평가!$B:$Z,MATCH(LEFT(S$2,2),[4]평가!$7:$7,0)-1,FALSE),"")</f>
        <v>135</v>
      </c>
      <c r="T120" s="33">
        <f>IFERROR(VLOOKUP($B120,[5]평가!$B:$Z,MATCH(LEFT(T$2,2),[5]평가!$7:$7,0)-1,FALSE),"")</f>
        <v>0</v>
      </c>
      <c r="U120" s="36">
        <f>IFERROR(VLOOKUP($B120,[5]평가!$B:$Z,MATCH(LEFT(U$2,2),[5]평가!$7:$7,0)-1,FALSE),"")</f>
        <v>72</v>
      </c>
      <c r="V120" s="39">
        <f>IFERROR(VLOOKUP($B120,[5]평가!$B:$Z,MATCH(LEFT(V$2,2),[5]평가!$7:$7,0)-1,FALSE),"")</f>
        <v>93</v>
      </c>
      <c r="W120" s="33">
        <f>IFERROR(VLOOKUP($B120,대상!$B:$AD,MATCH(W$2,대상!$1:$1,0)-1,FALSE),"")</f>
        <v>0</v>
      </c>
      <c r="X120" s="20">
        <f>IF(ISBLANK(B120),"",T$1-COUNTIF(H120:V120,"회피"))</f>
        <v>5</v>
      </c>
      <c r="Y120" s="21">
        <f>IF($T$1=X120,(SUM(I120,L120,O120,R120,U120)-MIN(I120,L120,O120,R120,U120)-MAX(I120,L120,O120,R120,U120))/($T$1-2),SUM(I120,L120,O120,R120,U120/X120))</f>
        <v>71</v>
      </c>
      <c r="Z120" s="40">
        <f>IFERROR(VLOOKUP($B120,대상!$B:$AD,MATCH(Z$2,대상!$1:$1,0)-1,FALSE),0)</f>
        <v>0</v>
      </c>
      <c r="AA120" s="41">
        <f>IFERROR(IF(W120="면제","100"+Z120,Y120+Z120),"")</f>
        <v>71</v>
      </c>
      <c r="AB120" s="35" t="str">
        <f>IF(OR(W120="면제",N(Y120)=0),"",IF(AA120&lt;60,"과락",""))</f>
        <v/>
      </c>
      <c r="AC120" s="54">
        <f>IF(N(AA120)=0,"",RANK(AA120,AA$3:AA$202))</f>
        <v>114</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①충북 영동 일라이트 광물 기반 원적외선 온열 매트 및 돔 사우나 기기 개발 및 서비스를 창업아이템으로 제안하고 있음. 유사 기술 및 개발품이 존재하며 목표 시장 진입을 위한 구체적인 전략이 필요한 것으로 판단됨. _x000D_②개발 동기는 충분히 공감되지만, 우리 제품만의 기술적 우수성이나 경쟁사 대비 기술적 차별성이 명확하게 파악되지 않습니다. 제품에 대한 좀 더 상세한 내용(사진, 설명)이 보강되었으면 하는 아쉬움이 있습니다. 수익구조 또한 일반론을 설시한 것으로 판단됩니다. 우리 제품에 좀 더 타겟팅된 구체화된 시장진입 전략이 필요합니다. _x000D_③ㅇ 지속적인 성장을 위한 차별화된 성장 전략 수립 보완이 필요함. 
ㅇ 시장에 대한 세밀한 조사 분석이 필요 _x000D_④영동 일라이트 광물을 활용한 창업아이템을 통해 예상되는 기술적 효과에 대해 다소 추상적으로 제시되어 있어, 실제 효과성에 대해 보다 객관적인 자료를 통한 설명의 보완이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팀차원의 역량 측면 핵심인력 구성 및 역할분담을 사전에 확인해볼 필요가 있음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2</v>
      </c>
      <c r="B121" s="2">
        <v>20401528</v>
      </c>
      <c r="C121" s="38" t="str">
        <f>IFERROR(VLOOKUP($B121,대상!$B:$AC,MATCH(C$2,대상!$1:$1,0)-1,FALSE),"")</f>
        <v>지역기반</v>
      </c>
      <c r="D121" s="38" t="str">
        <f>IFERROR(VLOOKUP($B121,대상!$B:$AC,MATCH(D$2,대상!$1:$1,0)-1,FALSE),"")</f>
        <v>고태욱</v>
      </c>
      <c r="E121" s="36" t="str">
        <f>IFERROR(VLOOKUP($B121,대상!$B:$AC,MATCH(E$2,대상!$1:$1,0)-1,FALSE),"")</f>
        <v>전기ㆍ전자</v>
      </c>
      <c r="F121" s="38" t="str">
        <f>IFERROR(VLOOKUP($B121,대상!$B:$AC,MATCH(F$2,대상!$1:$1,0)-1,FALSE),"")</f>
        <v>자율 비행 및 AI 꽃 인식 기술이 적용된 초소형 드론 기반 인공수분 서비스</v>
      </c>
      <c r="G121" s="38" t="str">
        <f>IFERROR(VLOOKUP($B121,대상!$B:$AC,MATCH(G$2,대상!$1:$1,0)-1,FALSE),"")</f>
        <v/>
      </c>
      <c r="H121" s="33">
        <f>IFERROR(VLOOKUP($B121,[1]평가!$B:$Z,MATCH(LEFT(H$2,2),[1]평가!$7:$7,0)-1,FALSE),"")</f>
        <v>0</v>
      </c>
      <c r="I121" s="36">
        <f>IFERROR(VLOOKUP($B121,[1]평가!$B:$Z,MATCH(LEFT(I$2,2),[1]평가!$7:$7,0)-1,FALSE),"")</f>
        <v>75</v>
      </c>
      <c r="J121" s="36">
        <f>IFERROR(VLOOKUP($B121,[1]평가!$B:$Z,MATCH(LEFT(J$2,2),[1]평가!$7:$7,0)-1,FALSE),"")</f>
        <v>14</v>
      </c>
      <c r="K121" s="33">
        <f>IFERROR(VLOOKUP($B121,[2]평가!$B:$Z,MATCH(LEFT(K$2,2),[2]평가!$7:$7,0)-1,FALSE),"")</f>
        <v>0</v>
      </c>
      <c r="L121" s="36">
        <f>IFERROR(VLOOKUP($B121,[2]평가!$B:$Z,MATCH(LEFT(L$2,2),[2]평가!$7:$7,0)-1,FALSE),"")</f>
        <v>70</v>
      </c>
      <c r="M121" s="39">
        <f>IFERROR(VLOOKUP($B121,[2]평가!$B:$Z,MATCH(LEFT(M$2,2),[2]평가!$7:$7,0)-1,FALSE),"")</f>
        <v>81</v>
      </c>
      <c r="N121" s="33">
        <f>IFERROR(VLOOKUP($B121,[3]평가!$B:$Z,MATCH(LEFT(N$2,2),[3]평가!$7:$7,0)-1,FALSE),"")</f>
        <v>0</v>
      </c>
      <c r="O121" s="36">
        <f>IFERROR(VLOOKUP($B121,[3]평가!$B:$Z,MATCH(LEFT(O$2,2),[3]평가!$7:$7,0)-1,FALSE),"")</f>
        <v>69</v>
      </c>
      <c r="P121" s="39">
        <f>IFERROR(VLOOKUP($B121,[3]평가!$B:$Z,MATCH(LEFT(P$2,2),[3]평가!$7:$7,0)-1,FALSE),"")</f>
        <v>107</v>
      </c>
      <c r="Q121" s="33">
        <f>IFERROR(VLOOKUP($B121,[4]평가!$B:$Z,MATCH(LEFT(Q$2,2),[4]평가!$7:$7,0)-1,FALSE),"")</f>
        <v>0</v>
      </c>
      <c r="R121" s="36">
        <f>IFERROR(VLOOKUP($B121,[4]평가!$B:$Z,MATCH(LEFT(R$2,2),[4]평가!$7:$7,0)-1,FALSE),"")</f>
        <v>73</v>
      </c>
      <c r="S121" s="39">
        <f>IFERROR(VLOOKUP($B121,[4]평가!$B:$Z,MATCH(LEFT(S$2,2),[4]평가!$7:$7,0)-1,FALSE),"")</f>
        <v>89</v>
      </c>
      <c r="T121" s="33">
        <f>IFERROR(VLOOKUP($B121,[5]평가!$B:$Z,MATCH(LEFT(T$2,2),[5]평가!$7:$7,0)-1,FALSE),"")</f>
        <v>0</v>
      </c>
      <c r="U121" s="36">
        <f>IFERROR(VLOOKUP($B121,[5]평가!$B:$Z,MATCH(LEFT(U$2,2),[5]평가!$7:$7,0)-1,FALSE),"")</f>
        <v>68</v>
      </c>
      <c r="V121" s="39">
        <f>IFERROR(VLOOKUP($B121,[5]평가!$B:$Z,MATCH(LEFT(V$2,2),[5]평가!$7:$7,0)-1,FALSE),"")</f>
        <v>124</v>
      </c>
      <c r="W121" s="33">
        <f>IFERROR(VLOOKUP($B121,대상!$B:$AD,MATCH(W$2,대상!$1:$1,0)-1,FALSE),"")</f>
        <v>0</v>
      </c>
      <c r="X121" s="20">
        <f>IF(ISBLANK(B121),"",T$1-COUNTIF(H121:V121,"회피"))</f>
        <v>5</v>
      </c>
      <c r="Y121" s="21">
        <f>IF($T$1=X121,(SUM(I121,L121,O121,R121,U121)-MIN(I121,L121,O121,R121,U121)-MAX(I121,L121,O121,R121,U121))/($T$1-2),SUM(I121,L121,O121,R121,U121/X121))</f>
        <v>70.666666666666671</v>
      </c>
      <c r="Z121" s="40">
        <f>IFERROR(VLOOKUP($B121,대상!$B:$AD,MATCH(Z$2,대상!$1:$1,0)-1,FALSE),0)</f>
        <v>0</v>
      </c>
      <c r="AA121" s="41">
        <f>IFERROR(IF(W121="면제","100"+Z121,Y121+Z121),"")</f>
        <v>70.666666666666671</v>
      </c>
      <c r="AB121" s="35" t="str">
        <f>IF(OR(W121="면제",N(Y121)=0),"",IF(AA121&lt;60,"과락",""))</f>
        <v/>
      </c>
      <c r="AC121" s="54">
        <f>IF(N(AA121)=0,"",RANK(AA121,AA$3:AA$202))</f>
        <v>119</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64</v>
      </c>
      <c r="B122" s="2">
        <v>20410586</v>
      </c>
      <c r="C122" s="38" t="str">
        <f>IFERROR(VLOOKUP($B122,대상!$B:$AC,MATCH(C$2,대상!$1:$1,0)-1,FALSE),"")</f>
        <v>지역기반</v>
      </c>
      <c r="D122" s="38" t="str">
        <f>IFERROR(VLOOKUP($B122,대상!$B:$AC,MATCH(D$2,대상!$1:$1,0)-1,FALSE),"")</f>
        <v>이영석</v>
      </c>
      <c r="E122" s="36" t="str">
        <f>IFERROR(VLOOKUP($B122,대상!$B:$AC,MATCH(E$2,대상!$1:$1,0)-1,FALSE),"")</f>
        <v>전기ㆍ전자</v>
      </c>
      <c r="F122" s="38" t="str">
        <f>IFERROR(VLOOKUP($B122,대상!$B:$AC,MATCH(F$2,대상!$1:$1,0)-1,FALSE),"")</f>
        <v>공간 음향 및 생체 데이터 연동 기술이 적용된 조명-오디오 융합 웰니스 시스템</v>
      </c>
      <c r="G122" s="38" t="str">
        <f>IFERROR(VLOOKUP($B122,대상!$B:$AC,MATCH(G$2,대상!$1:$1,0)-1,FALSE),"")</f>
        <v/>
      </c>
      <c r="H122" s="33">
        <f>IFERROR(VLOOKUP($B122,[1]평가!$B:$Z,MATCH(LEFT(H$2,2),[1]평가!$7:$7,0)-1,FALSE),"")</f>
        <v>0</v>
      </c>
      <c r="I122" s="36">
        <f>IFERROR(VLOOKUP($B122,[1]평가!$B:$Z,MATCH(LEFT(I$2,2),[1]평가!$7:$7,0)-1,FALSE),"")</f>
        <v>68</v>
      </c>
      <c r="J122" s="36">
        <f>IFERROR(VLOOKUP($B122,[1]평가!$B:$Z,MATCH(LEFT(J$2,2),[1]평가!$7:$7,0)-1,FALSE),"")</f>
        <v>129</v>
      </c>
      <c r="K122" s="33">
        <f>IFERROR(VLOOKUP($B122,[2]평가!$B:$Z,MATCH(LEFT(K$2,2),[2]평가!$7:$7,0)-1,FALSE),"")</f>
        <v>0</v>
      </c>
      <c r="L122" s="36">
        <f>IFERROR(VLOOKUP($B122,[2]평가!$B:$Z,MATCH(LEFT(L$2,2),[2]평가!$7:$7,0)-1,FALSE),"")</f>
        <v>69</v>
      </c>
      <c r="M122" s="39">
        <f>IFERROR(VLOOKUP($B122,[2]평가!$B:$Z,MATCH(LEFT(M$2,2),[2]평가!$7:$7,0)-1,FALSE),"")</f>
        <v>90</v>
      </c>
      <c r="N122" s="33">
        <f>IFERROR(VLOOKUP($B122,[3]평가!$B:$Z,MATCH(LEFT(N$2,2),[3]평가!$7:$7,0)-1,FALSE),"")</f>
        <v>0</v>
      </c>
      <c r="O122" s="36">
        <f>IFERROR(VLOOKUP($B122,[3]평가!$B:$Z,MATCH(LEFT(O$2,2),[3]평가!$7:$7,0)-1,FALSE),"")</f>
        <v>71</v>
      </c>
      <c r="P122" s="39">
        <f>IFERROR(VLOOKUP($B122,[3]평가!$B:$Z,MATCH(LEFT(P$2,2),[3]평가!$7:$7,0)-1,FALSE),"")</f>
        <v>95</v>
      </c>
      <c r="Q122" s="33">
        <f>IFERROR(VLOOKUP($B122,[4]평가!$B:$Z,MATCH(LEFT(Q$2,2),[4]평가!$7:$7,0)-1,FALSE),"")</f>
        <v>0</v>
      </c>
      <c r="R122" s="36">
        <f>IFERROR(VLOOKUP($B122,[4]평가!$B:$Z,MATCH(LEFT(R$2,2),[4]평가!$7:$7,0)-1,FALSE),"")</f>
        <v>74</v>
      </c>
      <c r="S122" s="39">
        <f>IFERROR(VLOOKUP($B122,[4]평가!$B:$Z,MATCH(LEFT(S$2,2),[4]평가!$7:$7,0)-1,FALSE),"")</f>
        <v>68</v>
      </c>
      <c r="T122" s="33">
        <f>IFERROR(VLOOKUP($B122,[5]평가!$B:$Z,MATCH(LEFT(T$2,2),[5]평가!$7:$7,0)-1,FALSE),"")</f>
        <v>0</v>
      </c>
      <c r="U122" s="36">
        <f>IFERROR(VLOOKUP($B122,[5]평가!$B:$Z,MATCH(LEFT(U$2,2),[5]평가!$7:$7,0)-1,FALSE),"")</f>
        <v>72</v>
      </c>
      <c r="V122" s="39">
        <f>IFERROR(VLOOKUP($B122,[5]평가!$B:$Z,MATCH(LEFT(V$2,2),[5]평가!$7:$7,0)-1,FALSE),"")</f>
        <v>93</v>
      </c>
      <c r="W122" s="33">
        <f>IFERROR(VLOOKUP($B122,대상!$B:$AD,MATCH(W$2,대상!$1:$1,0)-1,FALSE),"")</f>
        <v>0</v>
      </c>
      <c r="X122" s="20">
        <f>IF(ISBLANK(B122),"",T$1-COUNTIF(H122:V122,"회피"))</f>
        <v>5</v>
      </c>
      <c r="Y122" s="21">
        <f>IF($T$1=X122,(SUM(I122,L122,O122,R122,U122)-MIN(I122,L122,O122,R122,U122)-MAX(I122,L122,O122,R122,U122))/($T$1-2),SUM(I122,L122,O122,R122,U122/X122))</f>
        <v>70.666666666666671</v>
      </c>
      <c r="Z122" s="40">
        <f>IFERROR(VLOOKUP($B122,대상!$B:$AD,MATCH(Z$2,대상!$1:$1,0)-1,FALSE),0)</f>
        <v>0</v>
      </c>
      <c r="AA122" s="41">
        <f>IFERROR(IF(W122="면제","100"+Z122,Y122+Z122),"")</f>
        <v>70.666666666666671</v>
      </c>
      <c r="AB122" s="35" t="str">
        <f>IF(OR(W122="면제",N(Y122)=0),"",IF(AA122&lt;60,"과락",""))</f>
        <v/>
      </c>
      <c r="AC122" s="54">
        <f>IF(N(AA122)=0,"",RANK(AA122,AA$3:AA$202))</f>
        <v>119</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①사용자의 생체 데이터와 연동되는 조명 오디오 통합시스템을 개발하여 사용자 편의를 제공하려고 하나 제안한 기술은 유사 기술로 모방이 가능한 것으로 판단되어 사업성은 높지 않은 것으로 판단됨. _x000D_②웰니스 시장의 발전에 따른 관련 제품 시장 확대 가능성에 동의합니다. 다만 지원 제품은 기술적 우위보다는 외관 디자인 및 sw 최적화에 따라 소비자들의 반응이 달라질 것이라 생각됩니다. 즉, 주요 경쟁업체 우리만의 기술적 아이덴티티를 확인하기 힘든 부분이 있습니다. 또한 어떠한 포인트를 강점으로 시장 진입을 할 것인지에 대하여도 좀 더 강조될 필요가 있습니다. _x000D_③ㅇ 가격 경쟁력 확보를 위한 구체적인 방안 수립이 필요함. 
ㅇ 사업화를 위한 구체적인 방안 제시가 필요함 _x000D_④창업아이템을 통해 예상되는 기술적 효과에 대해 다소 추상적으로 제시되어 있어, 현실적인 구현 가능성 및 효과에 대해 보다 객관적인 자료를 통한 설명이 필요함 _x000D_⑤창업 아이템에 대한 문제인식과 창업동기는 비교적 명확하게 제시됨
핵심인력 팀구성은 잘 되어있음.
다만 차별성을 바탕으로만 시장진입의 구체적인 방법이 필요하며, BM설계 및 가격책정부분에서의 고도화가 요구됨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73</v>
      </c>
      <c r="B123" s="2">
        <v>20416183</v>
      </c>
      <c r="C123" s="38" t="str">
        <f>IFERROR(VLOOKUP($B123,대상!$B:$AC,MATCH(C$2,대상!$1:$1,0)-1,FALSE),"")</f>
        <v>지역기반</v>
      </c>
      <c r="D123" s="38" t="str">
        <f>IFERROR(VLOOKUP($B123,대상!$B:$AC,MATCH(D$2,대상!$1:$1,0)-1,FALSE),"")</f>
        <v>최효진</v>
      </c>
      <c r="E123" s="36" t="str">
        <f>IFERROR(VLOOKUP($B123,대상!$B:$AC,MATCH(E$2,대상!$1:$1,0)-1,FALSE),"")</f>
        <v>전기ㆍ전자</v>
      </c>
      <c r="F123" s="38" t="str">
        <f>IFERROR(VLOOKUP($B123,대상!$B:$AC,MATCH(F$2,대상!$1:$1,0)-1,FALSE),"")</f>
        <v>인공지능 기반 모듈형 과학교구 체함학습 시스템</v>
      </c>
      <c r="G123" s="38" t="str">
        <f>IFERROR(VLOOKUP($B123,대상!$B:$AC,MATCH(G$2,대상!$1:$1,0)-1,FALSE),"")</f>
        <v/>
      </c>
      <c r="H123" s="33">
        <f>IFERROR(VLOOKUP($B123,[1]평가!$B:$Z,MATCH(LEFT(H$2,2),[1]평가!$7:$7,0)-1,FALSE),"")</f>
        <v>0</v>
      </c>
      <c r="I123" s="36">
        <f>IFERROR(VLOOKUP($B123,[1]평가!$B:$Z,MATCH(LEFT(I$2,2),[1]평가!$7:$7,0)-1,FALSE),"")</f>
        <v>69</v>
      </c>
      <c r="J123" s="36">
        <f>IFERROR(VLOOKUP($B123,[1]평가!$B:$Z,MATCH(LEFT(J$2,2),[1]평가!$7:$7,0)-1,FALSE),"")</f>
        <v>116</v>
      </c>
      <c r="K123" s="33">
        <f>IFERROR(VLOOKUP($B123,[2]평가!$B:$Z,MATCH(LEFT(K$2,2),[2]평가!$7:$7,0)-1,FALSE),"")</f>
        <v>0</v>
      </c>
      <c r="L123" s="36">
        <f>IFERROR(VLOOKUP($B123,[2]평가!$B:$Z,MATCH(LEFT(L$2,2),[2]평가!$7:$7,0)-1,FALSE),"")</f>
        <v>65</v>
      </c>
      <c r="M123" s="39">
        <f>IFERROR(VLOOKUP($B123,[2]평가!$B:$Z,MATCH(LEFT(M$2,2),[2]평가!$7:$7,0)-1,FALSE),"")</f>
        <v>106</v>
      </c>
      <c r="N123" s="33">
        <f>IFERROR(VLOOKUP($B123,[3]평가!$B:$Z,MATCH(LEFT(N$2,2),[3]평가!$7:$7,0)-1,FALSE),"")</f>
        <v>0</v>
      </c>
      <c r="O123" s="36">
        <f>IFERROR(VLOOKUP($B123,[3]평가!$B:$Z,MATCH(LEFT(O$2,2),[3]평가!$7:$7,0)-1,FALSE),"")</f>
        <v>69</v>
      </c>
      <c r="P123" s="39">
        <f>IFERROR(VLOOKUP($B123,[3]평가!$B:$Z,MATCH(LEFT(P$2,2),[3]평가!$7:$7,0)-1,FALSE),"")</f>
        <v>107</v>
      </c>
      <c r="Q123" s="33">
        <f>IFERROR(VLOOKUP($B123,[4]평가!$B:$Z,MATCH(LEFT(Q$2,2),[4]평가!$7:$7,0)-1,FALSE),"")</f>
        <v>0</v>
      </c>
      <c r="R123" s="36">
        <f>IFERROR(VLOOKUP($B123,[4]평가!$B:$Z,MATCH(LEFT(R$2,2),[4]평가!$7:$7,0)-1,FALSE),"")</f>
        <v>74</v>
      </c>
      <c r="S123" s="39">
        <f>IFERROR(VLOOKUP($B123,[4]평가!$B:$Z,MATCH(LEFT(S$2,2),[4]평가!$7:$7,0)-1,FALSE),"")</f>
        <v>68</v>
      </c>
      <c r="T123" s="33">
        <f>IFERROR(VLOOKUP($B123,[5]평가!$B:$Z,MATCH(LEFT(T$2,2),[5]평가!$7:$7,0)-1,FALSE),"")</f>
        <v>0</v>
      </c>
      <c r="U123" s="36">
        <f>IFERROR(VLOOKUP($B123,[5]평가!$B:$Z,MATCH(LEFT(U$2,2),[5]평가!$7:$7,0)-1,FALSE),"")</f>
        <v>81</v>
      </c>
      <c r="V123" s="39">
        <f>IFERROR(VLOOKUP($B123,[5]평가!$B:$Z,MATCH(LEFT(V$2,2),[5]평가!$7:$7,0)-1,FALSE),"")</f>
        <v>31</v>
      </c>
      <c r="W123" s="33">
        <f>IFERROR(VLOOKUP($B123,대상!$B:$AD,MATCH(W$2,대상!$1:$1,0)-1,FALSE),"")</f>
        <v>0</v>
      </c>
      <c r="X123" s="20">
        <f>IF(ISBLANK(B123),"",T$1-COUNTIF(H123:V123,"회피"))</f>
        <v>5</v>
      </c>
      <c r="Y123" s="21">
        <f>IF($T$1=X123,(SUM(I123,L123,O123,R123,U123)-MIN(I123,L123,O123,R123,U123)-MAX(I123,L123,O123,R123,U123))/($T$1-2),SUM(I123,L123,O123,R123,U123/X123))</f>
        <v>70.666666666666671</v>
      </c>
      <c r="Z123" s="40">
        <f>IFERROR(VLOOKUP($B123,대상!$B:$AD,MATCH(Z$2,대상!$1:$1,0)-1,FALSE),0)</f>
        <v>0</v>
      </c>
      <c r="AA123" s="41">
        <f>IFERROR(IF(W123="면제","100"+Z123,Y123+Z123),"")</f>
        <v>70.666666666666671</v>
      </c>
      <c r="AB123" s="35" t="str">
        <f>IF(OR(W123="면제",N(Y123)=0),"",IF(AA123&lt;60,"과락",""))</f>
        <v/>
      </c>
      <c r="AC123" s="54">
        <f>IF(N(AA123)=0,"",RANK(AA123,AA$3:AA$202))</f>
        <v>119</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①로봇공학, 회로제어, 인공지능 기술이 결합된 모듈형 교구 패키지 개발을 창업아이템으로 하고 있으나 목표 시장 진입을 위한 차별화된 전략이 필요한 것으로 판단됨 _x000D_②AI교육의 필요성은 매우 공감하지만, 현재까지 개발된 3종의 제품이 AI 교육에 얼마나 효과가 있는지에 대한 부분을 파악하기 힘듭니다. 또한 앞으로 추가 개발하고자 하는 2종의 제품에 대한 설명도 좀 더 보완되었으면 하는 아쉬움이 있습니다. _x000D_③ㅇ 향후 지속적인 성장을 위한 세밀한 전략 수립이 필요함. 
ㅇ 시장에 대한 세밀한 조사 분석이 필요함  _x000D_④경쟁 제품 대비 차별화 요소를 바탕으로 시장 점유율을 확보해 나갈 수 있는 구체적인 사업화 방안의 보완이 필요함 _x000D_⑤창업아이템에 대한 문제인식과 필요성은 비교적 명확하게 확인됨
다만 시장의 크기 등의 분석과 확장방안 수립이 필수적으로 필요하며,
고객 수요 및 확보 방안과 시장진출 전략의 구체화가 요구됨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110</v>
      </c>
      <c r="B124" s="2">
        <v>20429063</v>
      </c>
      <c r="C124" s="38" t="str">
        <f>IFERROR(VLOOKUP($B124,대상!$B:$AC,MATCH(C$2,대상!$1:$1,0)-1,FALSE),"")</f>
        <v>지역기반</v>
      </c>
      <c r="D124" s="38" t="str">
        <f>IFERROR(VLOOKUP($B124,대상!$B:$AC,MATCH(D$2,대상!$1:$1,0)-1,FALSE),"")</f>
        <v>김도균</v>
      </c>
      <c r="E124" s="36" t="str">
        <f>IFERROR(VLOOKUP($B124,대상!$B:$AC,MATCH(E$2,대상!$1:$1,0)-1,FALSE),"")</f>
        <v>전기ㆍ전자</v>
      </c>
      <c r="F124" s="38" t="str">
        <f>IFERROR(VLOOKUP($B124,대상!$B:$AC,MATCH(F$2,대상!$1:$1,0)-1,FALSE),"")</f>
        <v>자율온도제어 기술로 손끝까지 따뜻한 발열장갑</v>
      </c>
      <c r="G124" s="38" t="str">
        <f>IFERROR(VLOOKUP($B124,대상!$B:$AC,MATCH(G$2,대상!$1:$1,0)-1,FALSE),"")</f>
        <v/>
      </c>
      <c r="H124" s="33">
        <f>IFERROR(VLOOKUP($B124,[1]평가!$B:$Z,MATCH(LEFT(H$2,2),[1]평가!$7:$7,0)-1,FALSE),"")</f>
        <v>0</v>
      </c>
      <c r="I124" s="36">
        <f>IFERROR(VLOOKUP($B124,[1]평가!$B:$Z,MATCH(LEFT(I$2,2),[1]평가!$7:$7,0)-1,FALSE),"")</f>
        <v>73</v>
      </c>
      <c r="J124" s="36">
        <f>IFERROR(VLOOKUP($B124,[1]평가!$B:$Z,MATCH(LEFT(J$2,2),[1]평가!$7:$7,0)-1,FALSE),"")</f>
        <v>58</v>
      </c>
      <c r="K124" s="33">
        <f>IFERROR(VLOOKUP($B124,[2]평가!$B:$Z,MATCH(LEFT(K$2,2),[2]평가!$7:$7,0)-1,FALSE),"")</f>
        <v>0</v>
      </c>
      <c r="L124" s="36">
        <f>IFERROR(VLOOKUP($B124,[2]평가!$B:$Z,MATCH(LEFT(L$2,2),[2]평가!$7:$7,0)-1,FALSE),"")</f>
        <v>66</v>
      </c>
      <c r="M124" s="39">
        <f>IFERROR(VLOOKUP($B124,[2]평가!$B:$Z,MATCH(LEFT(M$2,2),[2]평가!$7:$7,0)-1,FALSE),"")</f>
        <v>97</v>
      </c>
      <c r="N124" s="33">
        <f>IFERROR(VLOOKUP($B124,[3]평가!$B:$Z,MATCH(LEFT(N$2,2),[3]평가!$7:$7,0)-1,FALSE),"")</f>
        <v>0</v>
      </c>
      <c r="O124" s="36">
        <f>IFERROR(VLOOKUP($B124,[3]평가!$B:$Z,MATCH(LEFT(O$2,2),[3]평가!$7:$7,0)-1,FALSE),"")</f>
        <v>72</v>
      </c>
      <c r="P124" s="39">
        <f>IFERROR(VLOOKUP($B124,[3]평가!$B:$Z,MATCH(LEFT(P$2,2),[3]평가!$7:$7,0)-1,FALSE),"")</f>
        <v>84</v>
      </c>
      <c r="Q124" s="33">
        <f>IFERROR(VLOOKUP($B124,[4]평가!$B:$Z,MATCH(LEFT(Q$2,2),[4]평가!$7:$7,0)-1,FALSE),"")</f>
        <v>0</v>
      </c>
      <c r="R124" s="36">
        <f>IFERROR(VLOOKUP($B124,[4]평가!$B:$Z,MATCH(LEFT(R$2,2),[4]평가!$7:$7,0)-1,FALSE),"")</f>
        <v>73</v>
      </c>
      <c r="S124" s="39">
        <f>IFERROR(VLOOKUP($B124,[4]평가!$B:$Z,MATCH(LEFT(S$2,2),[4]평가!$7:$7,0)-1,FALSE),"")</f>
        <v>89</v>
      </c>
      <c r="T124" s="33">
        <f>IFERROR(VLOOKUP($B124,[5]평가!$B:$Z,MATCH(LEFT(T$2,2),[5]평가!$7:$7,0)-1,FALSE),"")</f>
        <v>0</v>
      </c>
      <c r="U124" s="36">
        <f>IFERROR(VLOOKUP($B124,[5]평가!$B:$Z,MATCH(LEFT(U$2,2),[5]평가!$7:$7,0)-1,FALSE),"")</f>
        <v>67</v>
      </c>
      <c r="V124" s="39">
        <f>IFERROR(VLOOKUP($B124,[5]평가!$B:$Z,MATCH(LEFT(V$2,2),[5]평가!$7:$7,0)-1,FALSE),"")</f>
        <v>131</v>
      </c>
      <c r="W124" s="33">
        <f>IFERROR(VLOOKUP($B124,대상!$B:$AD,MATCH(W$2,대상!$1:$1,0)-1,FALSE),"")</f>
        <v>0</v>
      </c>
      <c r="X124" s="20">
        <f>IF(ISBLANK(B124),"",T$1-COUNTIF(H124:V124,"회피"))</f>
        <v>5</v>
      </c>
      <c r="Y124" s="21">
        <f>IF($T$1=X124,(SUM(I124,L124,O124,R124,U124)-MIN(I124,L124,O124,R124,U124)-MAX(I124,L124,O124,R124,U124))/($T$1-2),SUM(I124,L124,O124,R124,U124/X124))</f>
        <v>70.666666666666671</v>
      </c>
      <c r="Z124" s="40">
        <f>IFERROR(VLOOKUP($B124,대상!$B:$AD,MATCH(Z$2,대상!$1:$1,0)-1,FALSE),0)</f>
        <v>0</v>
      </c>
      <c r="AA124" s="41">
        <f>IFERROR(IF(W124="면제","100"+Z124,Y124+Z124),"")</f>
        <v>70.666666666666671</v>
      </c>
      <c r="AB124" s="35" t="str">
        <f>IF(OR(W124="면제",N(Y124)=0),"",IF(AA124&lt;60,"과락",""))</f>
        <v/>
      </c>
      <c r="AC124" s="54">
        <f>IF(N(AA124)=0,"",RANK(AA124,AA$3:AA$202))</f>
        <v>119</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①학습형 자율 온도 제어 기술일 적용된 스마크 히팅 글러브 개발을 창업아이템으로 하고 있으나 제안하고 있는 창업아이템의 목표 시장 규모는 크지 않은 것으로 판단됨 _x000D_②한파에 손가락 끝 발열을 타겟팅한 부분은 의미있는 시도라고 판단됩니다. 한편, 기존 장갑 대비 고사양으로 분류되기에 가격 경쟁력이 많이 떨어질 수 있을 것이라 판단됩니다. 즉, 이에 맞춘 시장 공략(ex. 전문가용 고급화)이 필요해보입니다. _x000D_③ㅇ 시장에 대한 세밀한 조사 분석 자료 보완이 필요함. 
ㅇ 제품 성능에 대한 검토 및 구체적인 달성 방안에 대한 자료 보완이 필요함 _x000D_④발열장갑이라는 창업 아이템의 도입 필요성에 대해서는 공감하나, 지속적인 사업 확장을 위한 비즈니스 모델에 대한 보완이 필요함. 또한, 유사 서비스 대비 창업 아이템만이 가질 수 있는 진입장벽, 기술적 차별성을 보완하면 더 좋은 사업계획서가 될 것으로 사료됨 _x000D_⑤대표자의 전문성과 관련경험은 비교적 우수한것으로 확인됨.
다만 시장의 크기 등의 분석과 확장방안 수립이 필수적으로 필요하며,
고객 수요 및 확보 방안과 시장진출 전략의 구체화가 요구됨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24</v>
      </c>
      <c r="B125" s="2">
        <v>20425270</v>
      </c>
      <c r="C125" s="38" t="str">
        <f>IFERROR(VLOOKUP($B125,대상!$B:$AC,MATCH(C$2,대상!$1:$1,0)-1,FALSE),"")</f>
        <v>지역기반</v>
      </c>
      <c r="D125" s="38" t="str">
        <f>IFERROR(VLOOKUP($B125,대상!$B:$AC,MATCH(D$2,대상!$1:$1,0)-1,FALSE),"")</f>
        <v>황수환</v>
      </c>
      <c r="E125" s="36" t="str">
        <f>IFERROR(VLOOKUP($B125,대상!$B:$AC,MATCH(E$2,대상!$1:$1,0)-1,FALSE),"")</f>
        <v>전기ㆍ전자</v>
      </c>
      <c r="F125" s="38" t="str">
        <f>IFERROR(VLOOKUP($B125,대상!$B:$AC,MATCH(F$2,대상!$1:$1,0)-1,FALSE),"")</f>
        <v>초저전력 헤드리스 폼팩터 및 무중단 AI 구동 기능의 휴대용 디바이스</v>
      </c>
      <c r="G125" s="38" t="str">
        <f>IFERROR(VLOOKUP($B125,대상!$B:$AC,MATCH(G$2,대상!$1:$1,0)-1,FALSE),"")</f>
        <v/>
      </c>
      <c r="H125" s="33">
        <f>IFERROR(VLOOKUP($B125,[1]평가!$B:$Z,MATCH(LEFT(H$2,2),[1]평가!$7:$7,0)-1,FALSE),"")</f>
        <v>0</v>
      </c>
      <c r="I125" s="36">
        <f>IFERROR(VLOOKUP($B125,[1]평가!$B:$Z,MATCH(LEFT(I$2,2),[1]평가!$7:$7,0)-1,FALSE),"")</f>
        <v>70</v>
      </c>
      <c r="J125" s="36">
        <f>IFERROR(VLOOKUP($B125,[1]평가!$B:$Z,MATCH(LEFT(J$2,2),[1]평가!$7:$7,0)-1,FALSE),"")</f>
        <v>78</v>
      </c>
      <c r="K125" s="33">
        <f>IFERROR(VLOOKUP($B125,[2]평가!$B:$Z,MATCH(LEFT(K$2,2),[2]평가!$7:$7,0)-1,FALSE),"")</f>
        <v>0</v>
      </c>
      <c r="L125" s="36">
        <f>IFERROR(VLOOKUP($B125,[2]평가!$B:$Z,MATCH(LEFT(L$2,2),[2]평가!$7:$7,0)-1,FALSE),"")</f>
        <v>62</v>
      </c>
      <c r="M125" s="39">
        <f>IFERROR(VLOOKUP($B125,[2]평가!$B:$Z,MATCH(LEFT(M$2,2),[2]평가!$7:$7,0)-1,FALSE),"")</f>
        <v>124</v>
      </c>
      <c r="N125" s="33">
        <f>IFERROR(VLOOKUP($B125,[3]평가!$B:$Z,MATCH(LEFT(N$2,2),[3]평가!$7:$7,0)-1,FALSE),"")</f>
        <v>0</v>
      </c>
      <c r="O125" s="36">
        <f>IFERROR(VLOOKUP($B125,[3]평가!$B:$Z,MATCH(LEFT(O$2,2),[3]평가!$7:$7,0)-1,FALSE),"")</f>
        <v>82</v>
      </c>
      <c r="P125" s="39">
        <f>IFERROR(VLOOKUP($B125,[3]평가!$B:$Z,MATCH(LEFT(P$2,2),[3]평가!$7:$7,0)-1,FALSE),"")</f>
        <v>33</v>
      </c>
      <c r="Q125" s="33">
        <f>IFERROR(VLOOKUP($B125,[4]평가!$B:$Z,MATCH(LEFT(Q$2,2),[4]평가!$7:$7,0)-1,FALSE),"")</f>
        <v>0</v>
      </c>
      <c r="R125" s="36">
        <f>IFERROR(VLOOKUP($B125,[4]평가!$B:$Z,MATCH(LEFT(R$2,2),[4]평가!$7:$7,0)-1,FALSE),"")</f>
        <v>72</v>
      </c>
      <c r="S125" s="39">
        <f>IFERROR(VLOOKUP($B125,[4]평가!$B:$Z,MATCH(LEFT(S$2,2),[4]평가!$7:$7,0)-1,FALSE),"")</f>
        <v>135</v>
      </c>
      <c r="T125" s="33">
        <f>IFERROR(VLOOKUP($B125,[5]평가!$B:$Z,MATCH(LEFT(T$2,2),[5]평가!$7:$7,0)-1,FALSE),"")</f>
        <v>0</v>
      </c>
      <c r="U125" s="36">
        <f>IFERROR(VLOOKUP($B125,[5]평가!$B:$Z,MATCH(LEFT(U$2,2),[5]평가!$7:$7,0)-1,FALSE),"")</f>
        <v>69</v>
      </c>
      <c r="V125" s="39">
        <f>IFERROR(VLOOKUP($B125,[5]평가!$B:$Z,MATCH(LEFT(V$2,2),[5]평가!$7:$7,0)-1,FALSE),"")</f>
        <v>108</v>
      </c>
      <c r="W125" s="33">
        <f>IFERROR(VLOOKUP($B125,대상!$B:$AD,MATCH(W$2,대상!$1:$1,0)-1,FALSE),"")</f>
        <v>0</v>
      </c>
      <c r="X125" s="20">
        <f>IF(ISBLANK(B125),"",T$1-COUNTIF(H125:V125,"회피"))</f>
        <v>5</v>
      </c>
      <c r="Y125" s="21">
        <f>IF($T$1=X125,(SUM(I125,L125,O125,R125,U125)-MIN(I125,L125,O125,R125,U125)-MAX(I125,L125,O125,R125,U125))/($T$1-2),SUM(I125,L125,O125,R125,U125/X125))</f>
        <v>70.333333333333329</v>
      </c>
      <c r="Z125" s="40">
        <f>IFERROR(VLOOKUP($B125,대상!$B:$AD,MATCH(Z$2,대상!$1:$1,0)-1,FALSE),0)</f>
        <v>0</v>
      </c>
      <c r="AA125" s="41">
        <f>IFERROR(IF(W125="면제","100"+Z125,Y125+Z125),"")</f>
        <v>70.333333333333329</v>
      </c>
      <c r="AB125" s="35" t="str">
        <f>IF(OR(W125="면제",N(Y125)=0),"",IF(AA125&lt;60,"과락",""))</f>
        <v/>
      </c>
      <c r="AC125" s="54">
        <f>IF(N(AA125)=0,"",RANK(AA125,AA$3:AA$202))</f>
        <v>123</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32</v>
      </c>
      <c r="B126" s="2">
        <v>20430096</v>
      </c>
      <c r="C126" s="38" t="str">
        <f>IFERROR(VLOOKUP($B126,대상!$B:$AC,MATCH(C$2,대상!$1:$1,0)-1,FALSE),"")</f>
        <v>지역기반</v>
      </c>
      <c r="D126" s="38" t="str">
        <f>IFERROR(VLOOKUP($B126,대상!$B:$AC,MATCH(D$2,대상!$1:$1,0)-1,FALSE),"")</f>
        <v>황규진</v>
      </c>
      <c r="E126" s="36" t="str">
        <f>IFERROR(VLOOKUP($B126,대상!$B:$AC,MATCH(E$2,대상!$1:$1,0)-1,FALSE),"")</f>
        <v>전기ㆍ전자</v>
      </c>
      <c r="F126" s="38" t="str">
        <f>IFERROR(VLOOKUP($B126,대상!$B:$AC,MATCH(F$2,대상!$1:$1,0)-1,FALSE),"")</f>
        <v>IoT 통합형 스마트 파충류 사육장</v>
      </c>
      <c r="G126" s="38" t="str">
        <f>IFERROR(VLOOKUP($B126,대상!$B:$AC,MATCH(G$2,대상!$1:$1,0)-1,FALSE),"")</f>
        <v/>
      </c>
      <c r="H126" s="33">
        <f>IFERROR(VLOOKUP($B126,[1]평가!$B:$Z,MATCH(LEFT(H$2,2),[1]평가!$7:$7,0)-1,FALSE),"")</f>
        <v>0</v>
      </c>
      <c r="I126" s="36">
        <f>IFERROR(VLOOKUP($B126,[1]평가!$B:$Z,MATCH(LEFT(I$2,2),[1]평가!$7:$7,0)-1,FALSE),"")</f>
        <v>75</v>
      </c>
      <c r="J126" s="36">
        <f>IFERROR(VLOOKUP($B126,[1]평가!$B:$Z,MATCH(LEFT(J$2,2),[1]평가!$7:$7,0)-1,FALSE),"")</f>
        <v>13</v>
      </c>
      <c r="K126" s="33">
        <f>IFERROR(VLOOKUP($B126,[2]평가!$B:$Z,MATCH(LEFT(K$2,2),[2]평가!$7:$7,0)-1,FALSE),"")</f>
        <v>0</v>
      </c>
      <c r="L126" s="36">
        <f>IFERROR(VLOOKUP($B126,[2]평가!$B:$Z,MATCH(LEFT(L$2,2),[2]평가!$7:$7,0)-1,FALSE),"")</f>
        <v>63</v>
      </c>
      <c r="M126" s="39">
        <f>IFERROR(VLOOKUP($B126,[2]평가!$B:$Z,MATCH(LEFT(M$2,2),[2]평가!$7:$7,0)-1,FALSE),"")</f>
        <v>106</v>
      </c>
      <c r="N126" s="33">
        <f>IFERROR(VLOOKUP($B126,[3]평가!$B:$Z,MATCH(LEFT(N$2,2),[3]평가!$7:$7,0)-1,FALSE),"")</f>
        <v>0</v>
      </c>
      <c r="O126" s="36">
        <f>IFERROR(VLOOKUP($B126,[3]평가!$B:$Z,MATCH(LEFT(O$2,2),[3]평가!$7:$7,0)-1,FALSE),"")</f>
        <v>62</v>
      </c>
      <c r="P126" s="39">
        <f>IFERROR(VLOOKUP($B126,[3]평가!$B:$Z,MATCH(LEFT(P$2,2),[3]평가!$7:$7,0)-1,FALSE),"")</f>
        <v>151</v>
      </c>
      <c r="Q126" s="33">
        <f>IFERROR(VLOOKUP($B126,[4]평가!$B:$Z,MATCH(LEFT(Q$2,2),[4]평가!$7:$7,0)-1,FALSE),"")</f>
        <v>0</v>
      </c>
      <c r="R126" s="36">
        <f>IFERROR(VLOOKUP($B126,[4]평가!$B:$Z,MATCH(LEFT(R$2,2),[4]평가!$7:$7,0)-1,FALSE),"")</f>
        <v>82</v>
      </c>
      <c r="S126" s="39">
        <f>IFERROR(VLOOKUP($B126,[4]평가!$B:$Z,MATCH(LEFT(S$2,2),[4]평가!$7:$7,0)-1,FALSE),"")</f>
        <v>12</v>
      </c>
      <c r="T126" s="33">
        <f>IFERROR(VLOOKUP($B126,[5]평가!$B:$Z,MATCH(LEFT(T$2,2),[5]평가!$7:$7,0)-1,FALSE),"")</f>
        <v>0</v>
      </c>
      <c r="U126" s="36">
        <f>IFERROR(VLOOKUP($B126,[5]평가!$B:$Z,MATCH(LEFT(U$2,2),[5]평가!$7:$7,0)-1,FALSE),"")</f>
        <v>67</v>
      </c>
      <c r="V126" s="39">
        <f>IFERROR(VLOOKUP($B126,[5]평가!$B:$Z,MATCH(LEFT(V$2,2),[5]평가!$7:$7,0)-1,FALSE),"")</f>
        <v>108</v>
      </c>
      <c r="W126" s="33">
        <f>IFERROR(VLOOKUP($B126,대상!$B:$AD,MATCH(W$2,대상!$1:$1,0)-1,FALSE),"")</f>
        <v>0</v>
      </c>
      <c r="X126" s="20">
        <f>IF(ISBLANK(B126),"",T$1-COUNTIF(H126:V126,"회피"))</f>
        <v>5</v>
      </c>
      <c r="Y126" s="21">
        <f>IF($T$1=X126,(SUM(I126,L126,O126,R126,U126)-MIN(I126,L126,O126,R126,U126)-MAX(I126,L126,O126,R126,U126))/($T$1-2),SUM(I126,L126,O126,R126,U126/X126))</f>
        <v>68.333333333333329</v>
      </c>
      <c r="Z126" s="40">
        <f>IFERROR(VLOOKUP($B126,대상!$B:$AD,MATCH(Z$2,대상!$1:$1,0)-1,FALSE),0)</f>
        <v>2</v>
      </c>
      <c r="AA126" s="41">
        <f>IFERROR(IF(W126="면제","100"+Z126,Y126+Z126),"")</f>
        <v>70.333333333333329</v>
      </c>
      <c r="AB126" s="35" t="str">
        <f>IF(OR(W126="면제",N(Y126)=0),"",IF(AA126&lt;60,"과락",""))</f>
        <v/>
      </c>
      <c r="AC126" s="54">
        <f>IF(N(AA126)=0,"",RANK(AA126,AA$3:AA$202))</f>
        <v>123</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57</v>
      </c>
      <c r="B127" s="2">
        <v>20431931</v>
      </c>
      <c r="C127" s="38" t="str">
        <f>IFERROR(VLOOKUP($B127,대상!$B:$AC,MATCH(C$2,대상!$1:$1,0)-1,FALSE),"")</f>
        <v>대학발</v>
      </c>
      <c r="D127" s="38" t="str">
        <f>IFERROR(VLOOKUP($B127,대상!$B:$AC,MATCH(D$2,대상!$1:$1,0)-1,FALSE),"")</f>
        <v>심혜영</v>
      </c>
      <c r="E127" s="36" t="str">
        <f>IFERROR(VLOOKUP($B127,대상!$B:$AC,MATCH(E$2,대상!$1:$1,0)-1,FALSE),"")</f>
        <v>전기ㆍ전자</v>
      </c>
      <c r="F127" s="38" t="str">
        <f>IFERROR(VLOOKUP($B127,대상!$B:$AC,MATCH(F$2,대상!$1:$1,0)-1,FALSE),"")</f>
        <v>고령자 및 퇴원환자를 위한 웨어러블 응급 호출 및 통합 안전 관리 시스템 개발</v>
      </c>
      <c r="G127" s="38" t="str">
        <f>IFERROR(VLOOKUP($B127,대상!$B:$AC,MATCH(G$2,대상!$1:$1,0)-1,FALSE),"")</f>
        <v/>
      </c>
      <c r="H127" s="33">
        <f>IFERROR(VLOOKUP($B127,[1]평가!$B:$Z,MATCH(LEFT(H$2,2),[1]평가!$7:$7,0)-1,FALSE),"")</f>
        <v>0</v>
      </c>
      <c r="I127" s="36">
        <f>IFERROR(VLOOKUP($B127,[1]평가!$B:$Z,MATCH(LEFT(I$2,2),[1]평가!$7:$7,0)-1,FALSE),"")</f>
        <v>75</v>
      </c>
      <c r="J127" s="36">
        <f>IFERROR(VLOOKUP($B127,[1]평가!$B:$Z,MATCH(LEFT(J$2,2),[1]평가!$7:$7,0)-1,FALSE),"")</f>
        <v>14</v>
      </c>
      <c r="K127" s="33">
        <f>IFERROR(VLOOKUP($B127,[2]평가!$B:$Z,MATCH(LEFT(K$2,2),[2]평가!$7:$7,0)-1,FALSE),"")</f>
        <v>0</v>
      </c>
      <c r="L127" s="36">
        <f>IFERROR(VLOOKUP($B127,[2]평가!$B:$Z,MATCH(LEFT(L$2,2),[2]평가!$7:$7,0)-1,FALSE),"")</f>
        <v>60</v>
      </c>
      <c r="M127" s="39">
        <f>IFERROR(VLOOKUP($B127,[2]평가!$B:$Z,MATCH(LEFT(M$2,2),[2]평가!$7:$7,0)-1,FALSE),"")</f>
        <v>146</v>
      </c>
      <c r="N127" s="33">
        <f>IFERROR(VLOOKUP($B127,[3]평가!$B:$Z,MATCH(LEFT(N$2,2),[3]평가!$7:$7,0)-1,FALSE),"")</f>
        <v>0</v>
      </c>
      <c r="O127" s="36">
        <f>IFERROR(VLOOKUP($B127,[3]평가!$B:$Z,MATCH(LEFT(O$2,2),[3]평가!$7:$7,0)-1,FALSE),"")</f>
        <v>70</v>
      </c>
      <c r="P127" s="39">
        <f>IFERROR(VLOOKUP($B127,[3]평가!$B:$Z,MATCH(LEFT(P$2,2),[3]평가!$7:$7,0)-1,FALSE),"")</f>
        <v>102</v>
      </c>
      <c r="Q127" s="33">
        <f>IFERROR(VLOOKUP($B127,[4]평가!$B:$Z,MATCH(LEFT(Q$2,2),[4]평가!$7:$7,0)-1,FALSE),"")</f>
        <v>0</v>
      </c>
      <c r="R127" s="36">
        <f>IFERROR(VLOOKUP($B127,[4]평가!$B:$Z,MATCH(LEFT(R$2,2),[4]평가!$7:$7,0)-1,FALSE),"")</f>
        <v>72</v>
      </c>
      <c r="S127" s="39">
        <f>IFERROR(VLOOKUP($B127,[4]평가!$B:$Z,MATCH(LEFT(S$2,2),[4]평가!$7:$7,0)-1,FALSE),"")</f>
        <v>135</v>
      </c>
      <c r="T127" s="33">
        <f>IFERROR(VLOOKUP($B127,[5]평가!$B:$Z,MATCH(LEFT(T$2,2),[5]평가!$7:$7,0)-1,FALSE),"")</f>
        <v>0</v>
      </c>
      <c r="U127" s="36">
        <f>IFERROR(VLOOKUP($B127,[5]평가!$B:$Z,MATCH(LEFT(U$2,2),[5]평가!$7:$7,0)-1,FALSE),"")</f>
        <v>69</v>
      </c>
      <c r="V127" s="39">
        <f>IFERROR(VLOOKUP($B127,[5]평가!$B:$Z,MATCH(LEFT(V$2,2),[5]평가!$7:$7,0)-1,FALSE),"")</f>
        <v>108</v>
      </c>
      <c r="W127" s="33">
        <f>IFERROR(VLOOKUP($B127,대상!$B:$AD,MATCH(W$2,대상!$1:$1,0)-1,FALSE),"")</f>
        <v>0</v>
      </c>
      <c r="X127" s="20">
        <f>IF(ISBLANK(B127),"",T$1-COUNTIF(H127:V127,"회피"))</f>
        <v>5</v>
      </c>
      <c r="Y127" s="21">
        <f>IF($T$1=X127,(SUM(I127,L127,O127,R127,U127)-MIN(I127,L127,O127,R127,U127)-MAX(I127,L127,O127,R127,U127))/($T$1-2),SUM(I127,L127,O127,R127,U127/X127))</f>
        <v>70.333333333333329</v>
      </c>
      <c r="Z127" s="40">
        <f>IFERROR(VLOOKUP($B127,대상!$B:$AD,MATCH(Z$2,대상!$1:$1,0)-1,FALSE),0)</f>
        <v>0</v>
      </c>
      <c r="AA127" s="41">
        <f>IFERROR(IF(W127="면제","100"+Z127,Y127+Z127),"")</f>
        <v>70.333333333333329</v>
      </c>
      <c r="AB127" s="35" t="str">
        <f>IF(OR(W127="면제",N(Y127)=0),"",IF(AA127&lt;60,"과락",""))</f>
        <v/>
      </c>
      <c r="AC127" s="54">
        <f>IF(N(AA127)=0,"",RANK(AA127,AA$3:AA$202))</f>
        <v>123</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 xml:space="preserve">①일치 _x000D_②불일치 _x000D_③일치 _x000D_④불일치 _x000D_⑤일치 </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 xml:space="preserve">① 지역 주력 산업 연계분야와 일치함 _x000D_②시니어 홈케어 안전관리 서비스로 AI·지능형 로봇·시스템반도체·바이오 등 지역주력산업 분야와 직접적 연관성을 확인하기 어려움 _x000D_0_x000D_④퇴원 후 가정에서의 홈케어 제품은 지역주력 산업제품에 해당하지 않음 _x000D_⑤바이오 </v>
      </c>
    </row>
    <row r="128" spans="1:32" ht="30" customHeight="1" x14ac:dyDescent="0.35">
      <c r="A128" s="4">
        <v>70</v>
      </c>
      <c r="B128" s="2">
        <v>20414978</v>
      </c>
      <c r="C128" s="38" t="str">
        <f>IFERROR(VLOOKUP($B128,대상!$B:$AC,MATCH(C$2,대상!$1:$1,0)-1,FALSE),"")</f>
        <v>지역기반</v>
      </c>
      <c r="D128" s="38" t="str">
        <f>IFERROR(VLOOKUP($B128,대상!$B:$AC,MATCH(D$2,대상!$1:$1,0)-1,FALSE),"")</f>
        <v>김준혁</v>
      </c>
      <c r="E128" s="36" t="str">
        <f>IFERROR(VLOOKUP($B128,대상!$B:$AC,MATCH(E$2,대상!$1:$1,0)-1,FALSE),"")</f>
        <v>전기ㆍ전자</v>
      </c>
      <c r="F128" s="38" t="str">
        <f>IFERROR(VLOOKUP($B128,대상!$B:$AC,MATCH(F$2,대상!$1:$1,0)-1,FALSE),"")</f>
        <v>갈증 전, 수분 섭취 습관 형성 스마트 텀블러 서비스 고도화 및 사업화</v>
      </c>
      <c r="G128" s="38" t="str">
        <f>IFERROR(VLOOKUP($B128,대상!$B:$AC,MATCH(G$2,대상!$1:$1,0)-1,FALSE),"")</f>
        <v/>
      </c>
      <c r="H128" s="33">
        <f>IFERROR(VLOOKUP($B128,[1]평가!$B:$Z,MATCH(LEFT(H$2,2),[1]평가!$7:$7,0)-1,FALSE),"")</f>
        <v>0</v>
      </c>
      <c r="I128" s="36">
        <f>IFERROR(VLOOKUP($B128,[1]평가!$B:$Z,MATCH(LEFT(I$2,2),[1]평가!$7:$7,0)-1,FALSE),"")</f>
        <v>74</v>
      </c>
      <c r="J128" s="36">
        <f>IFERROR(VLOOKUP($B128,[1]평가!$B:$Z,MATCH(LEFT(J$2,2),[1]평가!$7:$7,0)-1,FALSE),"")</f>
        <v>28</v>
      </c>
      <c r="K128" s="33">
        <f>IFERROR(VLOOKUP($B128,[2]평가!$B:$Z,MATCH(LEFT(K$2,2),[2]평가!$7:$7,0)-1,FALSE),"")</f>
        <v>0</v>
      </c>
      <c r="L128" s="36">
        <f>IFERROR(VLOOKUP($B128,[2]평가!$B:$Z,MATCH(LEFT(L$2,2),[2]평가!$7:$7,0)-1,FALSE),"")</f>
        <v>66</v>
      </c>
      <c r="M128" s="39">
        <f>IFERROR(VLOOKUP($B128,[2]평가!$B:$Z,MATCH(LEFT(M$2,2),[2]평가!$7:$7,0)-1,FALSE),"")</f>
        <v>97</v>
      </c>
      <c r="N128" s="33">
        <f>IFERROR(VLOOKUP($B128,[3]평가!$B:$Z,MATCH(LEFT(N$2,2),[3]평가!$7:$7,0)-1,FALSE),"")</f>
        <v>0</v>
      </c>
      <c r="O128" s="36">
        <f>IFERROR(VLOOKUP($B128,[3]평가!$B:$Z,MATCH(LEFT(O$2,2),[3]평가!$7:$7,0)-1,FALSE),"")</f>
        <v>69</v>
      </c>
      <c r="P128" s="39">
        <f>IFERROR(VLOOKUP($B128,[3]평가!$B:$Z,MATCH(LEFT(P$2,2),[3]평가!$7:$7,0)-1,FALSE),"")</f>
        <v>107</v>
      </c>
      <c r="Q128" s="33">
        <f>IFERROR(VLOOKUP($B128,[4]평가!$B:$Z,MATCH(LEFT(Q$2,2),[4]평가!$7:$7,0)-1,FALSE),"")</f>
        <v>0</v>
      </c>
      <c r="R128" s="36">
        <f>IFERROR(VLOOKUP($B128,[4]평가!$B:$Z,MATCH(LEFT(R$2,2),[4]평가!$7:$7,0)-1,FALSE),"")</f>
        <v>75</v>
      </c>
      <c r="S128" s="39">
        <f>IFERROR(VLOOKUP($B128,[4]평가!$B:$Z,MATCH(LEFT(S$2,2),[4]평가!$7:$7,0)-1,FALSE),"")</f>
        <v>50</v>
      </c>
      <c r="T128" s="33">
        <f>IFERROR(VLOOKUP($B128,[5]평가!$B:$Z,MATCH(LEFT(T$2,2),[5]평가!$7:$7,0)-1,FALSE),"")</f>
        <v>0</v>
      </c>
      <c r="U128" s="36">
        <f>IFERROR(VLOOKUP($B128,[5]평가!$B:$Z,MATCH(LEFT(U$2,2),[5]평가!$7:$7,0)-1,FALSE),"")</f>
        <v>68</v>
      </c>
      <c r="V128" s="39">
        <f>IFERROR(VLOOKUP($B128,[5]평가!$B:$Z,MATCH(LEFT(V$2,2),[5]평가!$7:$7,0)-1,FALSE),"")</f>
        <v>124</v>
      </c>
      <c r="W128" s="33">
        <f>IFERROR(VLOOKUP($B128,대상!$B:$AD,MATCH(W$2,대상!$1:$1,0)-1,FALSE),"")</f>
        <v>0</v>
      </c>
      <c r="X128" s="20">
        <f>IF(ISBLANK(B128),"",T$1-COUNTIF(H128:V128,"회피"))</f>
        <v>5</v>
      </c>
      <c r="Y128" s="21">
        <f>IF($T$1=X128,(SUM(I128,L128,O128,R128,U128)-MIN(I128,L128,O128,R128,U128)-MAX(I128,L128,O128,R128,U128))/($T$1-2),SUM(I128,L128,O128,R128,U128/X128))</f>
        <v>70.333333333333329</v>
      </c>
      <c r="Z128" s="40">
        <f>IFERROR(VLOOKUP($B128,대상!$B:$AD,MATCH(Z$2,대상!$1:$1,0)-1,FALSE),0)</f>
        <v>0</v>
      </c>
      <c r="AA128" s="41">
        <f>IFERROR(IF(W128="면제","100"+Z128,Y128+Z128),"")</f>
        <v>70.333333333333329</v>
      </c>
      <c r="AB128" s="35" t="str">
        <f>IF(OR(W128="면제",N(Y128)=0),"",IF(AA128&lt;60,"과락",""))</f>
        <v/>
      </c>
      <c r="AC128" s="54">
        <f>IF(N(AA128)=0,"",RANK(AA128,AA$3:AA$202))</f>
        <v>123</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①사용자 수분 섭취를 위한 알람 기능으로 충분한 수분 섭취가 가능한 제품 개발을 창업아이템으로 하고 있으나 유사 기술 및 개발품이 출현할 수 있어 사업성은 높지 않을 것으로 예상됨. _x000D_②만성 탈수 해결을 위한 참신한 아이디어라고 판단됩니다. 다만, 알람 기능 등은 기술적으로 고도한 것으로 보기 힘들기에 우리 제품만의 기술적 차별성에 대하여 더욱 고민해볼 필요가 있습니다. 또한 외관 디자인(알람기능 포함)에 대한 고도화를 진행하여 제품 자체의 브랜드가 될 수 있는 전략이 중요해보입니다. _x000D_③ㅇ 고객 확보를 위한 구체적인 마케팅 전략 수립이 필요. 
ㅇ 시장에 대한 세밀한 조사 분석 보완이 필요함  _x000D_④비교적 모방이 용이한 제품 특성 상, 유사 제품의 출현을 저지하여 시장에서 안정적으로 사업을 영위하기 위한 사업화 방안의 보완이 필요함. _x000D_⑤창업 아이템에 대한 문제인식과 창업동기는 비교적 명확하게 제시되어있으며,
조직구성은 비교적 잘 되어있음.
다만 시장의 크기 등의 분석과 확장방안 수립이 필수적으로 필요하며,
차별성을 기반으로한 시장진입의 구체적인 방법의 수립이 요구됨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82</v>
      </c>
      <c r="B129" s="2">
        <v>20419368</v>
      </c>
      <c r="C129" s="38" t="str">
        <f>IFERROR(VLOOKUP($B129,대상!$B:$AC,MATCH(C$2,대상!$1:$1,0)-1,FALSE),"")</f>
        <v>지역기반</v>
      </c>
      <c r="D129" s="38" t="str">
        <f>IFERROR(VLOOKUP($B129,대상!$B:$AC,MATCH(D$2,대상!$1:$1,0)-1,FALSE),"")</f>
        <v>윤연상</v>
      </c>
      <c r="E129" s="36" t="str">
        <f>IFERROR(VLOOKUP($B129,대상!$B:$AC,MATCH(E$2,대상!$1:$1,0)-1,FALSE),"")</f>
        <v>전기ㆍ전자</v>
      </c>
      <c r="F129" s="38" t="str">
        <f>IFERROR(VLOOKUP($B129,대상!$B:$AC,MATCH(F$2,대상!$1:$1,0)-1,FALSE),"")</f>
        <v>AI기반 실시간 온도/청정 분석을 통한 최적의 출력제어</v>
      </c>
      <c r="G129" s="38" t="str">
        <f>IFERROR(VLOOKUP($B129,대상!$B:$AC,MATCH(G$2,대상!$1:$1,0)-1,FALSE),"")</f>
        <v/>
      </c>
      <c r="H129" s="33">
        <f>IFERROR(VLOOKUP($B129,[1]평가!$B:$Z,MATCH(LEFT(H$2,2),[1]평가!$7:$7,0)-1,FALSE),"")</f>
        <v>0</v>
      </c>
      <c r="I129" s="36">
        <f>IFERROR(VLOOKUP($B129,[1]평가!$B:$Z,MATCH(LEFT(I$2,2),[1]평가!$7:$7,0)-1,FALSE),"")</f>
        <v>70</v>
      </c>
      <c r="J129" s="36">
        <f>IFERROR(VLOOKUP($B129,[1]평가!$B:$Z,MATCH(LEFT(J$2,2),[1]평가!$7:$7,0)-1,FALSE),"")</f>
        <v>78</v>
      </c>
      <c r="K129" s="33">
        <f>IFERROR(VLOOKUP($B129,[2]평가!$B:$Z,MATCH(LEFT(K$2,2),[2]평가!$7:$7,0)-1,FALSE),"")</f>
        <v>0</v>
      </c>
      <c r="L129" s="36">
        <f>IFERROR(VLOOKUP($B129,[2]평가!$B:$Z,MATCH(LEFT(L$2,2),[2]평가!$7:$7,0)-1,FALSE),"")</f>
        <v>63</v>
      </c>
      <c r="M129" s="39">
        <f>IFERROR(VLOOKUP($B129,[2]평가!$B:$Z,MATCH(LEFT(M$2,2),[2]평가!$7:$7,0)-1,FALSE),"")</f>
        <v>119</v>
      </c>
      <c r="N129" s="33">
        <f>IFERROR(VLOOKUP($B129,[3]평가!$B:$Z,MATCH(LEFT(N$2,2),[3]평가!$7:$7,0)-1,FALSE),"")</f>
        <v>0</v>
      </c>
      <c r="O129" s="36">
        <f>IFERROR(VLOOKUP($B129,[3]평가!$B:$Z,MATCH(LEFT(O$2,2),[3]평가!$7:$7,0)-1,FALSE),"")</f>
        <v>68</v>
      </c>
      <c r="P129" s="39">
        <f>IFERROR(VLOOKUP($B129,[3]평가!$B:$Z,MATCH(LEFT(P$2,2),[3]평가!$7:$7,0)-1,FALSE),"")</f>
        <v>120</v>
      </c>
      <c r="Q129" s="33">
        <f>IFERROR(VLOOKUP($B129,[4]평가!$B:$Z,MATCH(LEFT(Q$2,2),[4]평가!$7:$7,0)-1,FALSE),"")</f>
        <v>0</v>
      </c>
      <c r="R129" s="36">
        <f>IFERROR(VLOOKUP($B129,[4]평가!$B:$Z,MATCH(LEFT(R$2,2),[4]평가!$7:$7,0)-1,FALSE),"")</f>
        <v>73</v>
      </c>
      <c r="S129" s="39">
        <f>IFERROR(VLOOKUP($B129,[4]평가!$B:$Z,MATCH(LEFT(S$2,2),[4]평가!$7:$7,0)-1,FALSE),"")</f>
        <v>89</v>
      </c>
      <c r="T129" s="33">
        <f>IFERROR(VLOOKUP($B129,[5]평가!$B:$Z,MATCH(LEFT(T$2,2),[5]평가!$7:$7,0)-1,FALSE),"")</f>
        <v>0</v>
      </c>
      <c r="U129" s="36">
        <f>IFERROR(VLOOKUP($B129,[5]평가!$B:$Z,MATCH(LEFT(U$2,2),[5]평가!$7:$7,0)-1,FALSE),"")</f>
        <v>78</v>
      </c>
      <c r="V129" s="39">
        <f>IFERROR(VLOOKUP($B129,[5]평가!$B:$Z,MATCH(LEFT(V$2,2),[5]평가!$7:$7,0)-1,FALSE),"")</f>
        <v>56</v>
      </c>
      <c r="W129" s="33">
        <f>IFERROR(VLOOKUP($B129,대상!$B:$AD,MATCH(W$2,대상!$1:$1,0)-1,FALSE),"")</f>
        <v>0</v>
      </c>
      <c r="X129" s="20">
        <f>IF(ISBLANK(B129),"",T$1-COUNTIF(H129:V129,"회피"))</f>
        <v>5</v>
      </c>
      <c r="Y129" s="21">
        <f>IF($T$1=X129,(SUM(I129,L129,O129,R129,U129)-MIN(I129,L129,O129,R129,U129)-MAX(I129,L129,O129,R129,U129))/($T$1-2),SUM(I129,L129,O129,R129,U129/X129))</f>
        <v>70.333333333333329</v>
      </c>
      <c r="Z129" s="40">
        <f>IFERROR(VLOOKUP($B129,대상!$B:$AD,MATCH(Z$2,대상!$1:$1,0)-1,FALSE),0)</f>
        <v>0</v>
      </c>
      <c r="AA129" s="41">
        <f>IFERROR(IF(W129="면제","100"+Z129,Y129+Z129),"")</f>
        <v>70.333333333333329</v>
      </c>
      <c r="AB129" s="35" t="str">
        <f>IF(OR(W129="면제",N(Y129)=0),"",IF(AA129&lt;60,"과락",""))</f>
        <v/>
      </c>
      <c r="AC129" s="54">
        <f>IF(N(AA129)=0,"",RANK(AA129,AA$3:AA$202))</f>
        <v>123</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①정밀 모터 제어와 LCD 인터페이스 통합 고효울 냉각 및 플라즈마 정화 모듈 개발을  창업아이템으로 제안하고 있음. 창업아이템 목표 시장 진입을 위한 구체적인 전략이 필요한 것으로 판단됨. _x000D_②제품의 적용 대상 시장이 명확히 확정되지 않은 부분이 있습니다. 지원 기술의 적용 가능한 분야가 다양하다는 부분은 강점이지만 본 사업 지원을 통해 최소 한 분야로 타겟팅하여 진행하는 것이 바람직해 보입니다. 우리 제품만의 기술이 명확히 파악되지 않습니다. _x000D_③ㅇ 시장에 대한 세밀한 조사 분석이 필요하고, 매출 확보를 위한 구체적인 전략 수립이 필요함  _x000D_④창업 아이템에 적용된 아이디어가 다소 추상적으로 제시되어 있어 구체적인 구현 방안 및 기술적 특장점을 확인하기 어려움. 이론적, 추상적으로 제시된 아이디어의 사업화 방안의 보완이 필요함 _x000D_⑤아이템의 필요성 및 대표자의 전문성과 관련경험, 기술성은 비교적 우수한것으로 확인됨.
팀차원의 역량 측면 핵심인력 구성 및 역할분담을 사전에 확인해볼 필요가 있으며,
다만 시장진입을 위한 구체적인 방법을 수립할 필요가 있음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150</v>
      </c>
      <c r="B130" s="2">
        <v>20429825</v>
      </c>
      <c r="C130" s="38" t="str">
        <f>IFERROR(VLOOKUP($B130,대상!$B:$AC,MATCH(C$2,대상!$1:$1,0)-1,FALSE),"")</f>
        <v>지역기반</v>
      </c>
      <c r="D130" s="38" t="str">
        <f>IFERROR(VLOOKUP($B130,대상!$B:$AC,MATCH(D$2,대상!$1:$1,0)-1,FALSE),"")</f>
        <v>박근서</v>
      </c>
      <c r="E130" s="36" t="str">
        <f>IFERROR(VLOOKUP($B130,대상!$B:$AC,MATCH(E$2,대상!$1:$1,0)-1,FALSE),"")</f>
        <v>전기ㆍ전자</v>
      </c>
      <c r="F130" s="38" t="str">
        <f>IFERROR(VLOOKUP($B130,대상!$B:$AC,MATCH(F$2,대상!$1:$1,0)-1,FALSE),"")</f>
        <v>AIIOT적용 반려동물 건강상태와 활동수준 관리 원적외선 패드 개발</v>
      </c>
      <c r="G130" s="38" t="str">
        <f>IFERROR(VLOOKUP($B130,대상!$B:$AC,MATCH(G$2,대상!$1:$1,0)-1,FALSE),"")</f>
        <v/>
      </c>
      <c r="H130" s="33">
        <f>IFERROR(VLOOKUP($B130,[1]평가!$B:$Z,MATCH(LEFT(H$2,2),[1]평가!$7:$7,0)-1,FALSE),"")</f>
        <v>0</v>
      </c>
      <c r="I130" s="36">
        <f>IFERROR(VLOOKUP($B130,[1]평가!$B:$Z,MATCH(LEFT(I$2,2),[1]평가!$7:$7,0)-1,FALSE),"")</f>
        <v>71</v>
      </c>
      <c r="J130" s="36">
        <f>IFERROR(VLOOKUP($B130,[1]평가!$B:$Z,MATCH(LEFT(J$2,2),[1]평가!$7:$7,0)-1,FALSE),"")</f>
        <v>70</v>
      </c>
      <c r="K130" s="33">
        <f>IFERROR(VLOOKUP($B130,[2]평가!$B:$Z,MATCH(LEFT(K$2,2),[2]평가!$7:$7,0)-1,FALSE),"")</f>
        <v>0</v>
      </c>
      <c r="L130" s="36">
        <f>IFERROR(VLOOKUP($B130,[2]평가!$B:$Z,MATCH(LEFT(L$2,2),[2]평가!$7:$7,0)-1,FALSE),"")</f>
        <v>68</v>
      </c>
      <c r="M130" s="39">
        <f>IFERROR(VLOOKUP($B130,[2]평가!$B:$Z,MATCH(LEFT(M$2,2),[2]평가!$7:$7,0)-1,FALSE),"")</f>
        <v>93</v>
      </c>
      <c r="N130" s="33">
        <f>IFERROR(VLOOKUP($B130,[3]평가!$B:$Z,MATCH(LEFT(N$2,2),[3]평가!$7:$7,0)-1,FALSE),"")</f>
        <v>0</v>
      </c>
      <c r="O130" s="36">
        <f>IFERROR(VLOOKUP($B130,[3]평가!$B:$Z,MATCH(LEFT(O$2,2),[3]평가!$7:$7,0)-1,FALSE),"")</f>
        <v>66</v>
      </c>
      <c r="P130" s="39">
        <f>IFERROR(VLOOKUP($B130,[3]평가!$B:$Z,MATCH(LEFT(P$2,2),[3]평가!$7:$7,0)-1,FALSE),"")</f>
        <v>139</v>
      </c>
      <c r="Q130" s="33">
        <f>IFERROR(VLOOKUP($B130,[4]평가!$B:$Z,MATCH(LEFT(Q$2,2),[4]평가!$7:$7,0)-1,FALSE),"")</f>
        <v>0</v>
      </c>
      <c r="R130" s="36">
        <f>IFERROR(VLOOKUP($B130,[4]평가!$B:$Z,MATCH(LEFT(R$2,2),[4]평가!$7:$7,0)-1,FALSE),"")</f>
        <v>74</v>
      </c>
      <c r="S130" s="39">
        <f>IFERROR(VLOOKUP($B130,[4]평가!$B:$Z,MATCH(LEFT(S$2,2),[4]평가!$7:$7,0)-1,FALSE),"")</f>
        <v>68</v>
      </c>
      <c r="T130" s="33">
        <f>IFERROR(VLOOKUP($B130,[5]평가!$B:$Z,MATCH(LEFT(T$2,2),[5]평가!$7:$7,0)-1,FALSE),"")</f>
        <v>0</v>
      </c>
      <c r="U130" s="36">
        <f>IFERROR(VLOOKUP($B130,[5]평가!$B:$Z,MATCH(LEFT(U$2,2),[5]평가!$7:$7,0)-1,FALSE),"")</f>
        <v>72</v>
      </c>
      <c r="V130" s="39">
        <f>IFERROR(VLOOKUP($B130,[5]평가!$B:$Z,MATCH(LEFT(V$2,2),[5]평가!$7:$7,0)-1,FALSE),"")</f>
        <v>93</v>
      </c>
      <c r="W130" s="33">
        <f>IFERROR(VLOOKUP($B130,대상!$B:$AD,MATCH(W$2,대상!$1:$1,0)-1,FALSE),"")</f>
        <v>0</v>
      </c>
      <c r="X130" s="20">
        <f>IF(ISBLANK(B130),"",T$1-COUNTIF(H130:V130,"회피"))</f>
        <v>5</v>
      </c>
      <c r="Y130" s="21">
        <f>IF($T$1=X130,(SUM(I130,L130,O130,R130,U130)-MIN(I130,L130,O130,R130,U130)-MAX(I130,L130,O130,R130,U130))/($T$1-2),SUM(I130,L130,O130,R130,U130/X130))</f>
        <v>70.333333333333329</v>
      </c>
      <c r="Z130" s="40">
        <f>IFERROR(VLOOKUP($B130,대상!$B:$AD,MATCH(Z$2,대상!$1:$1,0)-1,FALSE),0)</f>
        <v>0</v>
      </c>
      <c r="AA130" s="41">
        <f>IFERROR(IF(W130="면제","100"+Z130,Y130+Z130),"")</f>
        <v>70.333333333333329</v>
      </c>
      <c r="AB130" s="35" t="str">
        <f>IF(OR(W130="면제",N(Y130)=0),"",IF(AA130&lt;60,"과락",""))</f>
        <v/>
      </c>
      <c r="AC130" s="54">
        <f>IF(N(AA130)=0,"",RANK(AA130,AA$3:AA$202))</f>
        <v>123</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①반려동물 건강 상태와 활동 수준 관리가 가능한 원적외선 패드, AI와 IoT를 결합한 제품 개발을 창업아이템으로 하고 있으나 목표 시장 진입시 어려움이 예상됨.  _x000D_②반려동물 시장이 확대되고 있고 반려동물과 보호자 양측에 편익을 줄 수 있다는 점에서 긍정적입니다. 다만, 개발하고자 하시는 기술적 사항들이 아직 계획 단계이기에 실제 제작 과정에서 변경이 많이 발생할 가능성이 커보입니다. 또한 개발 이후에 실제 효능에 대한 테스트도 필요하며 사업 기한내에 목표한 결과물 도출까지 시간이 타이트해 보입니다. 반려동물 관련 스타트업이 굉장히 많기 때문에 시장진출 및 판로 개척에 대한 추가 전략이 필요합니다. _x000D_③ㅇ 본 아이템에 대한 세밀한 시장 분석을 통하여 유사 기술 대비 차별화 전략 수립 보완이 필요 _x000D_④창업아이템의 도입 필요성에 대해 공감되나, 경쟁 제품 대비 차별화 요소를 바탕으로 시장 점유율을 확보해 나갈 수 있는 구체적인 사업화 방안의 보완이 요구됨 _x000D_⑤창업 아이템에 대한 문제인식과 창업동기는 비교적 명확하게 제시됨
다만 필요성과,차별성을 바탕으로한 시장진입의 구체적인 방법이 필요하며,
시장의 크기 등의 분석과 확장방안 수립이 필수적으로 필요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13</v>
      </c>
      <c r="B131" s="2">
        <v>20419556</v>
      </c>
      <c r="C131" s="38" t="str">
        <f>IFERROR(VLOOKUP($B131,대상!$B:$AC,MATCH(C$2,대상!$1:$1,0)-1,FALSE),"")</f>
        <v>지역기반</v>
      </c>
      <c r="D131" s="38" t="str">
        <f>IFERROR(VLOOKUP($B131,대상!$B:$AC,MATCH(D$2,대상!$1:$1,0)-1,FALSE),"")</f>
        <v>이효성</v>
      </c>
      <c r="E131" s="36" t="str">
        <f>IFERROR(VLOOKUP($B131,대상!$B:$AC,MATCH(E$2,대상!$1:$1,0)-1,FALSE),"")</f>
        <v>전기ㆍ전자</v>
      </c>
      <c r="F131" s="38" t="str">
        <f>IFERROR(VLOOKUP($B131,대상!$B:$AC,MATCH(F$2,대상!$1:$1,0)-1,FALSE),"")</f>
        <v>전기안전관리 디지털 점검·리스크 진단 플랫폼</v>
      </c>
      <c r="G131" s="38" t="str">
        <f>IFERROR(VLOOKUP($B131,대상!$B:$AC,MATCH(G$2,대상!$1:$1,0)-1,FALSE),"")</f>
        <v/>
      </c>
      <c r="H131" s="33">
        <f>IFERROR(VLOOKUP($B131,[1]평가!$B:$Z,MATCH(LEFT(H$2,2),[1]평가!$7:$7,0)-1,FALSE),"")</f>
        <v>0</v>
      </c>
      <c r="I131" s="36">
        <f>IFERROR(VLOOKUP($B131,[1]평가!$B:$Z,MATCH(LEFT(I$2,2),[1]평가!$7:$7,0)-1,FALSE),"")</f>
        <v>68</v>
      </c>
      <c r="J131" s="36">
        <f>IFERROR(VLOOKUP($B131,[1]평가!$B:$Z,MATCH(LEFT(J$2,2),[1]평가!$7:$7,0)-1,FALSE),"")</f>
        <v>129</v>
      </c>
      <c r="K131" s="33">
        <f>IFERROR(VLOOKUP($B131,[2]평가!$B:$Z,MATCH(LEFT(K$2,2),[2]평가!$7:$7,0)-1,FALSE),"")</f>
        <v>0</v>
      </c>
      <c r="L131" s="36">
        <f>IFERROR(VLOOKUP($B131,[2]평가!$B:$Z,MATCH(LEFT(L$2,2),[2]평가!$7:$7,0)-1,FALSE),"")</f>
        <v>62</v>
      </c>
      <c r="M131" s="39">
        <f>IFERROR(VLOOKUP($B131,[2]평가!$B:$Z,MATCH(LEFT(M$2,2),[2]평가!$7:$7,0)-1,FALSE),"")</f>
        <v>124</v>
      </c>
      <c r="N131" s="33">
        <f>IFERROR(VLOOKUP($B131,[3]평가!$B:$Z,MATCH(LEFT(N$2,2),[3]평가!$7:$7,0)-1,FALSE),"")</f>
        <v>0</v>
      </c>
      <c r="O131" s="36">
        <f>IFERROR(VLOOKUP($B131,[3]평가!$B:$Z,MATCH(LEFT(O$2,2),[3]평가!$7:$7,0)-1,FALSE),"")</f>
        <v>73</v>
      </c>
      <c r="P131" s="39">
        <f>IFERROR(VLOOKUP($B131,[3]평가!$B:$Z,MATCH(LEFT(P$2,2),[3]평가!$7:$7,0)-1,FALSE),"")</f>
        <v>77</v>
      </c>
      <c r="Q131" s="33">
        <f>IFERROR(VLOOKUP($B131,[4]평가!$B:$Z,MATCH(LEFT(Q$2,2),[4]평가!$7:$7,0)-1,FALSE),"")</f>
        <v>0</v>
      </c>
      <c r="R131" s="36">
        <f>IFERROR(VLOOKUP($B131,[4]평가!$B:$Z,MATCH(LEFT(R$2,2),[4]평가!$7:$7,0)-1,FALSE),"")</f>
        <v>73</v>
      </c>
      <c r="S131" s="39">
        <f>IFERROR(VLOOKUP($B131,[4]평가!$B:$Z,MATCH(LEFT(S$2,2),[4]평가!$7:$7,0)-1,FALSE),"")</f>
        <v>89</v>
      </c>
      <c r="T131" s="33">
        <f>IFERROR(VLOOKUP($B131,[5]평가!$B:$Z,MATCH(LEFT(T$2,2),[5]평가!$7:$7,0)-1,FALSE),"")</f>
        <v>0</v>
      </c>
      <c r="U131" s="36">
        <f>IFERROR(VLOOKUP($B131,[5]평가!$B:$Z,MATCH(LEFT(U$2,2),[5]평가!$7:$7,0)-1,FALSE),"")</f>
        <v>69</v>
      </c>
      <c r="V131" s="39">
        <f>IFERROR(VLOOKUP($B131,[5]평가!$B:$Z,MATCH(LEFT(V$2,2),[5]평가!$7:$7,0)-1,FALSE),"")</f>
        <v>108</v>
      </c>
      <c r="W131" s="33">
        <f>IFERROR(VLOOKUP($B131,대상!$B:$AD,MATCH(W$2,대상!$1:$1,0)-1,FALSE),"")</f>
        <v>0</v>
      </c>
      <c r="X131" s="20">
        <f>IF(ISBLANK(B131),"",T$1-COUNTIF(H131:V131,"회피"))</f>
        <v>5</v>
      </c>
      <c r="Y131" s="21">
        <f>IF($T$1=X131,(SUM(I131,L131,O131,R131,U131)-MIN(I131,L131,O131,R131,U131)-MAX(I131,L131,O131,R131,U131))/($T$1-2),SUM(I131,L131,O131,R131,U131/X131))</f>
        <v>70</v>
      </c>
      <c r="Z131" s="40">
        <f>IFERROR(VLOOKUP($B131,대상!$B:$AD,MATCH(Z$2,대상!$1:$1,0)-1,FALSE),0)</f>
        <v>0</v>
      </c>
      <c r="AA131" s="41">
        <f>IFERROR(IF(W131="면제","100"+Z131,Y131+Z131),"")</f>
        <v>70</v>
      </c>
      <c r="AB131" s="35" t="str">
        <f>IF(OR(W131="면제",N(Y131)=0),"",IF(AA131&lt;60,"과락",""))</f>
        <v/>
      </c>
      <c r="AC131" s="54">
        <f>IF(N(AA131)=0,"",RANK(AA131,AA$3:AA$202))</f>
        <v>129</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34</v>
      </c>
      <c r="B132" s="2">
        <v>20430259</v>
      </c>
      <c r="C132" s="38" t="str">
        <f>IFERROR(VLOOKUP($B132,대상!$B:$AC,MATCH(C$2,대상!$1:$1,0)-1,FALSE),"")</f>
        <v>지역기반</v>
      </c>
      <c r="D132" s="38" t="str">
        <f>IFERROR(VLOOKUP($B132,대상!$B:$AC,MATCH(D$2,대상!$1:$1,0)-1,FALSE),"")</f>
        <v>모건희</v>
      </c>
      <c r="E132" s="36" t="str">
        <f>IFERROR(VLOOKUP($B132,대상!$B:$AC,MATCH(E$2,대상!$1:$1,0)-1,FALSE),"")</f>
        <v>전기ㆍ전자</v>
      </c>
      <c r="F132" s="38" t="str">
        <f>IFERROR(VLOOKUP($B132,대상!$B:$AC,MATCH(F$2,대상!$1:$1,0)-1,FALSE),"")</f>
        <v>4구 UV-C LED 광학 설계 기반 고성능 휴대용 살균 솔루션(포톤캐논) 개발 및 글로벌 특수 목적 시장(PMC/NGO) 선점</v>
      </c>
      <c r="G132" s="38" t="str">
        <f>IFERROR(VLOOKUP($B132,대상!$B:$AC,MATCH(G$2,대상!$1:$1,0)-1,FALSE),"")</f>
        <v/>
      </c>
      <c r="H132" s="33">
        <f>IFERROR(VLOOKUP($B132,[1]평가!$B:$Z,MATCH(LEFT(H$2,2),[1]평가!$7:$7,0)-1,FALSE),"")</f>
        <v>0</v>
      </c>
      <c r="I132" s="36">
        <f>IFERROR(VLOOKUP($B132,[1]평가!$B:$Z,MATCH(LEFT(I$2,2),[1]평가!$7:$7,0)-1,FALSE),"")</f>
        <v>69</v>
      </c>
      <c r="J132" s="36">
        <f>IFERROR(VLOOKUP($B132,[1]평가!$B:$Z,MATCH(LEFT(J$2,2),[1]평가!$7:$7,0)-1,FALSE),"")</f>
        <v>116</v>
      </c>
      <c r="K132" s="33">
        <f>IFERROR(VLOOKUP($B132,[2]평가!$B:$Z,MATCH(LEFT(K$2,2),[2]평가!$7:$7,0)-1,FALSE),"")</f>
        <v>0</v>
      </c>
      <c r="L132" s="36">
        <f>IFERROR(VLOOKUP($B132,[2]평가!$B:$Z,MATCH(LEFT(L$2,2),[2]평가!$7:$7,0)-1,FALSE),"")</f>
        <v>63</v>
      </c>
      <c r="M132" s="39">
        <f>IFERROR(VLOOKUP($B132,[2]평가!$B:$Z,MATCH(LEFT(M$2,2),[2]평가!$7:$7,0)-1,FALSE),"")</f>
        <v>119</v>
      </c>
      <c r="N132" s="33">
        <f>IFERROR(VLOOKUP($B132,[3]평가!$B:$Z,MATCH(LEFT(N$2,2),[3]평가!$7:$7,0)-1,FALSE),"")</f>
        <v>0</v>
      </c>
      <c r="O132" s="36">
        <f>IFERROR(VLOOKUP($B132,[3]평가!$B:$Z,MATCH(LEFT(O$2,2),[3]평가!$7:$7,0)-1,FALSE),"")</f>
        <v>73</v>
      </c>
      <c r="P132" s="39">
        <f>IFERROR(VLOOKUP($B132,[3]평가!$B:$Z,MATCH(LEFT(P$2,2),[3]평가!$7:$7,0)-1,FALSE),"")</f>
        <v>77</v>
      </c>
      <c r="Q132" s="33">
        <f>IFERROR(VLOOKUP($B132,[4]평가!$B:$Z,MATCH(LEFT(Q$2,2),[4]평가!$7:$7,0)-1,FALSE),"")</f>
        <v>0</v>
      </c>
      <c r="R132" s="36">
        <f>IFERROR(VLOOKUP($B132,[4]평가!$B:$Z,MATCH(LEFT(R$2,2),[4]평가!$7:$7,0)-1,FALSE),"")</f>
        <v>72</v>
      </c>
      <c r="S132" s="39">
        <f>IFERROR(VLOOKUP($B132,[4]평가!$B:$Z,MATCH(LEFT(S$2,2),[4]평가!$7:$7,0)-1,FALSE),"")</f>
        <v>135</v>
      </c>
      <c r="T132" s="33">
        <f>IFERROR(VLOOKUP($B132,[5]평가!$B:$Z,MATCH(LEFT(T$2,2),[5]평가!$7:$7,0)-1,FALSE),"")</f>
        <v>0</v>
      </c>
      <c r="U132" s="36">
        <f>IFERROR(VLOOKUP($B132,[5]평가!$B:$Z,MATCH(LEFT(U$2,2),[5]평가!$7:$7,0)-1,FALSE),"")</f>
        <v>69</v>
      </c>
      <c r="V132" s="39">
        <f>IFERROR(VLOOKUP($B132,[5]평가!$B:$Z,MATCH(LEFT(V$2,2),[5]평가!$7:$7,0)-1,FALSE),"")</f>
        <v>108</v>
      </c>
      <c r="W132" s="33">
        <f>IFERROR(VLOOKUP($B132,대상!$B:$AD,MATCH(W$2,대상!$1:$1,0)-1,FALSE),"")</f>
        <v>0</v>
      </c>
      <c r="X132" s="20">
        <f>IF(ISBLANK(B132),"",T$1-COUNTIF(H132:V132,"회피"))</f>
        <v>5</v>
      </c>
      <c r="Y132" s="21">
        <f>IF($T$1=X132,(SUM(I132,L132,O132,R132,U132)-MIN(I132,L132,O132,R132,U132)-MAX(I132,L132,O132,R132,U132))/($T$1-2),SUM(I132,L132,O132,R132,U132/X132))</f>
        <v>70</v>
      </c>
      <c r="Z132" s="40">
        <f>IFERROR(VLOOKUP($B132,대상!$B:$AD,MATCH(Z$2,대상!$1:$1,0)-1,FALSE),0)</f>
        <v>0</v>
      </c>
      <c r="AA132" s="41">
        <f>IFERROR(IF(W132="면제","100"+Z132,Y132+Z132),"")</f>
        <v>70</v>
      </c>
      <c r="AB132" s="35" t="str">
        <f>IF(OR(W132="면제",N(Y132)=0),"",IF(AA132&lt;60,"과락",""))</f>
        <v/>
      </c>
      <c r="AC132" s="54">
        <f>IF(N(AA132)=0,"",RANK(AA132,AA$3:AA$202))</f>
        <v>129</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52</v>
      </c>
      <c r="B133" s="2">
        <v>20424236</v>
      </c>
      <c r="C133" s="38" t="str">
        <f>IFERROR(VLOOKUP($B133,대상!$B:$AC,MATCH(C$2,대상!$1:$1,0)-1,FALSE),"")</f>
        <v>대학발</v>
      </c>
      <c r="D133" s="38" t="str">
        <f>IFERROR(VLOOKUP($B133,대상!$B:$AC,MATCH(D$2,대상!$1:$1,0)-1,FALSE),"")</f>
        <v>장보아</v>
      </c>
      <c r="E133" s="36" t="str">
        <f>IFERROR(VLOOKUP($B133,대상!$B:$AC,MATCH(E$2,대상!$1:$1,0)-1,FALSE),"")</f>
        <v>전기ㆍ전자</v>
      </c>
      <c r="F133" s="38" t="str">
        <f>IFERROR(VLOOKUP($B133,대상!$B:$AC,MATCH(F$2,대상!$1:$1,0)-1,FALSE),"")</f>
        <v>MALLO</v>
      </c>
      <c r="G133" s="38" t="str">
        <f>IFERROR(VLOOKUP($B133,대상!$B:$AC,MATCH(G$2,대상!$1:$1,0)-1,FALSE),"")</f>
        <v/>
      </c>
      <c r="H133" s="33">
        <f>IFERROR(VLOOKUP($B133,[1]평가!$B:$Z,MATCH(LEFT(H$2,2),[1]평가!$7:$7,0)-1,FALSE),"")</f>
        <v>0</v>
      </c>
      <c r="I133" s="36">
        <f>IFERROR(VLOOKUP($B133,[1]평가!$B:$Z,MATCH(LEFT(I$2,2),[1]평가!$7:$7,0)-1,FALSE),"")</f>
        <v>75</v>
      </c>
      <c r="J133" s="36">
        <f>IFERROR(VLOOKUP($B133,[1]평가!$B:$Z,MATCH(LEFT(J$2,2),[1]평가!$7:$7,0)-1,FALSE),"")</f>
        <v>14</v>
      </c>
      <c r="K133" s="33">
        <f>IFERROR(VLOOKUP($B133,[2]평가!$B:$Z,MATCH(LEFT(K$2,2),[2]평가!$7:$7,0)-1,FALSE),"")</f>
        <v>0</v>
      </c>
      <c r="L133" s="36">
        <f>IFERROR(VLOOKUP($B133,[2]평가!$B:$Z,MATCH(LEFT(L$2,2),[2]평가!$7:$7,0)-1,FALSE),"")</f>
        <v>64</v>
      </c>
      <c r="M133" s="39">
        <f>IFERROR(VLOOKUP($B133,[2]평가!$B:$Z,MATCH(LEFT(M$2,2),[2]평가!$7:$7,0)-1,FALSE),"")</f>
        <v>115</v>
      </c>
      <c r="N133" s="33">
        <f>IFERROR(VLOOKUP($B133,[3]평가!$B:$Z,MATCH(LEFT(N$2,2),[3]평가!$7:$7,0)-1,FALSE),"")</f>
        <v>0</v>
      </c>
      <c r="O133" s="36">
        <f>IFERROR(VLOOKUP($B133,[3]평가!$B:$Z,MATCH(LEFT(O$2,2),[3]평가!$7:$7,0)-1,FALSE),"")</f>
        <v>71</v>
      </c>
      <c r="P133" s="39">
        <f>IFERROR(VLOOKUP($B133,[3]평가!$B:$Z,MATCH(LEFT(P$2,2),[3]평가!$7:$7,0)-1,FALSE),"")</f>
        <v>95</v>
      </c>
      <c r="Q133" s="33">
        <f>IFERROR(VLOOKUP($B133,[4]평가!$B:$Z,MATCH(LEFT(Q$2,2),[4]평가!$7:$7,0)-1,FALSE),"")</f>
        <v>0</v>
      </c>
      <c r="R133" s="36">
        <f>IFERROR(VLOOKUP($B133,[4]평가!$B:$Z,MATCH(LEFT(R$2,2),[4]평가!$7:$7,0)-1,FALSE),"")</f>
        <v>82</v>
      </c>
      <c r="S133" s="39">
        <f>IFERROR(VLOOKUP($B133,[4]평가!$B:$Z,MATCH(LEFT(S$2,2),[4]평가!$7:$7,0)-1,FALSE),"")</f>
        <v>23</v>
      </c>
      <c r="T133" s="33">
        <f>IFERROR(VLOOKUP($B133,[5]평가!$B:$Z,MATCH(LEFT(T$2,2),[5]평가!$7:$7,0)-1,FALSE),"")</f>
        <v>0</v>
      </c>
      <c r="U133" s="36">
        <f>IFERROR(VLOOKUP($B133,[5]평가!$B:$Z,MATCH(LEFT(U$2,2),[5]평가!$7:$7,0)-1,FALSE),"")</f>
        <v>63</v>
      </c>
      <c r="V133" s="39">
        <f>IFERROR(VLOOKUP($B133,[5]평가!$B:$Z,MATCH(LEFT(V$2,2),[5]평가!$7:$7,0)-1,FALSE),"")</f>
        <v>146</v>
      </c>
      <c r="W133" s="33">
        <f>IFERROR(VLOOKUP($B133,대상!$B:$AD,MATCH(W$2,대상!$1:$1,0)-1,FALSE),"")</f>
        <v>0</v>
      </c>
      <c r="X133" s="20">
        <f>IF(ISBLANK(B133),"",T$1-COUNTIF(H133:V133,"회피"))</f>
        <v>5</v>
      </c>
      <c r="Y133" s="21">
        <f>IF($T$1=X133,(SUM(I133,L133,O133,R133,U133)-MIN(I133,L133,O133,R133,U133)-MAX(I133,L133,O133,R133,U133))/($T$1-2),SUM(I133,L133,O133,R133,U133/X133))</f>
        <v>70</v>
      </c>
      <c r="Z133" s="40">
        <f>IFERROR(VLOOKUP($B133,대상!$B:$AD,MATCH(Z$2,대상!$1:$1,0)-1,FALSE),0)</f>
        <v>0</v>
      </c>
      <c r="AA133" s="41">
        <f>IFERROR(IF(W133="면제","100"+Z133,Y133+Z133),"")</f>
        <v>70</v>
      </c>
      <c r="AB133" s="35" t="str">
        <f>IF(OR(W133="면제",N(Y133)=0),"",IF(AA133&lt;60,"과락",""))</f>
        <v/>
      </c>
      <c r="AC133" s="54">
        <f>IF(N(AA133)=0,"",RANK(AA133,AA$3:AA$202))</f>
        <v>129</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 xml:space="preserve">①일치 _x000D_②불일치 _x000D_③일치 _x000D_④일치 _x000D_⑤일치 </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 xml:space="preserve">① 지역 주력 산업 연계분야와 일치함 _x000D_②AI 음성 처리 기술이 활용되나 모바일 의료 서비스 앱으로 AI·지능형 로봇·시스템반도체·바이오 등 지역주력산업 분야와 직접적 연관성을 확인하기 어려움 _x000D_0_x000D_④AI 외국인용 의료 플랫폼은 지역주력 산업 제품에 해당함 _x000D_⑤인공지능 </v>
      </c>
    </row>
    <row r="134" spans="1:32" ht="30" customHeight="1" x14ac:dyDescent="0.35">
      <c r="A134" s="4">
        <v>93</v>
      </c>
      <c r="B134" s="2">
        <v>20424673</v>
      </c>
      <c r="C134" s="38" t="str">
        <f>IFERROR(VLOOKUP($B134,대상!$B:$AC,MATCH(C$2,대상!$1:$1,0)-1,FALSE),"")</f>
        <v>지역기반</v>
      </c>
      <c r="D134" s="38" t="str">
        <f>IFERROR(VLOOKUP($B134,대상!$B:$AC,MATCH(D$2,대상!$1:$1,0)-1,FALSE),"")</f>
        <v>서연원</v>
      </c>
      <c r="E134" s="36" t="str">
        <f>IFERROR(VLOOKUP($B134,대상!$B:$AC,MATCH(E$2,대상!$1:$1,0)-1,FALSE),"")</f>
        <v>전기ㆍ전자</v>
      </c>
      <c r="F134" s="38" t="str">
        <f>IFERROR(VLOOKUP($B134,대상!$B:$AC,MATCH(F$2,대상!$1:$1,0)-1,FALSE),"")</f>
        <v>Magsafe 기술을 이용한 모바일 액서서리 제품 기획 및 사업화 확장</v>
      </c>
      <c r="G134" s="38" t="str">
        <f>IFERROR(VLOOKUP($B134,대상!$B:$AC,MATCH(G$2,대상!$1:$1,0)-1,FALSE),"")</f>
        <v/>
      </c>
      <c r="H134" s="33">
        <f>IFERROR(VLOOKUP($B134,[1]평가!$B:$Z,MATCH(LEFT(H$2,2),[1]평가!$7:$7,0)-1,FALSE),"")</f>
        <v>0</v>
      </c>
      <c r="I134" s="36">
        <f>IFERROR(VLOOKUP($B134,[1]평가!$B:$Z,MATCH(LEFT(I$2,2),[1]평가!$7:$7,0)-1,FALSE),"")</f>
        <v>74</v>
      </c>
      <c r="J134" s="36">
        <f>IFERROR(VLOOKUP($B134,[1]평가!$B:$Z,MATCH(LEFT(J$2,2),[1]평가!$7:$7,0)-1,FALSE),"")</f>
        <v>28</v>
      </c>
      <c r="K134" s="33">
        <f>IFERROR(VLOOKUP($B134,[2]평가!$B:$Z,MATCH(LEFT(K$2,2),[2]평가!$7:$7,0)-1,FALSE),"")</f>
        <v>0</v>
      </c>
      <c r="L134" s="36">
        <f>IFERROR(VLOOKUP($B134,[2]평가!$B:$Z,MATCH(LEFT(L$2,2),[2]평가!$7:$7,0)-1,FALSE),"")</f>
        <v>70</v>
      </c>
      <c r="M134" s="39">
        <f>IFERROR(VLOOKUP($B134,[2]평가!$B:$Z,MATCH(LEFT(M$2,2),[2]평가!$7:$7,0)-1,FALSE),"")</f>
        <v>81</v>
      </c>
      <c r="N134" s="33">
        <f>IFERROR(VLOOKUP($B134,[3]평가!$B:$Z,MATCH(LEFT(N$2,2),[3]평가!$7:$7,0)-1,FALSE),"")</f>
        <v>0</v>
      </c>
      <c r="O134" s="36">
        <f>IFERROR(VLOOKUP($B134,[3]평가!$B:$Z,MATCH(LEFT(O$2,2),[3]평가!$7:$7,0)-1,FALSE),"")</f>
        <v>67</v>
      </c>
      <c r="P134" s="39">
        <f>IFERROR(VLOOKUP($B134,[3]평가!$B:$Z,MATCH(LEFT(P$2,2),[3]평가!$7:$7,0)-1,FALSE),"")</f>
        <v>131</v>
      </c>
      <c r="Q134" s="33">
        <f>IFERROR(VLOOKUP($B134,[4]평가!$B:$Z,MATCH(LEFT(Q$2,2),[4]평가!$7:$7,0)-1,FALSE),"")</f>
        <v>0</v>
      </c>
      <c r="R134" s="36">
        <f>IFERROR(VLOOKUP($B134,[4]평가!$B:$Z,MATCH(LEFT(R$2,2),[4]평가!$7:$7,0)-1,FALSE),"")</f>
        <v>73</v>
      </c>
      <c r="S134" s="39">
        <f>IFERROR(VLOOKUP($B134,[4]평가!$B:$Z,MATCH(LEFT(S$2,2),[4]평가!$7:$7,0)-1,FALSE),"")</f>
        <v>89</v>
      </c>
      <c r="T134" s="33">
        <f>IFERROR(VLOOKUP($B134,[5]평가!$B:$Z,MATCH(LEFT(T$2,2),[5]평가!$7:$7,0)-1,FALSE),"")</f>
        <v>0</v>
      </c>
      <c r="U134" s="36">
        <f>IFERROR(VLOOKUP($B134,[5]평가!$B:$Z,MATCH(LEFT(U$2,2),[5]평가!$7:$7,0)-1,FALSE),"")</f>
        <v>67</v>
      </c>
      <c r="V134" s="39">
        <f>IFERROR(VLOOKUP($B134,[5]평가!$B:$Z,MATCH(LEFT(V$2,2),[5]평가!$7:$7,0)-1,FALSE),"")</f>
        <v>131</v>
      </c>
      <c r="W134" s="33">
        <f>IFERROR(VLOOKUP($B134,대상!$B:$AD,MATCH(W$2,대상!$1:$1,0)-1,FALSE),"")</f>
        <v>0</v>
      </c>
      <c r="X134" s="20">
        <f>IF(ISBLANK(B134),"",T$1-COUNTIF(H134:V134,"회피"))</f>
        <v>5</v>
      </c>
      <c r="Y134" s="21">
        <f>IF($T$1=X134,(SUM(I134,L134,O134,R134,U134)-MIN(I134,L134,O134,R134,U134)-MAX(I134,L134,O134,R134,U134))/($T$1-2),SUM(I134,L134,O134,R134,U134/X134))</f>
        <v>70</v>
      </c>
      <c r="Z134" s="40">
        <f>IFERROR(VLOOKUP($B134,대상!$B:$AD,MATCH(Z$2,대상!$1:$1,0)-1,FALSE),0)</f>
        <v>0</v>
      </c>
      <c r="AA134" s="41">
        <f>IFERROR(IF(W134="면제","100"+Z134,Y134+Z134),"")</f>
        <v>70</v>
      </c>
      <c r="AB134" s="35" t="str">
        <f>IF(OR(W134="면제",N(Y134)=0),"",IF(AA134&lt;60,"과락",""))</f>
        <v/>
      </c>
      <c r="AC134" s="54">
        <f>IF(N(AA134)=0,"",RANK(AA134,AA$3:AA$202))</f>
        <v>129</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①무선 충전 엑세서리 브랜드를 인수 고도화하여 스마트 디바이스 액세서리를 창업아이템으로 하고 제안하고 있음. 창업아이템의 목표 시장 규모는 크지 않은 것으로 판단됨 _x000D_②스마트 액세서리 시장의 규모가 매우 크긴 하나 그만큼 수많은 경쟁업체들이 문을 두드리고 있는 분야이기도 합니다. 지원사업 취지상 지원업체만의 기술적 차별성이 인정되어야 하는데 제안서 만으로는 명확히 파악되지 않습니다. 시장 진출전략도 일반론 위주로 작성되어 있어 객관적인 역량을 파악하기 힘든 부분이 있습니다. _x000D_③ㅇ 사업 구조에 대한 세밀한 조사 분석이 필요함.
ㅇ 유사 제품 대비 가격 경쟁력 확보 방안에 대한 보완이 필요함 _x000D_④기존에 높은 점유율을 차지하는 유사 제품들을 대체할 수 있는 창업 아이템만의 차별점을 구체적으로 설명할 필요가 있음 _x000D_⑤창업 아이템에 대한 문제인식과 창업동기는 비교적 명확하게 제시됨
다만 필요성과,차별성을 바탕으로한 시장진입의 구체적인 방법이 필요하며,
BM설계 및 가격책정부분에서의 고도화가 요구됨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37</v>
      </c>
      <c r="B135" s="2">
        <v>20432300</v>
      </c>
      <c r="C135" s="38" t="str">
        <f>IFERROR(VLOOKUP($B135,대상!$B:$AC,MATCH(C$2,대상!$1:$1,0)-1,FALSE),"")</f>
        <v>지역기반</v>
      </c>
      <c r="D135" s="38" t="str">
        <f>IFERROR(VLOOKUP($B135,대상!$B:$AC,MATCH(D$2,대상!$1:$1,0)-1,FALSE),"")</f>
        <v>최재영</v>
      </c>
      <c r="E135" s="36" t="str">
        <f>IFERROR(VLOOKUP($B135,대상!$B:$AC,MATCH(E$2,대상!$1:$1,0)-1,FALSE),"")</f>
        <v>전기ㆍ전자</v>
      </c>
      <c r="F135" s="38" t="str">
        <f>IFERROR(VLOOKUP($B135,대상!$B:$AC,MATCH(F$2,대상!$1:$1,0)-1,FALSE),"")</f>
        <v>Lidar 자율주행 기술이 적용된 공기정화·청소 기능 통합 이동형 공기청정기</v>
      </c>
      <c r="G135" s="38" t="str">
        <f>IFERROR(VLOOKUP($B135,대상!$B:$AC,MATCH(G$2,대상!$1:$1,0)-1,FALSE),"")</f>
        <v/>
      </c>
      <c r="H135" s="33">
        <f>IFERROR(VLOOKUP($B135,[1]평가!$B:$Z,MATCH(LEFT(H$2,2),[1]평가!$7:$7,0)-1,FALSE),"")</f>
        <v>0</v>
      </c>
      <c r="I135" s="36">
        <f>IFERROR(VLOOKUP($B135,[1]평가!$B:$Z,MATCH(LEFT(I$2,2),[1]평가!$7:$7,0)-1,FALSE),"")</f>
        <v>68</v>
      </c>
      <c r="J135" s="36">
        <f>IFERROR(VLOOKUP($B135,[1]평가!$B:$Z,MATCH(LEFT(J$2,2),[1]평가!$7:$7,0)-1,FALSE),"")</f>
        <v>129</v>
      </c>
      <c r="K135" s="33">
        <f>IFERROR(VLOOKUP($B135,[2]평가!$B:$Z,MATCH(LEFT(K$2,2),[2]평가!$7:$7,0)-1,FALSE),"")</f>
        <v>0</v>
      </c>
      <c r="L135" s="36">
        <f>IFERROR(VLOOKUP($B135,[2]평가!$B:$Z,MATCH(LEFT(L$2,2),[2]평가!$7:$7,0)-1,FALSE),"")</f>
        <v>61</v>
      </c>
      <c r="M135" s="39">
        <f>IFERROR(VLOOKUP($B135,[2]평가!$B:$Z,MATCH(LEFT(M$2,2),[2]평가!$7:$7,0)-1,FALSE),"")</f>
        <v>134</v>
      </c>
      <c r="N135" s="33">
        <f>IFERROR(VLOOKUP($B135,[3]평가!$B:$Z,MATCH(LEFT(N$2,2),[3]평가!$7:$7,0)-1,FALSE),"")</f>
        <v>0</v>
      </c>
      <c r="O135" s="36">
        <f>IFERROR(VLOOKUP($B135,[3]평가!$B:$Z,MATCH(LEFT(O$2,2),[3]평가!$7:$7,0)-1,FALSE),"")</f>
        <v>76</v>
      </c>
      <c r="P135" s="39">
        <f>IFERROR(VLOOKUP($B135,[3]평가!$B:$Z,MATCH(LEFT(P$2,2),[3]평가!$7:$7,0)-1,FALSE),"")</f>
        <v>54</v>
      </c>
      <c r="Q135" s="33">
        <f>IFERROR(VLOOKUP($B135,[4]평가!$B:$Z,MATCH(LEFT(Q$2,2),[4]평가!$7:$7,0)-1,FALSE),"")</f>
        <v>0</v>
      </c>
      <c r="R135" s="36">
        <f>IFERROR(VLOOKUP($B135,[4]평가!$B:$Z,MATCH(LEFT(R$2,2),[4]평가!$7:$7,0)-1,FALSE),"")</f>
        <v>72</v>
      </c>
      <c r="S135" s="39">
        <f>IFERROR(VLOOKUP($B135,[4]평가!$B:$Z,MATCH(LEFT(S$2,2),[4]평가!$7:$7,0)-1,FALSE),"")</f>
        <v>135</v>
      </c>
      <c r="T135" s="33">
        <f>IFERROR(VLOOKUP($B135,[5]평가!$B:$Z,MATCH(LEFT(T$2,2),[5]평가!$7:$7,0)-1,FALSE),"")</f>
        <v>0</v>
      </c>
      <c r="U135" s="36">
        <f>IFERROR(VLOOKUP($B135,[5]평가!$B:$Z,MATCH(LEFT(U$2,2),[5]평가!$7:$7,0)-1,FALSE),"")</f>
        <v>69</v>
      </c>
      <c r="V135" s="39">
        <f>IFERROR(VLOOKUP($B135,[5]평가!$B:$Z,MATCH(LEFT(V$2,2),[5]평가!$7:$7,0)-1,FALSE),"")</f>
        <v>108</v>
      </c>
      <c r="W135" s="33">
        <f>IFERROR(VLOOKUP($B135,대상!$B:$AD,MATCH(W$2,대상!$1:$1,0)-1,FALSE),"")</f>
        <v>0</v>
      </c>
      <c r="X135" s="20">
        <f>IF(ISBLANK(B135),"",T$1-COUNTIF(H135:V135,"회피"))</f>
        <v>5</v>
      </c>
      <c r="Y135" s="21">
        <f>IF($T$1=X135,(SUM(I135,L135,O135,R135,U135)-MIN(I135,L135,O135,R135,U135)-MAX(I135,L135,O135,R135,U135))/($T$1-2),SUM(I135,L135,O135,R135,U135/X135))</f>
        <v>69.666666666666671</v>
      </c>
      <c r="Z135" s="40">
        <f>IFERROR(VLOOKUP($B135,대상!$B:$AD,MATCH(Z$2,대상!$1:$1,0)-1,FALSE),0)</f>
        <v>0</v>
      </c>
      <c r="AA135" s="41">
        <f>IFERROR(IF(W135="면제","100"+Z135,Y135+Z135),"")</f>
        <v>69.666666666666671</v>
      </c>
      <c r="AB135" s="35" t="str">
        <f>IF(OR(W135="면제",N(Y135)=0),"",IF(AA135&lt;60,"과락",""))</f>
        <v/>
      </c>
      <c r="AC135" s="54">
        <f>IF(N(AA135)=0,"",RANK(AA135,AA$3:AA$202))</f>
        <v>133</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45</v>
      </c>
      <c r="B136" s="2">
        <v>20409041</v>
      </c>
      <c r="C136" s="38" t="str">
        <f>IFERROR(VLOOKUP($B136,대상!$B:$AC,MATCH(C$2,대상!$1:$1,0)-1,FALSE),"")</f>
        <v>대학발</v>
      </c>
      <c r="D136" s="38" t="str">
        <f>IFERROR(VLOOKUP($B136,대상!$B:$AC,MATCH(D$2,대상!$1:$1,0)-1,FALSE),"")</f>
        <v>정건</v>
      </c>
      <c r="E136" s="36" t="str">
        <f>IFERROR(VLOOKUP($B136,대상!$B:$AC,MATCH(E$2,대상!$1:$1,0)-1,FALSE),"")</f>
        <v>전기ㆍ전자</v>
      </c>
      <c r="F136" s="38" t="str">
        <f>IFERROR(VLOOKUP($B136,대상!$B:$AC,MATCH(F$2,대상!$1:$1,0)-1,FALSE),"")</f>
        <v>산패도 측정 알고리즘을 활용한 데이터 보증형 글로벌 수출 규제 대응용  업사이클링 뷰티 소재 커피 오일 원료 [PURECOFFOIL]</v>
      </c>
      <c r="G136" s="38" t="str">
        <f>IFERROR(VLOOKUP($B136,대상!$B:$AC,MATCH(G$2,대상!$1:$1,0)-1,FALSE),"")</f>
        <v/>
      </c>
      <c r="H136" s="33">
        <f>IFERROR(VLOOKUP($B136,[1]평가!$B:$Z,MATCH(LEFT(H$2,2),[1]평가!$7:$7,0)-1,FALSE),"")</f>
        <v>0</v>
      </c>
      <c r="I136" s="36">
        <f>IFERROR(VLOOKUP($B136,[1]평가!$B:$Z,MATCH(LEFT(I$2,2),[1]평가!$7:$7,0)-1,FALSE),"")</f>
        <v>68</v>
      </c>
      <c r="J136" s="36">
        <f>IFERROR(VLOOKUP($B136,[1]평가!$B:$Z,MATCH(LEFT(J$2,2),[1]평가!$7:$7,0)-1,FALSE),"")</f>
        <v>129</v>
      </c>
      <c r="K136" s="33">
        <f>IFERROR(VLOOKUP($B136,[2]평가!$B:$Z,MATCH(LEFT(K$2,2),[2]평가!$7:$7,0)-1,FALSE),"")</f>
        <v>0</v>
      </c>
      <c r="L136" s="36">
        <f>IFERROR(VLOOKUP($B136,[2]평가!$B:$Z,MATCH(LEFT(L$2,2),[2]평가!$7:$7,0)-1,FALSE),"")</f>
        <v>70</v>
      </c>
      <c r="M136" s="39">
        <f>IFERROR(VLOOKUP($B136,[2]평가!$B:$Z,MATCH(LEFT(M$2,2),[2]평가!$7:$7,0)-1,FALSE),"")</f>
        <v>81</v>
      </c>
      <c r="N136" s="33">
        <f>IFERROR(VLOOKUP($B136,[3]평가!$B:$Z,MATCH(LEFT(N$2,2),[3]평가!$7:$7,0)-1,FALSE),"")</f>
        <v>0</v>
      </c>
      <c r="O136" s="36">
        <f>IFERROR(VLOOKUP($B136,[3]평가!$B:$Z,MATCH(LEFT(O$2,2),[3]평가!$7:$7,0)-1,FALSE),"")</f>
        <v>70</v>
      </c>
      <c r="P136" s="39">
        <f>IFERROR(VLOOKUP($B136,[3]평가!$B:$Z,MATCH(LEFT(P$2,2),[3]평가!$7:$7,0)-1,FALSE),"")</f>
        <v>102</v>
      </c>
      <c r="Q136" s="33">
        <f>IFERROR(VLOOKUP($B136,[4]평가!$B:$Z,MATCH(LEFT(Q$2,2),[4]평가!$7:$7,0)-1,FALSE),"")</f>
        <v>0</v>
      </c>
      <c r="R136" s="36">
        <f>IFERROR(VLOOKUP($B136,[4]평가!$B:$Z,MATCH(LEFT(R$2,2),[4]평가!$7:$7,0)-1,FALSE),"")</f>
        <v>81</v>
      </c>
      <c r="S136" s="39">
        <f>IFERROR(VLOOKUP($B136,[4]평가!$B:$Z,MATCH(LEFT(S$2,2),[4]평가!$7:$7,0)-1,FALSE),"")</f>
        <v>35</v>
      </c>
      <c r="T136" s="33">
        <f>IFERROR(VLOOKUP($B136,[5]평가!$B:$Z,MATCH(LEFT(T$2,2),[5]평가!$7:$7,0)-1,FALSE),"")</f>
        <v>0</v>
      </c>
      <c r="U136" s="36">
        <f>IFERROR(VLOOKUP($B136,[5]평가!$B:$Z,MATCH(LEFT(U$2,2),[5]평가!$7:$7,0)-1,FALSE),"")</f>
        <v>69</v>
      </c>
      <c r="V136" s="39">
        <f>IFERROR(VLOOKUP($B136,[5]평가!$B:$Z,MATCH(LEFT(V$2,2),[5]평가!$7:$7,0)-1,FALSE),"")</f>
        <v>108</v>
      </c>
      <c r="W136" s="33">
        <f>IFERROR(VLOOKUP($B136,대상!$B:$AD,MATCH(W$2,대상!$1:$1,0)-1,FALSE),"")</f>
        <v>0</v>
      </c>
      <c r="X136" s="20">
        <f>IF(ISBLANK(B136),"",T$1-COUNTIF(H136:V136,"회피"))</f>
        <v>5</v>
      </c>
      <c r="Y136" s="21">
        <f>IF($T$1=X136,(SUM(I136,L136,O136,R136,U136)-MIN(I136,L136,O136,R136,U136)-MAX(I136,L136,O136,R136,U136))/($T$1-2),SUM(I136,L136,O136,R136,U136/X136))</f>
        <v>69.666666666666671</v>
      </c>
      <c r="Z136" s="40">
        <f>IFERROR(VLOOKUP($B136,대상!$B:$AD,MATCH(Z$2,대상!$1:$1,0)-1,FALSE),0)</f>
        <v>0</v>
      </c>
      <c r="AA136" s="41">
        <f>IFERROR(IF(W136="면제","100"+Z136,Y136+Z136),"")</f>
        <v>69.666666666666671</v>
      </c>
      <c r="AB136" s="35" t="str">
        <f>IF(OR(W136="면제",N(Y136)=0),"",IF(AA136&lt;60,"과락",""))</f>
        <v/>
      </c>
      <c r="AC136" s="54">
        <f>IF(N(AA136)=0,"",RANK(AA136,AA$3:AA$202))</f>
        <v>133</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 xml:space="preserve">①일치 _x000D_②불일치 _x000D_③일치 _x000D_④일치 _x000D_⑤일치 </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 xml:space="preserve">① 지역 주력 산업 연계분야와 일치함 _x000D_②커피박 업사이클링 기반 바이오 소재 공급 사업으로 AI·지능형 로봇·시스템반도체 분야와 직접적 연관성을 확인하기 어려움 _x000D_0_x000D_④창업아이템의 업사이클링 기술은 지역주력 산업에 해당함 _x000D_⑤바이오 </v>
      </c>
    </row>
    <row r="137" spans="1:32" ht="30" customHeight="1" x14ac:dyDescent="0.35">
      <c r="A137" s="4">
        <v>61</v>
      </c>
      <c r="B137" s="2">
        <v>20404394</v>
      </c>
      <c r="C137" s="38" t="str">
        <f>IFERROR(VLOOKUP($B137,대상!$B:$AC,MATCH(C$2,대상!$1:$1,0)-1,FALSE),"")</f>
        <v>지역기반</v>
      </c>
      <c r="D137" s="38" t="str">
        <f>IFERROR(VLOOKUP($B137,대상!$B:$AC,MATCH(D$2,대상!$1:$1,0)-1,FALSE),"")</f>
        <v>서주형</v>
      </c>
      <c r="E137" s="36" t="str">
        <f>IFERROR(VLOOKUP($B137,대상!$B:$AC,MATCH(E$2,대상!$1:$1,0)-1,FALSE),"")</f>
        <v>전기ㆍ전자</v>
      </c>
      <c r="F137" s="38" t="str">
        <f>IFERROR(VLOOKUP($B137,대상!$B:$AC,MATCH(F$2,대상!$1:$1,0)-1,FALSE),"")</f>
        <v>스마트 수경재배 기반 잎채류 생산 데이터 활용 운영 모델</v>
      </c>
      <c r="G137" s="38" t="str">
        <f>IFERROR(VLOOKUP($B137,대상!$B:$AC,MATCH(G$2,대상!$1:$1,0)-1,FALSE),"")</f>
        <v/>
      </c>
      <c r="H137" s="33">
        <f>IFERROR(VLOOKUP($B137,[1]평가!$B:$Z,MATCH(LEFT(H$2,2),[1]평가!$7:$7,0)-1,FALSE),"")</f>
        <v>0</v>
      </c>
      <c r="I137" s="36">
        <f>IFERROR(VLOOKUP($B137,[1]평가!$B:$Z,MATCH(LEFT(I$2,2),[1]평가!$7:$7,0)-1,FALSE),"")</f>
        <v>70</v>
      </c>
      <c r="J137" s="36">
        <f>IFERROR(VLOOKUP($B137,[1]평가!$B:$Z,MATCH(LEFT(J$2,2),[1]평가!$7:$7,0)-1,FALSE),"")</f>
        <v>78</v>
      </c>
      <c r="K137" s="33">
        <f>IFERROR(VLOOKUP($B137,[2]평가!$B:$Z,MATCH(LEFT(K$2,2),[2]평가!$7:$7,0)-1,FALSE),"")</f>
        <v>0</v>
      </c>
      <c r="L137" s="36">
        <f>IFERROR(VLOOKUP($B137,[2]평가!$B:$Z,MATCH(LEFT(L$2,2),[2]평가!$7:$7,0)-1,FALSE),"")</f>
        <v>70</v>
      </c>
      <c r="M137" s="39">
        <f>IFERROR(VLOOKUP($B137,[2]평가!$B:$Z,MATCH(LEFT(M$2,2),[2]평가!$7:$7,0)-1,FALSE),"")</f>
        <v>81</v>
      </c>
      <c r="N137" s="33">
        <f>IFERROR(VLOOKUP($B137,[3]평가!$B:$Z,MATCH(LEFT(N$2,2),[3]평가!$7:$7,0)-1,FALSE),"")</f>
        <v>0</v>
      </c>
      <c r="O137" s="36">
        <f>IFERROR(VLOOKUP($B137,[3]평가!$B:$Z,MATCH(LEFT(O$2,2),[3]평가!$7:$7,0)-1,FALSE),"")</f>
        <v>68</v>
      </c>
      <c r="P137" s="39">
        <f>IFERROR(VLOOKUP($B137,[3]평가!$B:$Z,MATCH(LEFT(P$2,2),[3]평가!$7:$7,0)-1,FALSE),"")</f>
        <v>120</v>
      </c>
      <c r="Q137" s="33">
        <f>IFERROR(VLOOKUP($B137,[4]평가!$B:$Z,MATCH(LEFT(Q$2,2),[4]평가!$7:$7,0)-1,FALSE),"")</f>
        <v>0</v>
      </c>
      <c r="R137" s="36">
        <f>IFERROR(VLOOKUP($B137,[4]평가!$B:$Z,MATCH(LEFT(R$2,2),[4]평가!$7:$7,0)-1,FALSE),"")</f>
        <v>73</v>
      </c>
      <c r="S137" s="39">
        <f>IFERROR(VLOOKUP($B137,[4]평가!$B:$Z,MATCH(LEFT(S$2,2),[4]평가!$7:$7,0)-1,FALSE),"")</f>
        <v>89</v>
      </c>
      <c r="T137" s="33">
        <f>IFERROR(VLOOKUP($B137,[5]평가!$B:$Z,MATCH(LEFT(T$2,2),[5]평가!$7:$7,0)-1,FALSE),"")</f>
        <v>0</v>
      </c>
      <c r="U137" s="36">
        <f>IFERROR(VLOOKUP($B137,[5]평가!$B:$Z,MATCH(LEFT(U$2,2),[5]평가!$7:$7,0)-1,FALSE),"")</f>
        <v>69</v>
      </c>
      <c r="V137" s="39">
        <f>IFERROR(VLOOKUP($B137,[5]평가!$B:$Z,MATCH(LEFT(V$2,2),[5]평가!$7:$7,0)-1,FALSE),"")</f>
        <v>108</v>
      </c>
      <c r="W137" s="33">
        <f>IFERROR(VLOOKUP($B137,대상!$B:$AD,MATCH(W$2,대상!$1:$1,0)-1,FALSE),"")</f>
        <v>0</v>
      </c>
      <c r="X137" s="20">
        <f>IF(ISBLANK(B137),"",T$1-COUNTIF(H137:V137,"회피"))</f>
        <v>5</v>
      </c>
      <c r="Y137" s="21">
        <f>IF($T$1=X137,(SUM(I137,L137,O137,R137,U137)-MIN(I137,L137,O137,R137,U137)-MAX(I137,L137,O137,R137,U137))/($T$1-2),SUM(I137,L137,O137,R137,U137/X137))</f>
        <v>69.666666666666671</v>
      </c>
      <c r="Z137" s="40">
        <f>IFERROR(VLOOKUP($B137,대상!$B:$AD,MATCH(Z$2,대상!$1:$1,0)-1,FALSE),0)</f>
        <v>0</v>
      </c>
      <c r="AA137" s="41">
        <f>IFERROR(IF(W137="면제","100"+Z137,Y137+Z137),"")</f>
        <v>69.666666666666671</v>
      </c>
      <c r="AB137" s="35" t="str">
        <f>IF(OR(W137="면제",N(Y137)=0),"",IF(AA137&lt;60,"과락",""))</f>
        <v/>
      </c>
      <c r="AC137" s="54">
        <f>IF(N(AA137)=0,"",RANK(AA137,AA$3:AA$202))</f>
        <v>133</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①소형 공간에 스마트 수경 재배로 잎채소를 생산하고 식당 카페등에 판매하는 모델을 제시하고 있으나 유사 기술 및 개발품이 존재하여 사업성은 높지 않을 것으로 예상됨. _x000D_②스마트팜 시장의 가장 큰 화두는 생산 단가라고 할 수 있습니다. 품질도 중요하지만 초기 스마트팜 설치 비용 및 운영비용이 매우 중요한 요소라 볼 수 있는데 경쟁사 대비 이러한 부분에 대한 강점이 강조되지 않고 있습니다. 또한 도시 거점형 공급 모델도 개념적인 수준이라 좀 더 구체화가 필요합니다. _x000D_③ㅇ 가격 경쟁력 확보를 위한 구체적인 방안 제시가 필요함. 
ㅇ 지속적인 성장을 위한 구체적인 전략 수립 보완이 필요함 _x000D_④창업동기는 인정되나, 이를 실현하기 위한 구체적인 개발 방안 및 사업화 계획의 보완이 필요함 _x000D_⑤아이템에대한 문제인식과 창업동기는 비교적 명확하게제시되어있음
시장 선점 전략과 고객확보 방안의 구체화가 요구되며, 차별성을 바탕으로만 시장진입의 구체적인 방법이 필요함.
팀차원의 역량 측면 핵심인력 구성 및 역할분담을 사전에 확인해볼 필요가 있음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62</v>
      </c>
      <c r="B138" s="2">
        <v>20404679</v>
      </c>
      <c r="C138" s="38" t="str">
        <f>IFERROR(VLOOKUP($B138,대상!$B:$AC,MATCH(C$2,대상!$1:$1,0)-1,FALSE),"")</f>
        <v>지역기반</v>
      </c>
      <c r="D138" s="38" t="str">
        <f>IFERROR(VLOOKUP($B138,대상!$B:$AC,MATCH(D$2,대상!$1:$1,0)-1,FALSE),"")</f>
        <v>이지영</v>
      </c>
      <c r="E138" s="36" t="str">
        <f>IFERROR(VLOOKUP($B138,대상!$B:$AC,MATCH(E$2,대상!$1:$1,0)-1,FALSE),"")</f>
        <v>전기ㆍ전자</v>
      </c>
      <c r="F138" s="38" t="str">
        <f>IFERROR(VLOOKUP($B138,대상!$B:$AC,MATCH(F$2,대상!$1:$1,0)-1,FALSE),"")</f>
        <v xml:space="preserve">자속 우회(Flux Guide) 기반 자기장 제어 구조가 적용된  무선충전 스마트폰 케이스 1개 </v>
      </c>
      <c r="G138" s="38" t="str">
        <f>IFERROR(VLOOKUP($B138,대상!$B:$AC,MATCH(G$2,대상!$1:$1,0)-1,FALSE),"")</f>
        <v/>
      </c>
      <c r="H138" s="33">
        <f>IFERROR(VLOOKUP($B138,[1]평가!$B:$Z,MATCH(LEFT(H$2,2),[1]평가!$7:$7,0)-1,FALSE),"")</f>
        <v>0</v>
      </c>
      <c r="I138" s="36">
        <f>IFERROR(VLOOKUP($B138,[1]평가!$B:$Z,MATCH(LEFT(I$2,2),[1]평가!$7:$7,0)-1,FALSE),"")</f>
        <v>73</v>
      </c>
      <c r="J138" s="36">
        <f>IFERROR(VLOOKUP($B138,[1]평가!$B:$Z,MATCH(LEFT(J$2,2),[1]평가!$7:$7,0)-1,FALSE),"")</f>
        <v>58</v>
      </c>
      <c r="K138" s="33">
        <f>IFERROR(VLOOKUP($B138,[2]평가!$B:$Z,MATCH(LEFT(K$2,2),[2]평가!$7:$7,0)-1,FALSE),"")</f>
        <v>0</v>
      </c>
      <c r="L138" s="36">
        <f>IFERROR(VLOOKUP($B138,[2]평가!$B:$Z,MATCH(LEFT(L$2,2),[2]평가!$7:$7,0)-1,FALSE),"")</f>
        <v>67</v>
      </c>
      <c r="M138" s="39">
        <f>IFERROR(VLOOKUP($B138,[2]평가!$B:$Z,MATCH(LEFT(M$2,2),[2]평가!$7:$7,0)-1,FALSE),"")</f>
        <v>95</v>
      </c>
      <c r="N138" s="33">
        <f>IFERROR(VLOOKUP($B138,[3]평가!$B:$Z,MATCH(LEFT(N$2,2),[3]평가!$7:$7,0)-1,FALSE),"")</f>
        <v>0</v>
      </c>
      <c r="O138" s="36">
        <f>IFERROR(VLOOKUP($B138,[3]평가!$B:$Z,MATCH(LEFT(O$2,2),[3]평가!$7:$7,0)-1,FALSE),"")</f>
        <v>65</v>
      </c>
      <c r="P138" s="39">
        <f>IFERROR(VLOOKUP($B138,[3]평가!$B:$Z,MATCH(LEFT(P$2,2),[3]평가!$7:$7,0)-1,FALSE),"")</f>
        <v>145</v>
      </c>
      <c r="Q138" s="33">
        <f>IFERROR(VLOOKUP($B138,[4]평가!$B:$Z,MATCH(LEFT(Q$2,2),[4]평가!$7:$7,0)-1,FALSE),"")</f>
        <v>0</v>
      </c>
      <c r="R138" s="36">
        <f>IFERROR(VLOOKUP($B138,[4]평가!$B:$Z,MATCH(LEFT(R$2,2),[4]평가!$7:$7,0)-1,FALSE),"")</f>
        <v>75</v>
      </c>
      <c r="S138" s="39">
        <f>IFERROR(VLOOKUP($B138,[4]평가!$B:$Z,MATCH(LEFT(S$2,2),[4]평가!$7:$7,0)-1,FALSE),"")</f>
        <v>50</v>
      </c>
      <c r="T138" s="33">
        <f>IFERROR(VLOOKUP($B138,[5]평가!$B:$Z,MATCH(LEFT(T$2,2),[5]평가!$7:$7,0)-1,FALSE),"")</f>
        <v>0</v>
      </c>
      <c r="U138" s="36">
        <f>IFERROR(VLOOKUP($B138,[5]평가!$B:$Z,MATCH(LEFT(U$2,2),[5]평가!$7:$7,0)-1,FALSE),"")</f>
        <v>69</v>
      </c>
      <c r="V138" s="39">
        <f>IFERROR(VLOOKUP($B138,[5]평가!$B:$Z,MATCH(LEFT(V$2,2),[5]평가!$7:$7,0)-1,FALSE),"")</f>
        <v>108</v>
      </c>
      <c r="W138" s="33">
        <f>IFERROR(VLOOKUP($B138,대상!$B:$AD,MATCH(W$2,대상!$1:$1,0)-1,FALSE),"")</f>
        <v>0</v>
      </c>
      <c r="X138" s="20">
        <f>IF(ISBLANK(B138),"",T$1-COUNTIF(H138:V138,"회피"))</f>
        <v>5</v>
      </c>
      <c r="Y138" s="21">
        <f>IF($T$1=X138,(SUM(I138,L138,O138,R138,U138)-MIN(I138,L138,O138,R138,U138)-MAX(I138,L138,O138,R138,U138))/($T$1-2),SUM(I138,L138,O138,R138,U138/X138))</f>
        <v>69.666666666666671</v>
      </c>
      <c r="Z138" s="40">
        <f>IFERROR(VLOOKUP($B138,대상!$B:$AD,MATCH(Z$2,대상!$1:$1,0)-1,FALSE),0)</f>
        <v>0</v>
      </c>
      <c r="AA138" s="41">
        <f>IFERROR(IF(W138="면제","100"+Z138,Y138+Z138),"")</f>
        <v>69.666666666666671</v>
      </c>
      <c r="AB138" s="35" t="str">
        <f>IF(OR(W138="면제",N(Y138)=0),"",IF(AA138&lt;60,"과락",""))</f>
        <v/>
      </c>
      <c r="AC138" s="54">
        <f>IF(N(AA138)=0,"",RANK(AA138,AA$3:AA$202))</f>
        <v>133</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①자기장 차폐, 제어 기능이 통합된 스마트폰 보호 케이스 개발을 창업아이템으로 하고 있으나 자기장 차폐 효과성에 대한 성능 검증이 필요 할 것으로 판단됨  _x000D_②자기장 차폐 기능을 포함하는 케이스는 기술적으로는 분명 의미가 있을 수 있으나, 펜 입력 신뢰성을 높이고 싶다는 니즈를 가진 사용자들은 극소수라고 판단됩니다. 아무래도 기능이 추가되면 가격은 높아질 수 밖에 없기에 소비자 니즈를 좀 더 고민할 때라고 판단됩니다. _x000D_③ㅇ 시장 동향에 대한 세밀한 조사 분석이 필요하고, 기존 유사 제품 대비 차별화 전략 수립이 필요함. _x000D_④창업아이템을 통해 예상되는 기술적 효과에 대해 다소 추상적으로 제시되어 있어, 현실적인 구현 가능성 및 효과에 대해 보다 객관적인 자료를 통한 설명이 필요함 _x000D_⑤아이템에대한 필요성과 기술성,핵심인력 팀구성은 잘 되어있음.
다만 시장의 크기 등의 분석과 확장방안 수립이 필수적으로 필요하며,
고객 수요 및 확보 방안과 시장진출 전략의 구체화가 요구됨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67</v>
      </c>
      <c r="B139" s="2">
        <v>20414525</v>
      </c>
      <c r="C139" s="38" t="str">
        <f>IFERROR(VLOOKUP($B139,대상!$B:$AC,MATCH(C$2,대상!$1:$1,0)-1,FALSE),"")</f>
        <v>지역기반</v>
      </c>
      <c r="D139" s="38" t="str">
        <f>IFERROR(VLOOKUP($B139,대상!$B:$AC,MATCH(D$2,대상!$1:$1,0)-1,FALSE),"")</f>
        <v>정용교</v>
      </c>
      <c r="E139" s="36" t="str">
        <f>IFERROR(VLOOKUP($B139,대상!$B:$AC,MATCH(E$2,대상!$1:$1,0)-1,FALSE),"")</f>
        <v>전기ㆍ전자</v>
      </c>
      <c r="F139" s="38" t="str">
        <f>IFERROR(VLOOKUP($B139,대상!$B:$AC,MATCH(F$2,대상!$1:$1,0)-1,FALSE),"")</f>
        <v>실사용 피부환경 반영 자외선 차단상태 정량예측 디바이스·모바일 앱 통합 솔루션</v>
      </c>
      <c r="G139" s="38" t="str">
        <f>IFERROR(VLOOKUP($B139,대상!$B:$AC,MATCH(G$2,대상!$1:$1,0)-1,FALSE),"")</f>
        <v/>
      </c>
      <c r="H139" s="33">
        <f>IFERROR(VLOOKUP($B139,[1]평가!$B:$Z,MATCH(LEFT(H$2,2),[1]평가!$7:$7,0)-1,FALSE),"")</f>
        <v>0</v>
      </c>
      <c r="I139" s="36">
        <f>IFERROR(VLOOKUP($B139,[1]평가!$B:$Z,MATCH(LEFT(I$2,2),[1]평가!$7:$7,0)-1,FALSE),"")</f>
        <v>69</v>
      </c>
      <c r="J139" s="36">
        <f>IFERROR(VLOOKUP($B139,[1]평가!$B:$Z,MATCH(LEFT(J$2,2),[1]평가!$7:$7,0)-1,FALSE),"")</f>
        <v>116</v>
      </c>
      <c r="K139" s="33">
        <f>IFERROR(VLOOKUP($B139,[2]평가!$B:$Z,MATCH(LEFT(K$2,2),[2]평가!$7:$7,0)-1,FALSE),"")</f>
        <v>0</v>
      </c>
      <c r="L139" s="36">
        <f>IFERROR(VLOOKUP($B139,[2]평가!$B:$Z,MATCH(LEFT(L$2,2),[2]평가!$7:$7,0)-1,FALSE),"")</f>
        <v>66</v>
      </c>
      <c r="M139" s="39">
        <f>IFERROR(VLOOKUP($B139,[2]평가!$B:$Z,MATCH(LEFT(M$2,2),[2]평가!$7:$7,0)-1,FALSE),"")</f>
        <v>97</v>
      </c>
      <c r="N139" s="33">
        <f>IFERROR(VLOOKUP($B139,[3]평가!$B:$Z,MATCH(LEFT(N$2,2),[3]평가!$7:$7,0)-1,FALSE),"")</f>
        <v>0</v>
      </c>
      <c r="O139" s="36">
        <f>IFERROR(VLOOKUP($B139,[3]평가!$B:$Z,MATCH(LEFT(O$2,2),[3]평가!$7:$7,0)-1,FALSE),"")</f>
        <v>82</v>
      </c>
      <c r="P139" s="39">
        <f>IFERROR(VLOOKUP($B139,[3]평가!$B:$Z,MATCH(LEFT(P$2,2),[3]평가!$7:$7,0)-1,FALSE),"")</f>
        <v>33</v>
      </c>
      <c r="Q139" s="33">
        <f>IFERROR(VLOOKUP($B139,[4]평가!$B:$Z,MATCH(LEFT(Q$2,2),[4]평가!$7:$7,0)-1,FALSE),"")</f>
        <v>0</v>
      </c>
      <c r="R139" s="36">
        <f>IFERROR(VLOOKUP($B139,[4]평가!$B:$Z,MATCH(LEFT(R$2,2),[4]평가!$7:$7,0)-1,FALSE),"")</f>
        <v>73</v>
      </c>
      <c r="S139" s="39">
        <f>IFERROR(VLOOKUP($B139,[4]평가!$B:$Z,MATCH(LEFT(S$2,2),[4]평가!$7:$7,0)-1,FALSE),"")</f>
        <v>89</v>
      </c>
      <c r="T139" s="33">
        <f>IFERROR(VLOOKUP($B139,[5]평가!$B:$Z,MATCH(LEFT(T$2,2),[5]평가!$7:$7,0)-1,FALSE),"")</f>
        <v>0</v>
      </c>
      <c r="U139" s="36">
        <f>IFERROR(VLOOKUP($B139,[5]평가!$B:$Z,MATCH(LEFT(U$2,2),[5]평가!$7:$7,0)-1,FALSE),"")</f>
        <v>67</v>
      </c>
      <c r="V139" s="39">
        <f>IFERROR(VLOOKUP($B139,[5]평가!$B:$Z,MATCH(LEFT(V$2,2),[5]평가!$7:$7,0)-1,FALSE),"")</f>
        <v>131</v>
      </c>
      <c r="W139" s="33">
        <f>IFERROR(VLOOKUP($B139,대상!$B:$AD,MATCH(W$2,대상!$1:$1,0)-1,FALSE),"")</f>
        <v>0</v>
      </c>
      <c r="X139" s="20">
        <f>IF(ISBLANK(B139),"",T$1-COUNTIF(H139:V139,"회피"))</f>
        <v>5</v>
      </c>
      <c r="Y139" s="21">
        <f>IF($T$1=X139,(SUM(I139,L139,O139,R139,U139)-MIN(I139,L139,O139,R139,U139)-MAX(I139,L139,O139,R139,U139))/($T$1-2),SUM(I139,L139,O139,R139,U139/X139))</f>
        <v>69.666666666666671</v>
      </c>
      <c r="Z139" s="40">
        <f>IFERROR(VLOOKUP($B139,대상!$B:$AD,MATCH(Z$2,대상!$1:$1,0)-1,FALSE),0)</f>
        <v>0</v>
      </c>
      <c r="AA139" s="41">
        <f>IFERROR(IF(W139="면제","100"+Z139,Y139+Z139),"")</f>
        <v>69.666666666666671</v>
      </c>
      <c r="AB139" s="35" t="str">
        <f>IF(OR(W139="면제",N(Y139)=0),"",IF(AA139&lt;60,"과락",""))</f>
        <v/>
      </c>
      <c r="AC139" s="54">
        <f>IF(N(AA139)=0,"",RANK(AA139,AA$3:AA$202))</f>
        <v>133</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①UV LED 모듈과 보정 알고리즘을 활용하여 피부환경을 반영한 자외선 차단상태를 정량적으로 예측하는 디바이스 개발을 창업아이템으로 하고 있음. 신뢰성 확보 및 시장 진입을 위한 차별화된 전략이 필요한 것으로 판단됨 _x000D_②자외선 피부 차단 정도를 확인한다는 개념은 참신합니다. 다만, 실내외 야외에서의 측정 결과값이 상이할 것 같은데 현재까지 어느정도 기술 수준을 달성하였는지 여부가 불분명합니다. 한편, 해당 제품은 인지도 향상을 위해 대형 코스메틱사와 협업하는 것도 좋아보이는데 시장진출에 대한 계획이 부족한 부분이 있습니다. _x000D_③ㅇ 개발 제품의 신뢰도에 대한 구체적인 자료 보완이 필요함. 
ㅇ 지속적인 성장을 위한 기술 고도화 전략 수립이 필요함 _x000D_④창업아이템을 통해 예상되는 기술적 효과에 대해 다소 추상적으로 제시되어 있어, 현실적인 구현 가능성 및 효과에 대해 보다 객관적인 자료를 통한 설명이 필요함 _x000D_⑤창업 아이템에 대한 문제인식과 창업동기는 비교적 명확하게 제시됨
다만 필요성과,차별성을 바탕으로한 시장진입의 구체적인 방법이 필요하며,
BM설계 및 가격책정부분에서의 고도화가 요구됨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88</v>
      </c>
      <c r="B140" s="2">
        <v>20421201</v>
      </c>
      <c r="C140" s="38" t="str">
        <f>IFERROR(VLOOKUP($B140,대상!$B:$AC,MATCH(C$2,대상!$1:$1,0)-1,FALSE),"")</f>
        <v>지역기반</v>
      </c>
      <c r="D140" s="38" t="str">
        <f>IFERROR(VLOOKUP($B140,대상!$B:$AC,MATCH(D$2,대상!$1:$1,0)-1,FALSE),"")</f>
        <v>이주은</v>
      </c>
      <c r="E140" s="36" t="str">
        <f>IFERROR(VLOOKUP($B140,대상!$B:$AC,MATCH(E$2,대상!$1:$1,0)-1,FALSE),"")</f>
        <v>전기ㆍ전자</v>
      </c>
      <c r="F140" s="38" t="str">
        <f>IFERROR(VLOOKUP($B140,대상!$B:$AC,MATCH(F$2,대상!$1:$1,0)-1,FALSE),"")</f>
        <v>AI 기반 취향·성향 분석을 통한 맞춤형 문화 경험 추천 플랫폼 개발</v>
      </c>
      <c r="G140" s="38" t="str">
        <f>IFERROR(VLOOKUP($B140,대상!$B:$AC,MATCH(G$2,대상!$1:$1,0)-1,FALSE),"")</f>
        <v/>
      </c>
      <c r="H140" s="33">
        <f>IFERROR(VLOOKUP($B140,[1]평가!$B:$Z,MATCH(LEFT(H$2,2),[1]평가!$7:$7,0)-1,FALSE),"")</f>
        <v>0</v>
      </c>
      <c r="I140" s="36">
        <f>IFERROR(VLOOKUP($B140,[1]평가!$B:$Z,MATCH(LEFT(I$2,2),[1]평가!$7:$7,0)-1,FALSE),"")</f>
        <v>70</v>
      </c>
      <c r="J140" s="36">
        <f>IFERROR(VLOOKUP($B140,[1]평가!$B:$Z,MATCH(LEFT(J$2,2),[1]평가!$7:$7,0)-1,FALSE),"")</f>
        <v>78</v>
      </c>
      <c r="K140" s="33">
        <f>IFERROR(VLOOKUP($B140,[2]평가!$B:$Z,MATCH(LEFT(K$2,2),[2]평가!$7:$7,0)-1,FALSE),"")</f>
        <v>0</v>
      </c>
      <c r="L140" s="36">
        <f>IFERROR(VLOOKUP($B140,[2]평가!$B:$Z,MATCH(LEFT(L$2,2),[2]평가!$7:$7,0)-1,FALSE),"")</f>
        <v>62</v>
      </c>
      <c r="M140" s="39">
        <f>IFERROR(VLOOKUP($B140,[2]평가!$B:$Z,MATCH(LEFT(M$2,2),[2]평가!$7:$7,0)-1,FALSE),"")</f>
        <v>124</v>
      </c>
      <c r="N140" s="33">
        <f>IFERROR(VLOOKUP($B140,[3]평가!$B:$Z,MATCH(LEFT(N$2,2),[3]평가!$7:$7,0)-1,FALSE),"")</f>
        <v>0</v>
      </c>
      <c r="O140" s="36">
        <f>IFERROR(VLOOKUP($B140,[3]평가!$B:$Z,MATCH(LEFT(O$2,2),[3]평가!$7:$7,0)-1,FALSE),"")</f>
        <v>68</v>
      </c>
      <c r="P140" s="39">
        <f>IFERROR(VLOOKUP($B140,[3]평가!$B:$Z,MATCH(LEFT(P$2,2),[3]평가!$7:$7,0)-1,FALSE),"")</f>
        <v>120</v>
      </c>
      <c r="Q140" s="33">
        <f>IFERROR(VLOOKUP($B140,[4]평가!$B:$Z,MATCH(LEFT(Q$2,2),[4]평가!$7:$7,0)-1,FALSE),"")</f>
        <v>0</v>
      </c>
      <c r="R140" s="36">
        <f>IFERROR(VLOOKUP($B140,[4]평가!$B:$Z,MATCH(LEFT(R$2,2),[4]평가!$7:$7,0)-1,FALSE),"")</f>
        <v>73</v>
      </c>
      <c r="S140" s="39">
        <f>IFERROR(VLOOKUP($B140,[4]평가!$B:$Z,MATCH(LEFT(S$2,2),[4]평가!$7:$7,0)-1,FALSE),"")</f>
        <v>89</v>
      </c>
      <c r="T140" s="33">
        <f>IFERROR(VLOOKUP($B140,[5]평가!$B:$Z,MATCH(LEFT(T$2,2),[5]평가!$7:$7,0)-1,FALSE),"")</f>
        <v>0</v>
      </c>
      <c r="U140" s="36">
        <f>IFERROR(VLOOKUP($B140,[5]평가!$B:$Z,MATCH(LEFT(U$2,2),[5]평가!$7:$7,0)-1,FALSE),"")</f>
        <v>71</v>
      </c>
      <c r="V140" s="39">
        <f>IFERROR(VLOOKUP($B140,[5]평가!$B:$Z,MATCH(LEFT(V$2,2),[5]평가!$7:$7,0)-1,FALSE),"")</f>
        <v>99</v>
      </c>
      <c r="W140" s="33">
        <f>IFERROR(VLOOKUP($B140,대상!$B:$AD,MATCH(W$2,대상!$1:$1,0)-1,FALSE),"")</f>
        <v>0</v>
      </c>
      <c r="X140" s="20">
        <f>IF(ISBLANK(B140),"",T$1-COUNTIF(H140:V140,"회피"))</f>
        <v>5</v>
      </c>
      <c r="Y140" s="21">
        <f>IF($T$1=X140,(SUM(I140,L140,O140,R140,U140)-MIN(I140,L140,O140,R140,U140)-MAX(I140,L140,O140,R140,U140))/($T$1-2),SUM(I140,L140,O140,R140,U140/X140))</f>
        <v>69.666666666666671</v>
      </c>
      <c r="Z140" s="40">
        <f>IFERROR(VLOOKUP($B140,대상!$B:$AD,MATCH(Z$2,대상!$1:$1,0)-1,FALSE),0)</f>
        <v>0</v>
      </c>
      <c r="AA140" s="41">
        <f>IFERROR(IF(W140="면제","100"+Z140,Y140+Z140),"")</f>
        <v>69.666666666666671</v>
      </c>
      <c r="AB140" s="35" t="str">
        <f>IF(OR(W140="면제",N(Y140)=0),"",IF(AA140&lt;60,"과락",""))</f>
        <v/>
      </c>
      <c r="AC140" s="54">
        <f>IF(N(AA140)=0,"",RANK(AA140,AA$3:AA$202))</f>
        <v>133</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①사용자가 성향, 취향 설문을 통해 개인에게 맞는 취미 및 문화 경험 추천 플래폼 서비스를 창업아이템으로 하고 있으나 유사 기술로 모방이 가능한 것으로 판단되어 사업성은 높지 않은 것으로 판단됨  _x000D_②AI기반 취미를 효과적으로 찾아준다는 부분은 충분히 의미가 있을 수 있지만 이를 활용하여 어떻게 매출을 발생시킬지에 대한 설득력이 부족합니다. 한편, 범용 인공지능의 발전속도가 너무 빠르다보니 작성된 AI 기반 취미 추천 서비스에 대한 수요가 유지될 수 있을지도 모호한 부분이 있습니다. _x000D_③ㅇ 목표 시장에 대한 세밀한 분석이 필요하고, 지속 성장을 위한 세밀한 성장 전략 보완이 필요함 _x000D_④창업 아이템에 적용된 아이디어가 다소 추상적으로 제시되어 있어 구체적인 구현 방안 및 기술적 특장점을 확인하기 어려움. 창업 아이템을 통해 예상되는 차별적 효과의 구체적인 설명이 필요함 _x000D_⑤창업 아이템에 대한 문제인식과 창업동기는 비교적 명확하게 제시되어있음.
하지만 유사서비스 대비 차별점을 더 명확하게 파악하고 우위를 가지는 근거가 다소 부족하다. 고객 수요 및 확보 방안과 시장진출 전략의 구체화가 요구됨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154</v>
      </c>
      <c r="B141" s="2">
        <v>20431021</v>
      </c>
      <c r="C141" s="38" t="str">
        <f>IFERROR(VLOOKUP($B141,대상!$B:$AC,MATCH(C$2,대상!$1:$1,0)-1,FALSE),"")</f>
        <v>지역기반</v>
      </c>
      <c r="D141" s="38" t="str">
        <f>IFERROR(VLOOKUP($B141,대상!$B:$AC,MATCH(D$2,대상!$1:$1,0)-1,FALSE),"")</f>
        <v>홍성헌</v>
      </c>
      <c r="E141" s="36" t="str">
        <f>IFERROR(VLOOKUP($B141,대상!$B:$AC,MATCH(E$2,대상!$1:$1,0)-1,FALSE),"")</f>
        <v>전기ㆍ전자</v>
      </c>
      <c r="F141" s="38" t="str">
        <f>IFERROR(VLOOKUP($B141,대상!$B:$AC,MATCH(F$2,대상!$1:$1,0)-1,FALSE),"")</f>
        <v>Ambient AI 기반 모빌리티 공기질 예측 제어와 운전자 졸음운전 방지 및 안전 보호 솔루션</v>
      </c>
      <c r="G141" s="38" t="str">
        <f>IFERROR(VLOOKUP($B141,대상!$B:$AC,MATCH(G$2,대상!$1:$1,0)-1,FALSE),"")</f>
        <v/>
      </c>
      <c r="H141" s="33">
        <f>IFERROR(VLOOKUP($B141,[1]평가!$B:$Z,MATCH(LEFT(H$2,2),[1]평가!$7:$7,0)-1,FALSE),"")</f>
        <v>0</v>
      </c>
      <c r="I141" s="36">
        <f>IFERROR(VLOOKUP($B141,[1]평가!$B:$Z,MATCH(LEFT(I$2,2),[1]평가!$7:$7,0)-1,FALSE),"")</f>
        <v>74</v>
      </c>
      <c r="J141" s="36">
        <f>IFERROR(VLOOKUP($B141,[1]평가!$B:$Z,MATCH(LEFT(J$2,2),[1]평가!$7:$7,0)-1,FALSE),"")</f>
        <v>28</v>
      </c>
      <c r="K141" s="33">
        <f>IFERROR(VLOOKUP($B141,[2]평가!$B:$Z,MATCH(LEFT(K$2,2),[2]평가!$7:$7,0)-1,FALSE),"")</f>
        <v>0</v>
      </c>
      <c r="L141" s="36">
        <f>IFERROR(VLOOKUP($B141,[2]평가!$B:$Z,MATCH(LEFT(L$2,2),[2]평가!$7:$7,0)-1,FALSE),"")</f>
        <v>66</v>
      </c>
      <c r="M141" s="39">
        <f>IFERROR(VLOOKUP($B141,[2]평가!$B:$Z,MATCH(LEFT(M$2,2),[2]평가!$7:$7,0)-1,FALSE),"")</f>
        <v>97</v>
      </c>
      <c r="N141" s="33">
        <f>IFERROR(VLOOKUP($B141,[3]평가!$B:$Z,MATCH(LEFT(N$2,2),[3]평가!$7:$7,0)-1,FALSE),"")</f>
        <v>0</v>
      </c>
      <c r="O141" s="36">
        <f>IFERROR(VLOOKUP($B141,[3]평가!$B:$Z,MATCH(LEFT(O$2,2),[3]평가!$7:$7,0)-1,FALSE),"")</f>
        <v>65</v>
      </c>
      <c r="P141" s="39">
        <f>IFERROR(VLOOKUP($B141,[3]평가!$B:$Z,MATCH(LEFT(P$2,2),[3]평가!$7:$7,0)-1,FALSE),"")</f>
        <v>145</v>
      </c>
      <c r="Q141" s="33">
        <f>IFERROR(VLOOKUP($B141,[4]평가!$B:$Z,MATCH(LEFT(Q$2,2),[4]평가!$7:$7,0)-1,FALSE),"")</f>
        <v>0</v>
      </c>
      <c r="R141" s="36">
        <f>IFERROR(VLOOKUP($B141,[4]평가!$B:$Z,MATCH(LEFT(R$2,2),[4]평가!$7:$7,0)-1,FALSE),"")</f>
        <v>72</v>
      </c>
      <c r="S141" s="39">
        <f>IFERROR(VLOOKUP($B141,[4]평가!$B:$Z,MATCH(LEFT(S$2,2),[4]평가!$7:$7,0)-1,FALSE),"")</f>
        <v>135</v>
      </c>
      <c r="T141" s="33">
        <f>IFERROR(VLOOKUP($B141,[5]평가!$B:$Z,MATCH(LEFT(T$2,2),[5]평가!$7:$7,0)-1,FALSE),"")</f>
        <v>0</v>
      </c>
      <c r="U141" s="36">
        <f>IFERROR(VLOOKUP($B141,[5]평가!$B:$Z,MATCH(LEFT(U$2,2),[5]평가!$7:$7,0)-1,FALSE),"")</f>
        <v>71</v>
      </c>
      <c r="V141" s="39">
        <f>IFERROR(VLOOKUP($B141,[5]평가!$B:$Z,MATCH(LEFT(V$2,2),[5]평가!$7:$7,0)-1,FALSE),"")</f>
        <v>99</v>
      </c>
      <c r="W141" s="33">
        <f>IFERROR(VLOOKUP($B141,대상!$B:$AD,MATCH(W$2,대상!$1:$1,0)-1,FALSE),"")</f>
        <v>0</v>
      </c>
      <c r="X141" s="20">
        <f>IF(ISBLANK(B141),"",T$1-COUNTIF(H141:V141,"회피"))</f>
        <v>5</v>
      </c>
      <c r="Y141" s="21">
        <f>IF($T$1=X141,(SUM(I141,L141,O141,R141,U141)-MIN(I141,L141,O141,R141,U141)-MAX(I141,L141,O141,R141,U141))/($T$1-2),SUM(I141,L141,O141,R141,U141/X141))</f>
        <v>69.666666666666671</v>
      </c>
      <c r="Z141" s="40">
        <f>IFERROR(VLOOKUP($B141,대상!$B:$AD,MATCH(Z$2,대상!$1:$1,0)-1,FALSE),0)</f>
        <v>0</v>
      </c>
      <c r="AA141" s="41">
        <f>IFERROR(IF(W141="면제","100"+Z141,Y141+Z141),"")</f>
        <v>69.666666666666671</v>
      </c>
      <c r="AB141" s="35" t="str">
        <f>IF(OR(W141="면제",N(Y141)=0),"",IF(AA141&lt;60,"과락",""))</f>
        <v/>
      </c>
      <c r="AC141" s="54">
        <f>IF(N(AA141)=0,"",RANK(AA141,AA$3:AA$202))</f>
        <v>133</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①차량 내 공기질 측정기로 공기질 측정으로 운전자 졸림 방지 및 안전 보호를 위한 솔루션 개발을 창업아이템으로 하고 있으나 제안하고 있는 아이템의 목표 시장 규모는 크지 않은 것으로 판단됨 _x000D_②졸음운전 위험을 줄일 수 있다는 점에서 개발 실익이 인정됩니다. 다만, 별도의 교통규제 없이 운전자가 자발적으로 해당 제품을 구매할 동기가 다소 부족해보입니다. 네비게이션처럼 우리 개발 제품을 운전자들이 반드시 사용해야만 하는 핵심 기능 및 판매 전략을 고민해볼 필요가 있습니다. _x000D_③ㅇ 시장에 대한 세밀한 조사 분석이 필요하고, 유사 제품 대비 차별화된 경쟁력 분석이 필요함. 
ㅇ 지속적인 성장을 위한 구체적인 성장 전략 수립 보완이 필요함 _x000D_④공기질 측정을 통해 기대되는 졸음운전 개선의 효과에 대해 신뢰할 수 있는 객관적인 데이터를 통해 설명이 필요하며, 이를 기초로 창업 아이템만이 갖는 기술적 차별성의 보완이 요구됨 _x000D_⑤아이템에 대한 필요성과 기술은 명확하게 확인됨
팀차원의 역량 측면 핵심인력 구성 및 역할분담을 사전에 확인해볼 필요가 있음
BM설계 및 확장방안 수립도 필수적으로 요구됨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17</v>
      </c>
      <c r="B142" s="2">
        <v>20422619</v>
      </c>
      <c r="C142" s="38" t="str">
        <f>IFERROR(VLOOKUP($B142,대상!$B:$AC,MATCH(C$2,대상!$1:$1,0)-1,FALSE),"")</f>
        <v>지역기반</v>
      </c>
      <c r="D142" s="38" t="str">
        <f>IFERROR(VLOOKUP($B142,대상!$B:$AC,MATCH(D$2,대상!$1:$1,0)-1,FALSE),"")</f>
        <v>이관주</v>
      </c>
      <c r="E142" s="36" t="str">
        <f>IFERROR(VLOOKUP($B142,대상!$B:$AC,MATCH(E$2,대상!$1:$1,0)-1,FALSE),"")</f>
        <v>전기ㆍ전자</v>
      </c>
      <c r="F142" s="38" t="str">
        <f>IFERROR(VLOOKUP($B142,대상!$B:$AC,MATCH(F$2,대상!$1:$1,0)-1,FALSE),"")</f>
        <v>피트니스 카운터 &amp;quot;Fica&amp;quot;</v>
      </c>
      <c r="G142" s="38" t="str">
        <f>IFERROR(VLOOKUP($B142,대상!$B:$AC,MATCH(G$2,대상!$1:$1,0)-1,FALSE),"")</f>
        <v/>
      </c>
      <c r="H142" s="33">
        <f>IFERROR(VLOOKUP($B142,[1]평가!$B:$Z,MATCH(LEFT(H$2,2),[1]평가!$7:$7,0)-1,FALSE),"")</f>
        <v>0</v>
      </c>
      <c r="I142" s="36">
        <f>IFERROR(VLOOKUP($B142,[1]평가!$B:$Z,MATCH(LEFT(I$2,2),[1]평가!$7:$7,0)-1,FALSE),"")</f>
        <v>74</v>
      </c>
      <c r="J142" s="36">
        <f>IFERROR(VLOOKUP($B142,[1]평가!$B:$Z,MATCH(LEFT(J$2,2),[1]평가!$7:$7,0)-1,FALSE),"")</f>
        <v>28</v>
      </c>
      <c r="K142" s="33">
        <f>IFERROR(VLOOKUP($B142,[2]평가!$B:$Z,MATCH(LEFT(K$2,2),[2]평가!$7:$7,0)-1,FALSE),"")</f>
        <v>0</v>
      </c>
      <c r="L142" s="36">
        <f>IFERROR(VLOOKUP($B142,[2]평가!$B:$Z,MATCH(LEFT(L$2,2),[2]평가!$7:$7,0)-1,FALSE),"")</f>
        <v>61</v>
      </c>
      <c r="M142" s="39">
        <f>IFERROR(VLOOKUP($B142,[2]평가!$B:$Z,MATCH(LEFT(M$2,2),[2]평가!$7:$7,0)-1,FALSE),"")</f>
        <v>134</v>
      </c>
      <c r="N142" s="33">
        <f>IFERROR(VLOOKUP($B142,[3]평가!$B:$Z,MATCH(LEFT(N$2,2),[3]평가!$7:$7,0)-1,FALSE),"")</f>
        <v>0</v>
      </c>
      <c r="O142" s="36">
        <f>IFERROR(VLOOKUP($B142,[3]평가!$B:$Z,MATCH(LEFT(O$2,2),[3]평가!$7:$7,0)-1,FALSE),"")</f>
        <v>72</v>
      </c>
      <c r="P142" s="39">
        <f>IFERROR(VLOOKUP($B142,[3]평가!$B:$Z,MATCH(LEFT(P$2,2),[3]평가!$7:$7,0)-1,FALSE),"")</f>
        <v>84</v>
      </c>
      <c r="Q142" s="33">
        <f>IFERROR(VLOOKUP($B142,[4]평가!$B:$Z,MATCH(LEFT(Q$2,2),[4]평가!$7:$7,0)-1,FALSE),"")</f>
        <v>0</v>
      </c>
      <c r="R142" s="36">
        <f>IFERROR(VLOOKUP($B142,[4]평가!$B:$Z,MATCH(LEFT(R$2,2),[4]평가!$7:$7,0)-1,FALSE),"")</f>
        <v>71</v>
      </c>
      <c r="S142" s="39">
        <f>IFERROR(VLOOKUP($B142,[4]평가!$B:$Z,MATCH(LEFT(S$2,2),[4]평가!$7:$7,0)-1,FALSE),"")</f>
        <v>153</v>
      </c>
      <c r="T142" s="33">
        <f>IFERROR(VLOOKUP($B142,[5]평가!$B:$Z,MATCH(LEFT(T$2,2),[5]평가!$7:$7,0)-1,FALSE),"")</f>
        <v>0</v>
      </c>
      <c r="U142" s="36">
        <f>IFERROR(VLOOKUP($B142,[5]평가!$B:$Z,MATCH(LEFT(U$2,2),[5]평가!$7:$7,0)-1,FALSE),"")</f>
        <v>65</v>
      </c>
      <c r="V142" s="39">
        <f>IFERROR(VLOOKUP($B142,[5]평가!$B:$Z,MATCH(LEFT(V$2,2),[5]평가!$7:$7,0)-1,FALSE),"")</f>
        <v>140</v>
      </c>
      <c r="W142" s="33">
        <f>IFERROR(VLOOKUP($B142,대상!$B:$AD,MATCH(W$2,대상!$1:$1,0)-1,FALSE),"")</f>
        <v>0</v>
      </c>
      <c r="X142" s="20">
        <f>IF(ISBLANK(B142),"",T$1-COUNTIF(H142:V142,"회피"))</f>
        <v>5</v>
      </c>
      <c r="Y142" s="21">
        <f>IF($T$1=X142,(SUM(I142,L142,O142,R142,U142)-MIN(I142,L142,O142,R142,U142)-MAX(I142,L142,O142,R142,U142))/($T$1-2),SUM(I142,L142,O142,R142,U142/X142))</f>
        <v>69.333333333333329</v>
      </c>
      <c r="Z142" s="40">
        <f>IFERROR(VLOOKUP($B142,대상!$B:$AD,MATCH(Z$2,대상!$1:$1,0)-1,FALSE),0)</f>
        <v>0</v>
      </c>
      <c r="AA142" s="41">
        <f>IFERROR(IF(W142="면제","100"+Z142,Y142+Z142),"")</f>
        <v>69.333333333333329</v>
      </c>
      <c r="AB142" s="35" t="str">
        <f>IF(OR(W142="면제",N(Y142)=0),"",IF(AA142&lt;60,"과락",""))</f>
        <v/>
      </c>
      <c r="AC142" s="54">
        <f>IF(N(AA142)=0,"",RANK(AA142,AA$3:AA$202))</f>
        <v>140</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59</v>
      </c>
      <c r="B143" s="2">
        <v>20440284</v>
      </c>
      <c r="C143" s="38" t="str">
        <f>IFERROR(VLOOKUP($B143,대상!$B:$AC,MATCH(C$2,대상!$1:$1,0)-1,FALSE),"")</f>
        <v>대학발</v>
      </c>
      <c r="D143" s="38" t="str">
        <f>IFERROR(VLOOKUP($B143,대상!$B:$AC,MATCH(D$2,대상!$1:$1,0)-1,FALSE),"")</f>
        <v>손진섭</v>
      </c>
      <c r="E143" s="36" t="str">
        <f>IFERROR(VLOOKUP($B143,대상!$B:$AC,MATCH(E$2,대상!$1:$1,0)-1,FALSE),"")</f>
        <v>전기ㆍ전자</v>
      </c>
      <c r="F143" s="38" t="str">
        <f>IFERROR(VLOOKUP($B143,대상!$B:$AC,MATCH(F$2,대상!$1:$1,0)-1,FALSE),"")</f>
        <v>AI 기반 지능형 전기매트 제어 시스템</v>
      </c>
      <c r="G143" s="38" t="str">
        <f>IFERROR(VLOOKUP($B143,대상!$B:$AC,MATCH(G$2,대상!$1:$1,0)-1,FALSE),"")</f>
        <v/>
      </c>
      <c r="H143" s="33">
        <f>IFERROR(VLOOKUP($B143,[1]평가!$B:$Z,MATCH(LEFT(H$2,2),[1]평가!$7:$7,0)-1,FALSE),"")</f>
        <v>0</v>
      </c>
      <c r="I143" s="36">
        <f>IFERROR(VLOOKUP($B143,[1]평가!$B:$Z,MATCH(LEFT(I$2,2),[1]평가!$7:$7,0)-1,FALSE),"")</f>
        <v>69</v>
      </c>
      <c r="J143" s="36">
        <f>IFERROR(VLOOKUP($B143,[1]평가!$B:$Z,MATCH(LEFT(J$2,2),[1]평가!$7:$7,0)-1,FALSE),"")</f>
        <v>116</v>
      </c>
      <c r="K143" s="33">
        <f>IFERROR(VLOOKUP($B143,[2]평가!$B:$Z,MATCH(LEFT(K$2,2),[2]평가!$7:$7,0)-1,FALSE),"")</f>
        <v>0</v>
      </c>
      <c r="L143" s="36">
        <f>IFERROR(VLOOKUP($B143,[2]평가!$B:$Z,MATCH(LEFT(L$2,2),[2]평가!$7:$7,0)-1,FALSE),"")</f>
        <v>72</v>
      </c>
      <c r="M143" s="39">
        <f>IFERROR(VLOOKUP($B143,[2]평가!$B:$Z,MATCH(LEFT(M$2,2),[2]평가!$7:$7,0)-1,FALSE),"")</f>
        <v>77</v>
      </c>
      <c r="N143" s="33">
        <f>IFERROR(VLOOKUP($B143,[3]평가!$B:$Z,MATCH(LEFT(N$2,2),[3]평가!$7:$7,0)-1,FALSE),"")</f>
        <v>0</v>
      </c>
      <c r="O143" s="36">
        <f>IFERROR(VLOOKUP($B143,[3]평가!$B:$Z,MATCH(LEFT(O$2,2),[3]평가!$7:$7,0)-1,FALSE),"")</f>
        <v>68</v>
      </c>
      <c r="P143" s="39">
        <f>IFERROR(VLOOKUP($B143,[3]평가!$B:$Z,MATCH(LEFT(P$2,2),[3]평가!$7:$7,0)-1,FALSE),"")</f>
        <v>120</v>
      </c>
      <c r="Q143" s="33">
        <f>IFERROR(VLOOKUP($B143,[4]평가!$B:$Z,MATCH(LEFT(Q$2,2),[4]평가!$7:$7,0)-1,FALSE),"")</f>
        <v>0</v>
      </c>
      <c r="R143" s="36">
        <f>IFERROR(VLOOKUP($B143,[4]평가!$B:$Z,MATCH(LEFT(R$2,2),[4]평가!$7:$7,0)-1,FALSE),"")</f>
        <v>71</v>
      </c>
      <c r="S143" s="39">
        <f>IFERROR(VLOOKUP($B143,[4]평가!$B:$Z,MATCH(LEFT(S$2,2),[4]평가!$7:$7,0)-1,FALSE),"")</f>
        <v>153</v>
      </c>
      <c r="T143" s="33">
        <f>IFERROR(VLOOKUP($B143,[5]평가!$B:$Z,MATCH(LEFT(T$2,2),[5]평가!$7:$7,0)-1,FALSE),"")</f>
        <v>0</v>
      </c>
      <c r="U143" s="36">
        <f>IFERROR(VLOOKUP($B143,[5]평가!$B:$Z,MATCH(LEFT(U$2,2),[5]평가!$7:$7,0)-1,FALSE),"")</f>
        <v>65</v>
      </c>
      <c r="V143" s="39">
        <f>IFERROR(VLOOKUP($B143,[5]평가!$B:$Z,MATCH(LEFT(V$2,2),[5]평가!$7:$7,0)-1,FALSE),"")</f>
        <v>140</v>
      </c>
      <c r="W143" s="33">
        <f>IFERROR(VLOOKUP($B143,대상!$B:$AD,MATCH(W$2,대상!$1:$1,0)-1,FALSE),"")</f>
        <v>0</v>
      </c>
      <c r="X143" s="20">
        <f>IF(ISBLANK(B143),"",T$1-COUNTIF(H143:V143,"회피"))</f>
        <v>5</v>
      </c>
      <c r="Y143" s="21">
        <f>IF($T$1=X143,(SUM(I143,L143,O143,R143,U143)-MIN(I143,L143,O143,R143,U143)-MAX(I143,L143,O143,R143,U143))/($T$1-2),SUM(I143,L143,O143,R143,U143/X143))</f>
        <v>69.333333333333329</v>
      </c>
      <c r="Z143" s="40">
        <f>IFERROR(VLOOKUP($B143,대상!$B:$AD,MATCH(Z$2,대상!$1:$1,0)-1,FALSE),0)</f>
        <v>0</v>
      </c>
      <c r="AA143" s="41">
        <f>IFERROR(IF(W143="면제","100"+Z143,Y143+Z143),"")</f>
        <v>69.333333333333329</v>
      </c>
      <c r="AB143" s="35" t="str">
        <f>IF(OR(W143="면제",N(Y143)=0),"",IF(AA143&lt;60,"과락",""))</f>
        <v/>
      </c>
      <c r="AC143" s="54">
        <f>IF(N(AA143)=0,"",RANK(AA143,AA$3:AA$202))</f>
        <v>140</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 xml:space="preserve">①일치 _x000D_②불일치 _x000D_③일치 _x000D_④불일치 _x000D_⑤일치 </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 xml:space="preserve">① 지역 주력 산업 연계분야와 일치함 _x000D_②AI 기반 전기매트 제어 시스템으로 가전제품 분야에 해당하며 AI·지능형 로봇·시스템반도체·바이오 등 지역주력산업 분야와 직접적 연관성을 확인하기 어려움 _x000D_0_x000D_④탄소 온열 매트는 지역주력 산업제품에 해당하지 않음 _x000D_⑤AI기반 시스템 </v>
      </c>
    </row>
    <row r="144" spans="1:32" ht="30" customHeight="1" x14ac:dyDescent="0.35">
      <c r="A144" s="4">
        <v>115</v>
      </c>
      <c r="B144" s="2">
        <v>20430875</v>
      </c>
      <c r="C144" s="38" t="str">
        <f>IFERROR(VLOOKUP($B144,대상!$B:$AC,MATCH(C$2,대상!$1:$1,0)-1,FALSE),"")</f>
        <v>지역기반</v>
      </c>
      <c r="D144" s="38" t="str">
        <f>IFERROR(VLOOKUP($B144,대상!$B:$AC,MATCH(D$2,대상!$1:$1,0)-1,FALSE),"")</f>
        <v>전재완</v>
      </c>
      <c r="E144" s="36" t="str">
        <f>IFERROR(VLOOKUP($B144,대상!$B:$AC,MATCH(E$2,대상!$1:$1,0)-1,FALSE),"")</f>
        <v>전기ㆍ전자</v>
      </c>
      <c r="F144" s="38" t="str">
        <f>IFERROR(VLOOKUP($B144,대상!$B:$AC,MATCH(F$2,대상!$1:$1,0)-1,FALSE),"")</f>
        <v>내 손안의 동호회 운영 매니저 - 미티 모바일 애플리케이션</v>
      </c>
      <c r="G144" s="38" t="str">
        <f>IFERROR(VLOOKUP($B144,대상!$B:$AC,MATCH(G$2,대상!$1:$1,0)-1,FALSE),"")</f>
        <v/>
      </c>
      <c r="H144" s="33">
        <f>IFERROR(VLOOKUP($B144,[1]평가!$B:$Z,MATCH(LEFT(H$2,2),[1]평가!$7:$7,0)-1,FALSE),"")</f>
        <v>0</v>
      </c>
      <c r="I144" s="36">
        <f>IFERROR(VLOOKUP($B144,[1]평가!$B:$Z,MATCH(LEFT(I$2,2),[1]평가!$7:$7,0)-1,FALSE),"")</f>
        <v>74</v>
      </c>
      <c r="J144" s="36">
        <f>IFERROR(VLOOKUP($B144,[1]평가!$B:$Z,MATCH(LEFT(J$2,2),[1]평가!$7:$7,0)-1,FALSE),"")</f>
        <v>28</v>
      </c>
      <c r="K144" s="33">
        <f>IFERROR(VLOOKUP($B144,[2]평가!$B:$Z,MATCH(LEFT(K$2,2),[2]평가!$7:$7,0)-1,FALSE),"")</f>
        <v>0</v>
      </c>
      <c r="L144" s="36">
        <f>IFERROR(VLOOKUP($B144,[2]평가!$B:$Z,MATCH(LEFT(L$2,2),[2]평가!$7:$7,0)-1,FALSE),"")</f>
        <v>66</v>
      </c>
      <c r="M144" s="39">
        <f>IFERROR(VLOOKUP($B144,[2]평가!$B:$Z,MATCH(LEFT(M$2,2),[2]평가!$7:$7,0)-1,FALSE),"")</f>
        <v>97</v>
      </c>
      <c r="N144" s="33">
        <f>IFERROR(VLOOKUP($B144,[3]평가!$B:$Z,MATCH(LEFT(N$2,2),[3]평가!$7:$7,0)-1,FALSE),"")</f>
        <v>0</v>
      </c>
      <c r="O144" s="36">
        <f>IFERROR(VLOOKUP($B144,[3]평가!$B:$Z,MATCH(LEFT(O$2,2),[3]평가!$7:$7,0)-1,FALSE),"")</f>
        <v>68</v>
      </c>
      <c r="P144" s="39">
        <f>IFERROR(VLOOKUP($B144,[3]평가!$B:$Z,MATCH(LEFT(P$2,2),[3]평가!$7:$7,0)-1,FALSE),"")</f>
        <v>120</v>
      </c>
      <c r="Q144" s="33">
        <f>IFERROR(VLOOKUP($B144,[4]평가!$B:$Z,MATCH(LEFT(Q$2,2),[4]평가!$7:$7,0)-1,FALSE),"")</f>
        <v>0</v>
      </c>
      <c r="R144" s="36">
        <f>IFERROR(VLOOKUP($B144,[4]평가!$B:$Z,MATCH(LEFT(R$2,2),[4]평가!$7:$7,0)-1,FALSE),"")</f>
        <v>75</v>
      </c>
      <c r="S144" s="39">
        <f>IFERROR(VLOOKUP($B144,[4]평가!$B:$Z,MATCH(LEFT(S$2,2),[4]평가!$7:$7,0)-1,FALSE),"")</f>
        <v>50</v>
      </c>
      <c r="T144" s="33">
        <f>IFERROR(VLOOKUP($B144,[5]평가!$B:$Z,MATCH(LEFT(T$2,2),[5]평가!$7:$7,0)-1,FALSE),"")</f>
        <v>0</v>
      </c>
      <c r="U144" s="36">
        <f>IFERROR(VLOOKUP($B144,[5]평가!$B:$Z,MATCH(LEFT(U$2,2),[5]평가!$7:$7,0)-1,FALSE),"")</f>
        <v>62</v>
      </c>
      <c r="V144" s="39">
        <f>IFERROR(VLOOKUP($B144,[5]평가!$B:$Z,MATCH(LEFT(V$2,2),[5]평가!$7:$7,0)-1,FALSE),"")</f>
        <v>150</v>
      </c>
      <c r="W144" s="33">
        <f>IFERROR(VLOOKUP($B144,대상!$B:$AD,MATCH(W$2,대상!$1:$1,0)-1,FALSE),"")</f>
        <v>0</v>
      </c>
      <c r="X144" s="20">
        <f>IF(ISBLANK(B144),"",T$1-COUNTIF(H144:V144,"회피"))</f>
        <v>5</v>
      </c>
      <c r="Y144" s="21">
        <f>IF($T$1=X144,(SUM(I144,L144,O144,R144,U144)-MIN(I144,L144,O144,R144,U144)-MAX(I144,L144,O144,R144,U144))/($T$1-2),SUM(I144,L144,O144,R144,U144/X144))</f>
        <v>69.333333333333329</v>
      </c>
      <c r="Z144" s="40">
        <f>IFERROR(VLOOKUP($B144,대상!$B:$AD,MATCH(Z$2,대상!$1:$1,0)-1,FALSE),0)</f>
        <v>0</v>
      </c>
      <c r="AA144" s="41">
        <f>IFERROR(IF(W144="면제","100"+Z144,Y144+Z144),"")</f>
        <v>69.333333333333329</v>
      </c>
      <c r="AB144" s="35" t="str">
        <f>IF(OR(W144="면제",N(Y144)=0),"",IF(AA144&lt;60,"과락",""))</f>
        <v/>
      </c>
      <c r="AC144" s="54">
        <f>IF(N(AA144)=0,"",RANK(AA144,AA$3:AA$202))</f>
        <v>140</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①동호회 운영진을 위한 동호회운영 자동화 플래폼 개발을 창업아이템으로 제안하고 있음. 제안한 아이템의 개발 필요성은 있는 것으로 판단되나 목표 시장 규모는 크지 않은 것으로 판단됨 _x000D_②동호회의 파편화된 업무를 하나의 서비스로 해결할 수 있다는 점은 매력적인 포인트입니다. 그러나 우리 기술의 기술적 진입장벽이 낮은 편으로 판단되며, 특히나 에이전틱 AI 등장으로 인해 유사한 서비스의 출현 가능성이 더욱 높아질 것으로 보입니다. 이러한 사업 모델은 시장 장악을 위한 공격적인 마케팅을 동반한 사업 수행이 매우 중요한 포인트가 될 것으로 생각됩니다. _x000D_③ㅇ 시장에 대한 세밀한 분석이 필요하고, 지속적인 성장을 위해 구체화된 전력 수립이 필요함 _x000D_④플랫폼 사업의 특성상 초기 사업자를 확보하고 사업을 확장해나갈 수 있는 구체적인 마케팅 전략의 보완이 필요함. _x000D_⑤창업 아이템에 대한 문제인식과 창업동기는 비교적 명확하게 제시됨
다만 필요성과,차별성을 바탕으로한 시장진입의 구체적인 방법이 필요하며,
추후 자금확보방안과 매출창출 계획에 대한 구체성에대한 보완이 필요함.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131</v>
      </c>
      <c r="B145" s="2">
        <v>20438617</v>
      </c>
      <c r="C145" s="38" t="str">
        <f>IFERROR(VLOOKUP($B145,대상!$B:$AC,MATCH(C$2,대상!$1:$1,0)-1,FALSE),"")</f>
        <v>대학발</v>
      </c>
      <c r="D145" s="38" t="str">
        <f>IFERROR(VLOOKUP($B145,대상!$B:$AC,MATCH(D$2,대상!$1:$1,0)-1,FALSE),"")</f>
        <v>김건욱</v>
      </c>
      <c r="E145" s="36" t="str">
        <f>IFERROR(VLOOKUP($B145,대상!$B:$AC,MATCH(E$2,대상!$1:$1,0)-1,FALSE),"")</f>
        <v>전기ㆍ전자</v>
      </c>
      <c r="F145" s="38" t="str">
        <f>IFERROR(VLOOKUP($B145,대상!$B:$AC,MATCH(F$2,대상!$1:$1,0)-1,FALSE),"")</f>
        <v>학교 체육수업의 디지털 전환을 위한 스마트 줄넘기와 게이미피케이션을 적용한 실시간 운동 모니터링 플랫폼</v>
      </c>
      <c r="G145" s="38" t="str">
        <f>IFERROR(VLOOKUP($B145,대상!$B:$AC,MATCH(G$2,대상!$1:$1,0)-1,FALSE),"")</f>
        <v/>
      </c>
      <c r="H145" s="33">
        <f>IFERROR(VLOOKUP($B145,[1]평가!$B:$Z,MATCH(LEFT(H$2,2),[1]평가!$7:$7,0)-1,FALSE),"")</f>
        <v>0</v>
      </c>
      <c r="I145" s="36">
        <f>IFERROR(VLOOKUP($B145,[1]평가!$B:$Z,MATCH(LEFT(I$2,2),[1]평가!$7:$7,0)-1,FALSE),"")</f>
        <v>70</v>
      </c>
      <c r="J145" s="36">
        <f>IFERROR(VLOOKUP($B145,[1]평가!$B:$Z,MATCH(LEFT(J$2,2),[1]평가!$7:$7,0)-1,FALSE),"")</f>
        <v>78</v>
      </c>
      <c r="K145" s="33">
        <f>IFERROR(VLOOKUP($B145,[2]평가!$B:$Z,MATCH(LEFT(K$2,2),[2]평가!$7:$7,0)-1,FALSE),"")</f>
        <v>0</v>
      </c>
      <c r="L145" s="36">
        <f>IFERROR(VLOOKUP($B145,[2]평가!$B:$Z,MATCH(LEFT(L$2,2),[2]평가!$7:$7,0)-1,FALSE),"")</f>
        <v>66</v>
      </c>
      <c r="M145" s="39">
        <f>IFERROR(VLOOKUP($B145,[2]평가!$B:$Z,MATCH(LEFT(M$2,2),[2]평가!$7:$7,0)-1,FALSE),"")</f>
        <v>97</v>
      </c>
      <c r="N145" s="33">
        <f>IFERROR(VLOOKUP($B145,[3]평가!$B:$Z,MATCH(LEFT(N$2,2),[3]평가!$7:$7,0)-1,FALSE),"")</f>
        <v>0</v>
      </c>
      <c r="O145" s="36">
        <f>IFERROR(VLOOKUP($B145,[3]평가!$B:$Z,MATCH(LEFT(O$2,2),[3]평가!$7:$7,0)-1,FALSE),"")</f>
        <v>69</v>
      </c>
      <c r="P145" s="39">
        <f>IFERROR(VLOOKUP($B145,[3]평가!$B:$Z,MATCH(LEFT(P$2,2),[3]평가!$7:$7,0)-1,FALSE),"")</f>
        <v>107</v>
      </c>
      <c r="Q145" s="33">
        <f>IFERROR(VLOOKUP($B145,[4]평가!$B:$Z,MATCH(LEFT(Q$2,2),[4]평가!$7:$7,0)-1,FALSE),"")</f>
        <v>0</v>
      </c>
      <c r="R145" s="36">
        <f>IFERROR(VLOOKUP($B145,[4]평가!$B:$Z,MATCH(LEFT(R$2,2),[4]평가!$7:$7,0)-1,FALSE),"")</f>
        <v>74</v>
      </c>
      <c r="S145" s="39">
        <f>IFERROR(VLOOKUP($B145,[4]평가!$B:$Z,MATCH(LEFT(S$2,2),[4]평가!$7:$7,0)-1,FALSE),"")</f>
        <v>68</v>
      </c>
      <c r="T145" s="33">
        <f>IFERROR(VLOOKUP($B145,[5]평가!$B:$Z,MATCH(LEFT(T$2,2),[5]평가!$7:$7,0)-1,FALSE),"")</f>
        <v>0</v>
      </c>
      <c r="U145" s="36">
        <f>IFERROR(VLOOKUP($B145,[5]평가!$B:$Z,MATCH(LEFT(U$2,2),[5]평가!$7:$7,0)-1,FALSE),"")</f>
        <v>69</v>
      </c>
      <c r="V145" s="39">
        <f>IFERROR(VLOOKUP($B145,[5]평가!$B:$Z,MATCH(LEFT(V$2,2),[5]평가!$7:$7,0)-1,FALSE),"")</f>
        <v>108</v>
      </c>
      <c r="W145" s="33">
        <f>IFERROR(VLOOKUP($B145,대상!$B:$AD,MATCH(W$2,대상!$1:$1,0)-1,FALSE),"")</f>
        <v>0</v>
      </c>
      <c r="X145" s="20">
        <f>IF(ISBLANK(B145),"",T$1-COUNTIF(H145:V145,"회피"))</f>
        <v>5</v>
      </c>
      <c r="Y145" s="21">
        <f>IF($T$1=X145,(SUM(I145,L145,O145,R145,U145)-MIN(I145,L145,O145,R145,U145)-MAX(I145,L145,O145,R145,U145))/($T$1-2),SUM(I145,L145,O145,R145,U145/X145))</f>
        <v>69.333333333333329</v>
      </c>
      <c r="Z145" s="40">
        <f>IFERROR(VLOOKUP($B145,대상!$B:$AD,MATCH(Z$2,대상!$1:$1,0)-1,FALSE),0)</f>
        <v>0</v>
      </c>
      <c r="AA145" s="41">
        <f>IFERROR(IF(W145="면제","100"+Z145,Y145+Z145),"")</f>
        <v>69.333333333333329</v>
      </c>
      <c r="AB145" s="35" t="str">
        <f>IF(OR(W145="면제",N(Y145)=0),"",IF(AA145&lt;60,"과락",""))</f>
        <v/>
      </c>
      <c r="AC145" s="54">
        <f>IF(N(AA145)=0,"",RANK(AA145,AA$3:AA$202))</f>
        <v>140</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①스마트 줄넘기 및 게이미피케이션 적용 실시간 운동관리 플래폼 개발을 창업아이템으로 하고 있으나 목표시장의 규모는 한계가 있는 것으로 판단됨 _x000D_②운동량을 숫자로 카운팅할 수 있다는 점에서 많은 소비자들의 수요가 있을 것으로 판단됩니다. 해당 제품은 B2G로 조달시장을 반드시 타겟팅해야되기에 매칭되는 특허 확보 및 각종 시험성적서 확보가 필요합니다. 한편 B2C의 경우 가격경쟁력 및 마켓팅 전략이 중요해보입니다. 마지막으로 우리 제품만의 기술적 차별성 확보를 위한 노력이 필요합니다. _x000D_③ㅇ 시장규모에 대한 세밀한 조사 분석이 필요하고, 향후 지속 성장을 위한 구체적인 전략 수립 보완이 필요  _x000D_④기존 경쟁제품 대비 게이미피케이션 요소를 적용한 것을 주요 차별점으로 제시하였으나, 기존 경쟁제품을 대체하여 시장 점유율을 지속적으로 확보할 수 있을지에 대해 시장 및 고객의 니즈 분석 결과를 기초로 보다 설득력 있게 설명할 필요가 있음 _x000D_⑤창업 아이템에 대한 문제인식과 창업동기는 비교적 명확하게 제시됨
다만 필요성과,차별성을 바탕으로한 시장진입의 구체적인 방법이 필요하며,
고객 수요 및 확보 방안과 시장진출 전략의 구체화가 요구됨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 xml:space="preserve">①일치 _x000D_②불일치 _x000D_③일치 _x000D_④일치 _x000D_⑤일치 </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 xml:space="preserve">① 지역 주력 산업 연계분야와 일치함 _x000D_②4가지 주력기술에 해당하지 않음 _x000D_0_x000D_④스마트 줄넘기에 관한 것으로 지역주력 산업제품에 해당함 _x000D_⑤지능형로봇 </v>
      </c>
    </row>
    <row r="146" spans="1:32" ht="30" customHeight="1" x14ac:dyDescent="0.35">
      <c r="A146" s="4">
        <v>7</v>
      </c>
      <c r="B146" s="2">
        <v>20410302</v>
      </c>
      <c r="C146" s="38" t="str">
        <f>IFERROR(VLOOKUP($B146,대상!$B:$AC,MATCH(C$2,대상!$1:$1,0)-1,FALSE),"")</f>
        <v>지역기반</v>
      </c>
      <c r="D146" s="38" t="str">
        <f>IFERROR(VLOOKUP($B146,대상!$B:$AC,MATCH(D$2,대상!$1:$1,0)-1,FALSE),"")</f>
        <v>김의중</v>
      </c>
      <c r="E146" s="36" t="str">
        <f>IFERROR(VLOOKUP($B146,대상!$B:$AC,MATCH(E$2,대상!$1:$1,0)-1,FALSE),"")</f>
        <v>전기ㆍ전자</v>
      </c>
      <c r="F146" s="38" t="str">
        <f>IFERROR(VLOOKUP($B146,대상!$B:$AC,MATCH(F$2,대상!$1:$1,0)-1,FALSE),"")</f>
        <v>&amp;quot;양자 광학 센싱(Quantum Sensing) 기반 1μm 초해상도 비파괴 진단 및 하이브리드 AI (Edge-Cloud) 예지보전 플랫폼 'K-AEON' 구축&amp;quot;</v>
      </c>
      <c r="G146" s="38" t="str">
        <f>IFERROR(VLOOKUP($B146,대상!$B:$AC,MATCH(G$2,대상!$1:$1,0)-1,FALSE),"")</f>
        <v/>
      </c>
      <c r="H146" s="33">
        <f>IFERROR(VLOOKUP($B146,[1]평가!$B:$Z,MATCH(LEFT(H$2,2),[1]평가!$7:$7,0)-1,FALSE),"")</f>
        <v>0</v>
      </c>
      <c r="I146" s="36">
        <f>IFERROR(VLOOKUP($B146,[1]평가!$B:$Z,MATCH(LEFT(I$2,2),[1]평가!$7:$7,0)-1,FALSE),"")</f>
        <v>68</v>
      </c>
      <c r="J146" s="36">
        <f>IFERROR(VLOOKUP($B146,[1]평가!$B:$Z,MATCH(LEFT(J$2,2),[1]평가!$7:$7,0)-1,FALSE),"")</f>
        <v>129</v>
      </c>
      <c r="K146" s="33">
        <f>IFERROR(VLOOKUP($B146,[2]평가!$B:$Z,MATCH(LEFT(K$2,2),[2]평가!$7:$7,0)-1,FALSE),"")</f>
        <v>0</v>
      </c>
      <c r="L146" s="36">
        <f>IFERROR(VLOOKUP($B146,[2]평가!$B:$Z,MATCH(LEFT(L$2,2),[2]평가!$7:$7,0)-1,FALSE),"")</f>
        <v>62</v>
      </c>
      <c r="M146" s="39">
        <f>IFERROR(VLOOKUP($B146,[2]평가!$B:$Z,MATCH(LEFT(M$2,2),[2]평가!$7:$7,0)-1,FALSE),"")</f>
        <v>124</v>
      </c>
      <c r="N146" s="33">
        <f>IFERROR(VLOOKUP($B146,[3]평가!$B:$Z,MATCH(LEFT(N$2,2),[3]평가!$7:$7,0)-1,FALSE),"")</f>
        <v>0</v>
      </c>
      <c r="O146" s="36">
        <f>IFERROR(VLOOKUP($B146,[3]평가!$B:$Z,MATCH(LEFT(O$2,2),[3]평가!$7:$7,0)-1,FALSE),"")</f>
        <v>66</v>
      </c>
      <c r="P146" s="39">
        <f>IFERROR(VLOOKUP($B146,[3]평가!$B:$Z,MATCH(LEFT(P$2,2),[3]평가!$7:$7,0)-1,FALSE),"")</f>
        <v>139</v>
      </c>
      <c r="Q146" s="33">
        <f>IFERROR(VLOOKUP($B146,[4]평가!$B:$Z,MATCH(LEFT(Q$2,2),[4]평가!$7:$7,0)-1,FALSE),"")</f>
        <v>0</v>
      </c>
      <c r="R146" s="36">
        <f>IFERROR(VLOOKUP($B146,[4]평가!$B:$Z,MATCH(LEFT(R$2,2),[4]평가!$7:$7,0)-1,FALSE),"")</f>
        <v>73</v>
      </c>
      <c r="S146" s="39">
        <f>IFERROR(VLOOKUP($B146,[4]평가!$B:$Z,MATCH(LEFT(S$2,2),[4]평가!$7:$7,0)-1,FALSE),"")</f>
        <v>89</v>
      </c>
      <c r="T146" s="33">
        <f>IFERROR(VLOOKUP($B146,[5]평가!$B:$Z,MATCH(LEFT(T$2,2),[5]평가!$7:$7,0)-1,FALSE),"")</f>
        <v>0</v>
      </c>
      <c r="U146" s="36">
        <f>IFERROR(VLOOKUP($B146,[5]평가!$B:$Z,MATCH(LEFT(U$2,2),[5]평가!$7:$7,0)-1,FALSE),"")</f>
        <v>81</v>
      </c>
      <c r="V146" s="39">
        <f>IFERROR(VLOOKUP($B146,[5]평가!$B:$Z,MATCH(LEFT(V$2,2),[5]평가!$7:$7,0)-1,FALSE),"")</f>
        <v>31</v>
      </c>
      <c r="W146" s="33">
        <f>IFERROR(VLOOKUP($B146,대상!$B:$AD,MATCH(W$2,대상!$1:$1,0)-1,FALSE),"")</f>
        <v>0</v>
      </c>
      <c r="X146" s="20">
        <f>IF(ISBLANK(B146),"",T$1-COUNTIF(H146:V146,"회피"))</f>
        <v>5</v>
      </c>
      <c r="Y146" s="21">
        <f>IF($T$1=X146,(SUM(I146,L146,O146,R146,U146)-MIN(I146,L146,O146,R146,U146)-MAX(I146,L146,O146,R146,U146))/($T$1-2),SUM(I146,L146,O146,R146,U146/X146))</f>
        <v>69</v>
      </c>
      <c r="Z146" s="40">
        <f>IFERROR(VLOOKUP($B146,대상!$B:$AD,MATCH(Z$2,대상!$1:$1,0)-1,FALSE),0)</f>
        <v>0</v>
      </c>
      <c r="AA146" s="41">
        <f>IFERROR(IF(W146="면제","100"+Z146,Y146+Z146),"")</f>
        <v>69</v>
      </c>
      <c r="AB146" s="35" t="str">
        <f>IF(OR(W146="면제",N(Y146)=0),"",IF(AA146&lt;60,"과락",""))</f>
        <v/>
      </c>
      <c r="AC146" s="54">
        <f>IF(N(AA146)=0,"",RANK(AA146,AA$3:AA$202))</f>
        <v>144</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18</v>
      </c>
      <c r="B147" s="2">
        <v>20422916</v>
      </c>
      <c r="C147" s="38" t="str">
        <f>IFERROR(VLOOKUP($B147,대상!$B:$AC,MATCH(C$2,대상!$1:$1,0)-1,FALSE),"")</f>
        <v>지역기반</v>
      </c>
      <c r="D147" s="38" t="str">
        <f>IFERROR(VLOOKUP($B147,대상!$B:$AC,MATCH(D$2,대상!$1:$1,0)-1,FALSE),"")</f>
        <v>방경환</v>
      </c>
      <c r="E147" s="36" t="str">
        <f>IFERROR(VLOOKUP($B147,대상!$B:$AC,MATCH(E$2,대상!$1:$1,0)-1,FALSE),"")</f>
        <v>전기ㆍ전자</v>
      </c>
      <c r="F147" s="38" t="str">
        <f>IFERROR(VLOOKUP($B147,대상!$B:$AC,MATCH(F$2,대상!$1:$1,0)-1,FALSE),"")</f>
        <v>AI 기반 수박 재배 자동화 및 수확 판단 스마트팜 시스템 개발</v>
      </c>
      <c r="G147" s="38" t="str">
        <f>IFERROR(VLOOKUP($B147,대상!$B:$AC,MATCH(G$2,대상!$1:$1,0)-1,FALSE),"")</f>
        <v/>
      </c>
      <c r="H147" s="33">
        <f>IFERROR(VLOOKUP($B147,[1]평가!$B:$Z,MATCH(LEFT(H$2,2),[1]평가!$7:$7,0)-1,FALSE),"")</f>
        <v>0</v>
      </c>
      <c r="I147" s="36">
        <f>IFERROR(VLOOKUP($B147,[1]평가!$B:$Z,MATCH(LEFT(I$2,2),[1]평가!$7:$7,0)-1,FALSE),"")</f>
        <v>70</v>
      </c>
      <c r="J147" s="36">
        <f>IFERROR(VLOOKUP($B147,[1]평가!$B:$Z,MATCH(LEFT(J$2,2),[1]평가!$7:$7,0)-1,FALSE),"")</f>
        <v>78</v>
      </c>
      <c r="K147" s="33">
        <f>IFERROR(VLOOKUP($B147,[2]평가!$B:$Z,MATCH(LEFT(K$2,2),[2]평가!$7:$7,0)-1,FALSE),"")</f>
        <v>0</v>
      </c>
      <c r="L147" s="36">
        <f>IFERROR(VLOOKUP($B147,[2]평가!$B:$Z,MATCH(LEFT(L$2,2),[2]평가!$7:$7,0)-1,FALSE),"")</f>
        <v>60</v>
      </c>
      <c r="M147" s="39">
        <f>IFERROR(VLOOKUP($B147,[2]평가!$B:$Z,MATCH(LEFT(M$2,2),[2]평가!$7:$7,0)-1,FALSE),"")</f>
        <v>146</v>
      </c>
      <c r="N147" s="33">
        <f>IFERROR(VLOOKUP($B147,[3]평가!$B:$Z,MATCH(LEFT(N$2,2),[3]평가!$7:$7,0)-1,FALSE),"")</f>
        <v>0</v>
      </c>
      <c r="O147" s="36">
        <f>IFERROR(VLOOKUP($B147,[3]평가!$B:$Z,MATCH(LEFT(O$2,2),[3]평가!$7:$7,0)-1,FALSE),"")</f>
        <v>78</v>
      </c>
      <c r="P147" s="39">
        <f>IFERROR(VLOOKUP($B147,[3]평가!$B:$Z,MATCH(LEFT(P$2,2),[3]평가!$7:$7,0)-1,FALSE),"")</f>
        <v>45</v>
      </c>
      <c r="Q147" s="33">
        <f>IFERROR(VLOOKUP($B147,[4]평가!$B:$Z,MATCH(LEFT(Q$2,2),[4]평가!$7:$7,0)-1,FALSE),"")</f>
        <v>0</v>
      </c>
      <c r="R147" s="36">
        <f>IFERROR(VLOOKUP($B147,[4]평가!$B:$Z,MATCH(LEFT(R$2,2),[4]평가!$7:$7,0)-1,FALSE),"")</f>
        <v>74</v>
      </c>
      <c r="S147" s="39">
        <f>IFERROR(VLOOKUP($B147,[4]평가!$B:$Z,MATCH(LEFT(S$2,2),[4]평가!$7:$7,0)-1,FALSE),"")</f>
        <v>68</v>
      </c>
      <c r="T147" s="33">
        <f>IFERROR(VLOOKUP($B147,[5]평가!$B:$Z,MATCH(LEFT(T$2,2),[5]평가!$7:$7,0)-1,FALSE),"")</f>
        <v>0</v>
      </c>
      <c r="U147" s="36">
        <f>IFERROR(VLOOKUP($B147,[5]평가!$B:$Z,MATCH(LEFT(U$2,2),[5]평가!$7:$7,0)-1,FALSE),"")</f>
        <v>63</v>
      </c>
      <c r="V147" s="39">
        <f>IFERROR(VLOOKUP($B147,[5]평가!$B:$Z,MATCH(LEFT(V$2,2),[5]평가!$7:$7,0)-1,FALSE),"")</f>
        <v>146</v>
      </c>
      <c r="W147" s="33">
        <f>IFERROR(VLOOKUP($B147,대상!$B:$AD,MATCH(W$2,대상!$1:$1,0)-1,FALSE),"")</f>
        <v>0</v>
      </c>
      <c r="X147" s="20">
        <f>IF(ISBLANK(B147),"",T$1-COUNTIF(H147:V147,"회피"))</f>
        <v>5</v>
      </c>
      <c r="Y147" s="21">
        <f>IF($T$1=X147,(SUM(I147,L147,O147,R147,U147)-MIN(I147,L147,O147,R147,U147)-MAX(I147,L147,O147,R147,U147))/($T$1-2),SUM(I147,L147,O147,R147,U147/X147))</f>
        <v>69</v>
      </c>
      <c r="Z147" s="40">
        <f>IFERROR(VLOOKUP($B147,대상!$B:$AD,MATCH(Z$2,대상!$1:$1,0)-1,FALSE),0)</f>
        <v>0</v>
      </c>
      <c r="AA147" s="41">
        <f>IFERROR(IF(W147="면제","100"+Z147,Y147+Z147),"")</f>
        <v>69</v>
      </c>
      <c r="AB147" s="35" t="str">
        <f>IF(OR(W147="면제",N(Y147)=0),"",IF(AA147&lt;60,"과락",""))</f>
        <v/>
      </c>
      <c r="AC147" s="54">
        <f>IF(N(AA147)=0,"",RANK(AA147,AA$3:AA$202))</f>
        <v>144</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38</v>
      </c>
      <c r="B148" s="2">
        <v>20432430</v>
      </c>
      <c r="C148" s="38" t="str">
        <f>IFERROR(VLOOKUP($B148,대상!$B:$AC,MATCH(C$2,대상!$1:$1,0)-1,FALSE),"")</f>
        <v>지역기반</v>
      </c>
      <c r="D148" s="38" t="str">
        <f>IFERROR(VLOOKUP($B148,대상!$B:$AC,MATCH(D$2,대상!$1:$1,0)-1,FALSE),"")</f>
        <v>소현섭</v>
      </c>
      <c r="E148" s="36" t="str">
        <f>IFERROR(VLOOKUP($B148,대상!$B:$AC,MATCH(E$2,대상!$1:$1,0)-1,FALSE),"")</f>
        <v>전기ㆍ전자</v>
      </c>
      <c r="F148" s="38" t="str">
        <f>IFERROR(VLOOKUP($B148,대상!$B:$AC,MATCH(F$2,대상!$1:$1,0)-1,FALSE),"")</f>
        <v>다중 IMU 기반 프로야구 투수 실시간 투구 분석 및 자세교정 솔루션</v>
      </c>
      <c r="G148" s="38" t="str">
        <f>IFERROR(VLOOKUP($B148,대상!$B:$AC,MATCH(G$2,대상!$1:$1,0)-1,FALSE),"")</f>
        <v/>
      </c>
      <c r="H148" s="33">
        <f>IFERROR(VLOOKUP($B148,[1]평가!$B:$Z,MATCH(LEFT(H$2,2),[1]평가!$7:$7,0)-1,FALSE),"")</f>
        <v>0</v>
      </c>
      <c r="I148" s="36">
        <f>IFERROR(VLOOKUP($B148,[1]평가!$B:$Z,MATCH(LEFT(I$2,2),[1]평가!$7:$7,0)-1,FALSE),"")</f>
        <v>75</v>
      </c>
      <c r="J148" s="36">
        <f>IFERROR(VLOOKUP($B148,[1]평가!$B:$Z,MATCH(LEFT(J$2,2),[1]평가!$7:$7,0)-1,FALSE),"")</f>
        <v>14</v>
      </c>
      <c r="K148" s="33">
        <f>IFERROR(VLOOKUP($B148,[2]평가!$B:$Z,MATCH(LEFT(K$2,2),[2]평가!$7:$7,0)-1,FALSE),"")</f>
        <v>0</v>
      </c>
      <c r="L148" s="36">
        <f>IFERROR(VLOOKUP($B148,[2]평가!$B:$Z,MATCH(LEFT(L$2,2),[2]평가!$7:$7,0)-1,FALSE),"")</f>
        <v>61</v>
      </c>
      <c r="M148" s="39">
        <f>IFERROR(VLOOKUP($B148,[2]평가!$B:$Z,MATCH(LEFT(M$2,2),[2]평가!$7:$7,0)-1,FALSE),"")</f>
        <v>134</v>
      </c>
      <c r="N148" s="33">
        <f>IFERROR(VLOOKUP($B148,[3]평가!$B:$Z,MATCH(LEFT(N$2,2),[3]평가!$7:$7,0)-1,FALSE),"")</f>
        <v>0</v>
      </c>
      <c r="O148" s="36">
        <f>IFERROR(VLOOKUP($B148,[3]평가!$B:$Z,MATCH(LEFT(O$2,2),[3]평가!$7:$7,0)-1,FALSE),"")</f>
        <v>68</v>
      </c>
      <c r="P148" s="39">
        <f>IFERROR(VLOOKUP($B148,[3]평가!$B:$Z,MATCH(LEFT(P$2,2),[3]평가!$7:$7,0)-1,FALSE),"")</f>
        <v>120</v>
      </c>
      <c r="Q148" s="33">
        <f>IFERROR(VLOOKUP($B148,[4]평가!$B:$Z,MATCH(LEFT(Q$2,2),[4]평가!$7:$7,0)-1,FALSE),"")</f>
        <v>0</v>
      </c>
      <c r="R148" s="36">
        <f>IFERROR(VLOOKUP($B148,[4]평가!$B:$Z,MATCH(LEFT(R$2,2),[4]평가!$7:$7,0)-1,FALSE),"")</f>
        <v>73</v>
      </c>
      <c r="S148" s="39">
        <f>IFERROR(VLOOKUP($B148,[4]평가!$B:$Z,MATCH(LEFT(S$2,2),[4]평가!$7:$7,0)-1,FALSE),"")</f>
        <v>89</v>
      </c>
      <c r="T148" s="33">
        <f>IFERROR(VLOOKUP($B148,[5]평가!$B:$Z,MATCH(LEFT(T$2,2),[5]평가!$7:$7,0)-1,FALSE),"")</f>
        <v>0</v>
      </c>
      <c r="U148" s="36">
        <f>IFERROR(VLOOKUP($B148,[5]평가!$B:$Z,MATCH(LEFT(U$2,2),[5]평가!$7:$7,0)-1,FALSE),"")</f>
        <v>66</v>
      </c>
      <c r="V148" s="39">
        <f>IFERROR(VLOOKUP($B148,[5]평가!$B:$Z,MATCH(LEFT(V$2,2),[5]평가!$7:$7,0)-1,FALSE),"")</f>
        <v>138</v>
      </c>
      <c r="W148" s="33">
        <f>IFERROR(VLOOKUP($B148,대상!$B:$AD,MATCH(W$2,대상!$1:$1,0)-1,FALSE),"")</f>
        <v>0</v>
      </c>
      <c r="X148" s="20">
        <f>IF(ISBLANK(B148),"",T$1-COUNTIF(H148:V148,"회피"))</f>
        <v>5</v>
      </c>
      <c r="Y148" s="21">
        <f>IF($T$1=X148,(SUM(I148,L148,O148,R148,U148)-MIN(I148,L148,O148,R148,U148)-MAX(I148,L148,O148,R148,U148))/($T$1-2),SUM(I148,L148,O148,R148,U148/X148))</f>
        <v>69</v>
      </c>
      <c r="Z148" s="40">
        <f>IFERROR(VLOOKUP($B148,대상!$B:$AD,MATCH(Z$2,대상!$1:$1,0)-1,FALSE),0)</f>
        <v>0</v>
      </c>
      <c r="AA148" s="41">
        <f>IFERROR(IF(W148="면제","100"+Z148,Y148+Z148),"")</f>
        <v>69</v>
      </c>
      <c r="AB148" s="35" t="str">
        <f>IF(OR(W148="면제",N(Y148)=0),"",IF(AA148&lt;60,"과락",""))</f>
        <v/>
      </c>
      <c r="AC148" s="54">
        <f>IF(N(AA148)=0,"",RANK(AA148,AA$3:AA$202))</f>
        <v>144</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50</v>
      </c>
      <c r="B149" s="2">
        <v>20422683</v>
      </c>
      <c r="C149" s="38" t="str">
        <f>IFERROR(VLOOKUP($B149,대상!$B:$AC,MATCH(C$2,대상!$1:$1,0)-1,FALSE),"")</f>
        <v>대학발</v>
      </c>
      <c r="D149" s="38" t="str">
        <f>IFERROR(VLOOKUP($B149,대상!$B:$AC,MATCH(D$2,대상!$1:$1,0)-1,FALSE),"")</f>
        <v>임소정</v>
      </c>
      <c r="E149" s="36" t="str">
        <f>IFERROR(VLOOKUP($B149,대상!$B:$AC,MATCH(E$2,대상!$1:$1,0)-1,FALSE),"")</f>
        <v>전기ㆍ전자</v>
      </c>
      <c r="F149" s="38" t="str">
        <f>IFERROR(VLOOKUP($B149,대상!$B:$AC,MATCH(F$2,대상!$1:$1,0)-1,FALSE),"")</f>
        <v xml:space="preserve">더마센스 </v>
      </c>
      <c r="G149" s="38" t="str">
        <f>IFERROR(VLOOKUP($B149,대상!$B:$AC,MATCH(G$2,대상!$1:$1,0)-1,FALSE),"")</f>
        <v/>
      </c>
      <c r="H149" s="33">
        <f>IFERROR(VLOOKUP($B149,[1]평가!$B:$Z,MATCH(LEFT(H$2,2),[1]평가!$7:$7,0)-1,FALSE),"")</f>
        <v>0</v>
      </c>
      <c r="I149" s="36">
        <f>IFERROR(VLOOKUP($B149,[1]평가!$B:$Z,MATCH(LEFT(I$2,2),[1]평가!$7:$7,0)-1,FALSE),"")</f>
        <v>70</v>
      </c>
      <c r="J149" s="36">
        <f>IFERROR(VLOOKUP($B149,[1]평가!$B:$Z,MATCH(LEFT(J$2,2),[1]평가!$7:$7,0)-1,FALSE),"")</f>
        <v>78</v>
      </c>
      <c r="K149" s="33">
        <f>IFERROR(VLOOKUP($B149,[2]평가!$B:$Z,MATCH(LEFT(K$2,2),[2]평가!$7:$7,0)-1,FALSE),"")</f>
        <v>0</v>
      </c>
      <c r="L149" s="36">
        <f>IFERROR(VLOOKUP($B149,[2]평가!$B:$Z,MATCH(LEFT(L$2,2),[2]평가!$7:$7,0)-1,FALSE),"")</f>
        <v>64</v>
      </c>
      <c r="M149" s="39">
        <f>IFERROR(VLOOKUP($B149,[2]평가!$B:$Z,MATCH(LEFT(M$2,2),[2]평가!$7:$7,0)-1,FALSE),"")</f>
        <v>115</v>
      </c>
      <c r="N149" s="33">
        <f>IFERROR(VLOOKUP($B149,[3]평가!$B:$Z,MATCH(LEFT(N$2,2),[3]평가!$7:$7,0)-1,FALSE),"")</f>
        <v>0</v>
      </c>
      <c r="O149" s="36">
        <f>IFERROR(VLOOKUP($B149,[3]평가!$B:$Z,MATCH(LEFT(O$2,2),[3]평가!$7:$7,0)-1,FALSE),"")</f>
        <v>75</v>
      </c>
      <c r="P149" s="39">
        <f>IFERROR(VLOOKUP($B149,[3]평가!$B:$Z,MATCH(LEFT(P$2,2),[3]평가!$7:$7,0)-1,FALSE),"")</f>
        <v>61</v>
      </c>
      <c r="Q149" s="33">
        <f>IFERROR(VLOOKUP($B149,[4]평가!$B:$Z,MATCH(LEFT(Q$2,2),[4]평가!$7:$7,0)-1,FALSE),"")</f>
        <v>0</v>
      </c>
      <c r="R149" s="36">
        <f>IFERROR(VLOOKUP($B149,[4]평가!$B:$Z,MATCH(LEFT(R$2,2),[4]평가!$7:$7,0)-1,FALSE),"")</f>
        <v>73</v>
      </c>
      <c r="S149" s="39">
        <f>IFERROR(VLOOKUP($B149,[4]평가!$B:$Z,MATCH(LEFT(S$2,2),[4]평가!$7:$7,0)-1,FALSE),"")</f>
        <v>89</v>
      </c>
      <c r="T149" s="33">
        <f>IFERROR(VLOOKUP($B149,[5]평가!$B:$Z,MATCH(LEFT(T$2,2),[5]평가!$7:$7,0)-1,FALSE),"")</f>
        <v>0</v>
      </c>
      <c r="U149" s="36">
        <f>IFERROR(VLOOKUP($B149,[5]평가!$B:$Z,MATCH(LEFT(U$2,2),[5]평가!$7:$7,0)-1,FALSE),"")</f>
        <v>64</v>
      </c>
      <c r="V149" s="39">
        <f>IFERROR(VLOOKUP($B149,[5]평가!$B:$Z,MATCH(LEFT(V$2,2),[5]평가!$7:$7,0)-1,FALSE),"")</f>
        <v>143</v>
      </c>
      <c r="W149" s="33">
        <f>IFERROR(VLOOKUP($B149,대상!$B:$AD,MATCH(W$2,대상!$1:$1,0)-1,FALSE),"")</f>
        <v>0</v>
      </c>
      <c r="X149" s="20">
        <f>IF(ISBLANK(B149),"",T$1-COUNTIF(H149:V149,"회피"))</f>
        <v>5</v>
      </c>
      <c r="Y149" s="21">
        <f>IF($T$1=X149,(SUM(I149,L149,O149,R149,U149)-MIN(I149,L149,O149,R149,U149)-MAX(I149,L149,O149,R149,U149))/($T$1-2),SUM(I149,L149,O149,R149,U149/X149))</f>
        <v>69</v>
      </c>
      <c r="Z149" s="40">
        <f>IFERROR(VLOOKUP($B149,대상!$B:$AD,MATCH(Z$2,대상!$1:$1,0)-1,FALSE),0)</f>
        <v>0</v>
      </c>
      <c r="AA149" s="41">
        <f>IFERROR(IF(W149="면제","100"+Z149,Y149+Z149),"")</f>
        <v>69</v>
      </c>
      <c r="AB149" s="35" t="str">
        <f>IF(OR(W149="면제",N(Y149)=0),"",IF(AA149&lt;60,"과락",""))</f>
        <v/>
      </c>
      <c r="AC149" s="54">
        <f>IF(N(AA149)=0,"",RANK(AA149,AA$3:AA$202))</f>
        <v>144</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 xml:space="preserve">①일치 _x000D_②불일치 _x000D_③일치 _x000D_④불일치 _x000D_⑤일치 </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 xml:space="preserve">① 지역 주력 산업 연계분야와 일치함 _x000D_②AI 홈케어 뷰티 디바이스로 AI 기술이 활용되나, AI·지능형 로봇·시스템반도체·바이오 등 지역주력산업 분야와 직접적 연관성을 확인하기 어려움 _x000D_0_x000D_④뷰티 디바이스는 지역주력 산업 제품에 해당하지 않음 _x000D_⑤AI디바이스 </v>
      </c>
    </row>
    <row r="150" spans="1:32" ht="30" customHeight="1" x14ac:dyDescent="0.35">
      <c r="A150" s="4">
        <v>56</v>
      </c>
      <c r="B150" s="2">
        <v>20431091</v>
      </c>
      <c r="C150" s="38" t="str">
        <f>IFERROR(VLOOKUP($B150,대상!$B:$AC,MATCH(C$2,대상!$1:$1,0)-1,FALSE),"")</f>
        <v>대학발</v>
      </c>
      <c r="D150" s="38" t="str">
        <f>IFERROR(VLOOKUP($B150,대상!$B:$AC,MATCH(D$2,대상!$1:$1,0)-1,FALSE),"")</f>
        <v>윤선웅</v>
      </c>
      <c r="E150" s="36" t="str">
        <f>IFERROR(VLOOKUP($B150,대상!$B:$AC,MATCH(E$2,대상!$1:$1,0)-1,FALSE),"")</f>
        <v>전기ㆍ전자</v>
      </c>
      <c r="F150" s="38" t="str">
        <f>IFERROR(VLOOKUP($B150,대상!$B:$AC,MATCH(F$2,대상!$1:$1,0)-1,FALSE),"")</f>
        <v>반도체 교육 불균형을 해결할 시스템 반도체 교구·공정 설계 소프트웨어 연계형  통합 교육 서비스</v>
      </c>
      <c r="G150" s="38" t="str">
        <f>IFERROR(VLOOKUP($B150,대상!$B:$AC,MATCH(G$2,대상!$1:$1,0)-1,FALSE),"")</f>
        <v/>
      </c>
      <c r="H150" s="33">
        <f>IFERROR(VLOOKUP($B150,[1]평가!$B:$Z,MATCH(LEFT(H$2,2),[1]평가!$7:$7,0)-1,FALSE),"")</f>
        <v>0</v>
      </c>
      <c r="I150" s="36">
        <f>IFERROR(VLOOKUP($B150,[1]평가!$B:$Z,MATCH(LEFT(I$2,2),[1]평가!$7:$7,0)-1,FALSE),"")</f>
        <v>68</v>
      </c>
      <c r="J150" s="36">
        <f>IFERROR(VLOOKUP($B150,[1]평가!$B:$Z,MATCH(LEFT(J$2,2),[1]평가!$7:$7,0)-1,FALSE),"")</f>
        <v>129</v>
      </c>
      <c r="K150" s="33">
        <f>IFERROR(VLOOKUP($B150,[2]평가!$B:$Z,MATCH(LEFT(K$2,2),[2]평가!$7:$7,0)-1,FALSE),"")</f>
        <v>0</v>
      </c>
      <c r="L150" s="36">
        <f>IFERROR(VLOOKUP($B150,[2]평가!$B:$Z,MATCH(LEFT(L$2,2),[2]평가!$7:$7,0)-1,FALSE),"")</f>
        <v>60</v>
      </c>
      <c r="M150" s="39">
        <f>IFERROR(VLOOKUP($B150,[2]평가!$B:$Z,MATCH(LEFT(M$2,2),[2]평가!$7:$7,0)-1,FALSE),"")</f>
        <v>146</v>
      </c>
      <c r="N150" s="33">
        <f>IFERROR(VLOOKUP($B150,[3]평가!$B:$Z,MATCH(LEFT(N$2,2),[3]평가!$7:$7,0)-1,FALSE),"")</f>
        <v>0</v>
      </c>
      <c r="O150" s="36">
        <f>IFERROR(VLOOKUP($B150,[3]평가!$B:$Z,MATCH(LEFT(O$2,2),[3]평가!$7:$7,0)-1,FALSE),"")</f>
        <v>71</v>
      </c>
      <c r="P150" s="39">
        <f>IFERROR(VLOOKUP($B150,[3]평가!$B:$Z,MATCH(LEFT(P$2,2),[3]평가!$7:$7,0)-1,FALSE),"")</f>
        <v>95</v>
      </c>
      <c r="Q150" s="33">
        <f>IFERROR(VLOOKUP($B150,[4]평가!$B:$Z,MATCH(LEFT(Q$2,2),[4]평가!$7:$7,0)-1,FALSE),"")</f>
        <v>0</v>
      </c>
      <c r="R150" s="36">
        <f>IFERROR(VLOOKUP($B150,[4]평가!$B:$Z,MATCH(LEFT(R$2,2),[4]평가!$7:$7,0)-1,FALSE),"")</f>
        <v>73</v>
      </c>
      <c r="S150" s="39">
        <f>IFERROR(VLOOKUP($B150,[4]평가!$B:$Z,MATCH(LEFT(S$2,2),[4]평가!$7:$7,0)-1,FALSE),"")</f>
        <v>89</v>
      </c>
      <c r="T150" s="33">
        <f>IFERROR(VLOOKUP($B150,[5]평가!$B:$Z,MATCH(LEFT(T$2,2),[5]평가!$7:$7,0)-1,FALSE),"")</f>
        <v>0</v>
      </c>
      <c r="U150" s="36">
        <f>IFERROR(VLOOKUP($B150,[5]평가!$B:$Z,MATCH(LEFT(U$2,2),[5]평가!$7:$7,0)-1,FALSE),"")</f>
        <v>67</v>
      </c>
      <c r="V150" s="39">
        <f>IFERROR(VLOOKUP($B150,[5]평가!$B:$Z,MATCH(LEFT(V$2,2),[5]평가!$7:$7,0)-1,FALSE),"")</f>
        <v>131</v>
      </c>
      <c r="W150" s="33">
        <f>IFERROR(VLOOKUP($B150,대상!$B:$AD,MATCH(W$2,대상!$1:$1,0)-1,FALSE),"")</f>
        <v>0</v>
      </c>
      <c r="X150" s="20">
        <f>IF(ISBLANK(B150),"",T$1-COUNTIF(H150:V150,"회피"))</f>
        <v>5</v>
      </c>
      <c r="Y150" s="21">
        <f>IF($T$1=X150,(SUM(I150,L150,O150,R150,U150)-MIN(I150,L150,O150,R150,U150)-MAX(I150,L150,O150,R150,U150))/($T$1-2),SUM(I150,L150,O150,R150,U150/X150))</f>
        <v>68.666666666666671</v>
      </c>
      <c r="Z150" s="40">
        <f>IFERROR(VLOOKUP($B150,대상!$B:$AD,MATCH(Z$2,대상!$1:$1,0)-1,FALSE),0)</f>
        <v>0</v>
      </c>
      <c r="AA150" s="41">
        <f>IFERROR(IF(W150="면제","100"+Z150,Y150+Z150),"")</f>
        <v>68.666666666666671</v>
      </c>
      <c r="AB150" s="35" t="str">
        <f>IF(OR(W150="면제",N(Y150)=0),"",IF(AA150&lt;60,"과락",""))</f>
        <v/>
      </c>
      <c r="AC150" s="54">
        <f>IF(N(AA150)=0,"",RANK(AA150,AA$3:AA$202))</f>
        <v>148</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 xml:space="preserve">①일치 _x000D_②일치 _x000D_③일치 _x000D_④일치 _x000D_⑤일치 </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 xml:space="preserve">① 지역 주력 산업 연계분야와 일치함 _x000D_②반도체 실습기재 제작 및 교육 서비스로 시스템반도체 분야와 직접적 연관성이 있음 _x000D_0_x000D_④반도체 관련 교육 서비스로 지역주력 산업제품에 해당함 _x000D_⑤시스템반도체 </v>
      </c>
    </row>
    <row r="151" spans="1:32" ht="30" customHeight="1" x14ac:dyDescent="0.35">
      <c r="A151" s="4">
        <v>63</v>
      </c>
      <c r="B151" s="2">
        <v>20404889</v>
      </c>
      <c r="C151" s="38" t="str">
        <f>IFERROR(VLOOKUP($B151,대상!$B:$AC,MATCH(C$2,대상!$1:$1,0)-1,FALSE),"")</f>
        <v>지역기반</v>
      </c>
      <c r="D151" s="38" t="str">
        <f>IFERROR(VLOOKUP($B151,대상!$B:$AC,MATCH(D$2,대상!$1:$1,0)-1,FALSE),"")</f>
        <v>정진주</v>
      </c>
      <c r="E151" s="36" t="str">
        <f>IFERROR(VLOOKUP($B151,대상!$B:$AC,MATCH(E$2,대상!$1:$1,0)-1,FALSE),"")</f>
        <v>전기ㆍ전자</v>
      </c>
      <c r="F151" s="38" t="str">
        <f>IFERROR(VLOOKUP($B151,대상!$B:$AC,MATCH(F$2,대상!$1:$1,0)-1,FALSE),"")</f>
        <v>초저전력 e-Paper 기반 무조작 UX와 가족 실시간 콘텐츠 전송,  예술 큐레이션을 통합한 노인 맞춤형 디지털 액자 서비스</v>
      </c>
      <c r="G151" s="38" t="str">
        <f>IFERROR(VLOOKUP($B151,대상!$B:$AC,MATCH(G$2,대상!$1:$1,0)-1,FALSE),"")</f>
        <v/>
      </c>
      <c r="H151" s="33">
        <f>IFERROR(VLOOKUP($B151,[1]평가!$B:$Z,MATCH(LEFT(H$2,2),[1]평가!$7:$7,0)-1,FALSE),"")</f>
        <v>0</v>
      </c>
      <c r="I151" s="36">
        <f>IFERROR(VLOOKUP($B151,[1]평가!$B:$Z,MATCH(LEFT(I$2,2),[1]평가!$7:$7,0)-1,FALSE),"")</f>
        <v>70</v>
      </c>
      <c r="J151" s="36">
        <f>IFERROR(VLOOKUP($B151,[1]평가!$B:$Z,MATCH(LEFT(J$2,2),[1]평가!$7:$7,0)-1,FALSE),"")</f>
        <v>78</v>
      </c>
      <c r="K151" s="33">
        <f>IFERROR(VLOOKUP($B151,[2]평가!$B:$Z,MATCH(LEFT(K$2,2),[2]평가!$7:$7,0)-1,FALSE),"")</f>
        <v>0</v>
      </c>
      <c r="L151" s="36">
        <f>IFERROR(VLOOKUP($B151,[2]평가!$B:$Z,MATCH(LEFT(L$2,2),[2]평가!$7:$7,0)-1,FALSE),"")</f>
        <v>61</v>
      </c>
      <c r="M151" s="39">
        <f>IFERROR(VLOOKUP($B151,[2]평가!$B:$Z,MATCH(LEFT(M$2,2),[2]평가!$7:$7,0)-1,FALSE),"")</f>
        <v>134</v>
      </c>
      <c r="N151" s="33">
        <f>IFERROR(VLOOKUP($B151,[3]평가!$B:$Z,MATCH(LEFT(N$2,2),[3]평가!$7:$7,0)-1,FALSE),"")</f>
        <v>0</v>
      </c>
      <c r="O151" s="36">
        <f>IFERROR(VLOOKUP($B151,[3]평가!$B:$Z,MATCH(LEFT(O$2,2),[3]평가!$7:$7,0)-1,FALSE),"")</f>
        <v>68</v>
      </c>
      <c r="P151" s="39">
        <f>IFERROR(VLOOKUP($B151,[3]평가!$B:$Z,MATCH(LEFT(P$2,2),[3]평가!$7:$7,0)-1,FALSE),"")</f>
        <v>120</v>
      </c>
      <c r="Q151" s="33">
        <f>IFERROR(VLOOKUP($B151,[4]평가!$B:$Z,MATCH(LEFT(Q$2,2),[4]평가!$7:$7,0)-1,FALSE),"")</f>
        <v>0</v>
      </c>
      <c r="R151" s="36">
        <f>IFERROR(VLOOKUP($B151,[4]평가!$B:$Z,MATCH(LEFT(R$2,2),[4]평가!$7:$7,0)-1,FALSE),"")</f>
        <v>72</v>
      </c>
      <c r="S151" s="39">
        <f>IFERROR(VLOOKUP($B151,[4]평가!$B:$Z,MATCH(LEFT(S$2,2),[4]평가!$7:$7,0)-1,FALSE),"")</f>
        <v>135</v>
      </c>
      <c r="T151" s="33">
        <f>IFERROR(VLOOKUP($B151,[5]평가!$B:$Z,MATCH(LEFT(T$2,2),[5]평가!$7:$7,0)-1,FALSE),"")</f>
        <v>0</v>
      </c>
      <c r="U151" s="36">
        <f>IFERROR(VLOOKUP($B151,[5]평가!$B:$Z,MATCH(LEFT(U$2,2),[5]평가!$7:$7,0)-1,FALSE),"")</f>
        <v>68</v>
      </c>
      <c r="V151" s="39">
        <f>IFERROR(VLOOKUP($B151,[5]평가!$B:$Z,MATCH(LEFT(V$2,2),[5]평가!$7:$7,0)-1,FALSE),"")</f>
        <v>124</v>
      </c>
      <c r="W151" s="33">
        <f>IFERROR(VLOOKUP($B151,대상!$B:$AD,MATCH(W$2,대상!$1:$1,0)-1,FALSE),"")</f>
        <v>0</v>
      </c>
      <c r="X151" s="20">
        <f>IF(ISBLANK(B151),"",T$1-COUNTIF(H151:V151,"회피"))</f>
        <v>5</v>
      </c>
      <c r="Y151" s="21">
        <f>IF($T$1=X151,(SUM(I151,L151,O151,R151,U151)-MIN(I151,L151,O151,R151,U151)-MAX(I151,L151,O151,R151,U151))/($T$1-2),SUM(I151,L151,O151,R151,U151/X151))</f>
        <v>68.666666666666671</v>
      </c>
      <c r="Z151" s="40">
        <f>IFERROR(VLOOKUP($B151,대상!$B:$AD,MATCH(Z$2,대상!$1:$1,0)-1,FALSE),0)</f>
        <v>0</v>
      </c>
      <c r="AA151" s="41">
        <f>IFERROR(IF(W151="면제","100"+Z151,Y151+Z151),"")</f>
        <v>68.666666666666671</v>
      </c>
      <c r="AB151" s="35" t="str">
        <f>IF(OR(W151="면제",N(Y151)=0),"",IF(AA151&lt;60,"과락",""))</f>
        <v/>
      </c>
      <c r="AC151" s="54">
        <f>IF(N(AA151)=0,"",RANK(AA151,AA$3:AA$202))</f>
        <v>148</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①저전력 디지털 액자를 통해 고령자 가족 소통과 예술경험을 지원하는 정서 케어 서비스를 창업아이템으로 하고 있음. 제안한 기술은 유사 기술로 모방이 가능한 것으로 판단되어 사업성은 높지 않은 것으로 판단됨  _x000D_②고령 노인에게 적용하기 적절한 아이템이며 인테리어 소품으로도 기능을 할 것으로 판단됩니다. 다만, 지원업체만의 기술적 차별성이 뚜렷하지 않아 후발주자 대비 우위를 점하기 힘들어 보입니다. 시장진출 사업을 위한 전략이 좀 더 구체화될 필요가 있습니다. 최소한의 mvp가 있었으면 하는 아쉬움이 있습니다. _x000D_③ㅇ 시장에 대한 세밀한 조사 분석이 필요함. 
ㅇ 향후 지속적인 성장을 위한 차별화된 마케팅 전략수립이 필요함 _x000D_④창업 아이템이 기존 유사제품을 대체할 수 있을만큼 기술적, 사용적 측면의 장점을 가지는지에 대해 신뢰할 수 있는 시장 및 고객 분석이 필요함 _x000D_⑤창업 아이템에 대한 문제인식과 창업동기는 비교적 명확하게 제시됨
다만 차별성을 바탕으로만 시장진입의 구체적인 방법이 필요하며,
팀차원의 역량 측면 핵심인력 구성 및 역할분담을 사전에 확인해볼 필요가 있음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33</v>
      </c>
      <c r="B152" s="2">
        <v>20430254</v>
      </c>
      <c r="C152" s="38" t="str">
        <f>IFERROR(VLOOKUP($B152,대상!$B:$AC,MATCH(C$2,대상!$1:$1,0)-1,FALSE),"")</f>
        <v>지역기반</v>
      </c>
      <c r="D152" s="38" t="str">
        <f>IFERROR(VLOOKUP($B152,대상!$B:$AC,MATCH(D$2,대상!$1:$1,0)-1,FALSE),"")</f>
        <v>이상지</v>
      </c>
      <c r="E152" s="36" t="str">
        <f>IFERROR(VLOOKUP($B152,대상!$B:$AC,MATCH(E$2,대상!$1:$1,0)-1,FALSE),"")</f>
        <v>전기ㆍ전자</v>
      </c>
      <c r="F152" s="38" t="str">
        <f>IFERROR(VLOOKUP($B152,대상!$B:$AC,MATCH(F$2,대상!$1:$1,0)-1,FALSE),"")</f>
        <v>RAG·프로파일 메모리 기반 캐릭터 역할극 창작 플랫폼 'FABLES' 개발</v>
      </c>
      <c r="G152" s="38" t="str">
        <f>IFERROR(VLOOKUP($B152,대상!$B:$AC,MATCH(G$2,대상!$1:$1,0)-1,FALSE),"")</f>
        <v/>
      </c>
      <c r="H152" s="33">
        <f>IFERROR(VLOOKUP($B152,[1]평가!$B:$Z,MATCH(LEFT(H$2,2),[1]평가!$7:$7,0)-1,FALSE),"")</f>
        <v>0</v>
      </c>
      <c r="I152" s="36">
        <f>IFERROR(VLOOKUP($B152,[1]평가!$B:$Z,MATCH(LEFT(I$2,2),[1]평가!$7:$7,0)-1,FALSE),"")</f>
        <v>68</v>
      </c>
      <c r="J152" s="36">
        <f>IFERROR(VLOOKUP($B152,[1]평가!$B:$Z,MATCH(LEFT(J$2,2),[1]평가!$7:$7,0)-1,FALSE),"")</f>
        <v>129</v>
      </c>
      <c r="K152" s="33">
        <f>IFERROR(VLOOKUP($B152,[2]평가!$B:$Z,MATCH(LEFT(K$2,2),[2]평가!$7:$7,0)-1,FALSE),"")</f>
        <v>0</v>
      </c>
      <c r="L152" s="36">
        <f>IFERROR(VLOOKUP($B152,[2]평가!$B:$Z,MATCH(LEFT(L$2,2),[2]평가!$7:$7,0)-1,FALSE),"")</f>
        <v>62</v>
      </c>
      <c r="M152" s="39">
        <f>IFERROR(VLOOKUP($B152,[2]평가!$B:$Z,MATCH(LEFT(M$2,2),[2]평가!$7:$7,0)-1,FALSE),"")</f>
        <v>124</v>
      </c>
      <c r="N152" s="33">
        <f>IFERROR(VLOOKUP($B152,[3]평가!$B:$Z,MATCH(LEFT(N$2,2),[3]평가!$7:$7,0)-1,FALSE),"")</f>
        <v>0</v>
      </c>
      <c r="O152" s="36">
        <f>IFERROR(VLOOKUP($B152,[3]평가!$B:$Z,MATCH(LEFT(O$2,2),[3]평가!$7:$7,0)-1,FALSE),"")</f>
        <v>78</v>
      </c>
      <c r="P152" s="39">
        <f>IFERROR(VLOOKUP($B152,[3]평가!$B:$Z,MATCH(LEFT(P$2,2),[3]평가!$7:$7,0)-1,FALSE),"")</f>
        <v>45</v>
      </c>
      <c r="Q152" s="33">
        <f>IFERROR(VLOOKUP($B152,[4]평가!$B:$Z,MATCH(LEFT(Q$2,2),[4]평가!$7:$7,0)-1,FALSE),"")</f>
        <v>0</v>
      </c>
      <c r="R152" s="36">
        <f>IFERROR(VLOOKUP($B152,[4]평가!$B:$Z,MATCH(LEFT(R$2,2),[4]평가!$7:$7,0)-1,FALSE),"")</f>
        <v>72</v>
      </c>
      <c r="S152" s="39">
        <f>IFERROR(VLOOKUP($B152,[4]평가!$B:$Z,MATCH(LEFT(S$2,2),[4]평가!$7:$7,0)-1,FALSE),"")</f>
        <v>135</v>
      </c>
      <c r="T152" s="33">
        <f>IFERROR(VLOOKUP($B152,[5]평가!$B:$Z,MATCH(LEFT(T$2,2),[5]평가!$7:$7,0)-1,FALSE),"")</f>
        <v>0</v>
      </c>
      <c r="U152" s="36">
        <f>IFERROR(VLOOKUP($B152,[5]평가!$B:$Z,MATCH(LEFT(U$2,2),[5]평가!$7:$7,0)-1,FALSE),"")</f>
        <v>65</v>
      </c>
      <c r="V152" s="39">
        <f>IFERROR(VLOOKUP($B152,[5]평가!$B:$Z,MATCH(LEFT(V$2,2),[5]평가!$7:$7,0)-1,FALSE),"")</f>
        <v>140</v>
      </c>
      <c r="W152" s="33">
        <f>IFERROR(VLOOKUP($B152,대상!$B:$AD,MATCH(W$2,대상!$1:$1,0)-1,FALSE),"")</f>
        <v>0</v>
      </c>
      <c r="X152" s="20">
        <f>IF(ISBLANK(B152),"",T$1-COUNTIF(H152:V152,"회피"))</f>
        <v>5</v>
      </c>
      <c r="Y152" s="21">
        <f>IF($T$1=X152,(SUM(I152,L152,O152,R152,U152)-MIN(I152,L152,O152,R152,U152)-MAX(I152,L152,O152,R152,U152))/($T$1-2),SUM(I152,L152,O152,R152,U152/X152))</f>
        <v>68.333333333333329</v>
      </c>
      <c r="Z152" s="40">
        <f>IFERROR(VLOOKUP($B152,대상!$B:$AD,MATCH(Z$2,대상!$1:$1,0)-1,FALSE),0)</f>
        <v>0</v>
      </c>
      <c r="AA152" s="41">
        <f>IFERROR(IF(W152="면제","100"+Z152,Y152+Z152),"")</f>
        <v>68.333333333333329</v>
      </c>
      <c r="AB152" s="35" t="str">
        <f>IF(OR(W152="면제",N(Y152)=0),"",IF(AA152&lt;60,"과락",""))</f>
        <v/>
      </c>
      <c r="AC152" s="54">
        <f>IF(N(AA152)=0,"",RANK(AA152,AA$3:AA$202))</f>
        <v>150</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15</v>
      </c>
      <c r="B153" s="2">
        <v>20420024</v>
      </c>
      <c r="C153" s="38" t="str">
        <f>IFERROR(VLOOKUP($B153,대상!$B:$AC,MATCH(C$2,대상!$1:$1,0)-1,FALSE),"")</f>
        <v>지역기반</v>
      </c>
      <c r="D153" s="38" t="str">
        <f>IFERROR(VLOOKUP($B153,대상!$B:$AC,MATCH(D$2,대상!$1:$1,0)-1,FALSE),"")</f>
        <v>배상준</v>
      </c>
      <c r="E153" s="36" t="str">
        <f>IFERROR(VLOOKUP($B153,대상!$B:$AC,MATCH(E$2,대상!$1:$1,0)-1,FALSE),"")</f>
        <v>전기ㆍ전자</v>
      </c>
      <c r="F153" s="38" t="str">
        <f>IFERROR(VLOOKUP($B153,대상!$B:$AC,MATCH(F$2,대상!$1:$1,0)-1,FALSE),"")</f>
        <v>운동 전후 5초 측정으로 근력 운동 효과를 수치로 보여주는 웨어러블 디바이스 MuscleQ</v>
      </c>
      <c r="G153" s="38" t="str">
        <f>IFERROR(VLOOKUP($B153,대상!$B:$AC,MATCH(G$2,대상!$1:$1,0)-1,FALSE),"")</f>
        <v/>
      </c>
      <c r="H153" s="33">
        <f>IFERROR(VLOOKUP($B153,[1]평가!$B:$Z,MATCH(LEFT(H$2,2),[1]평가!$7:$7,0)-1,FALSE),"")</f>
        <v>0</v>
      </c>
      <c r="I153" s="36">
        <f>IFERROR(VLOOKUP($B153,[1]평가!$B:$Z,MATCH(LEFT(I$2,2),[1]평가!$7:$7,0)-1,FALSE),"")</f>
        <v>68</v>
      </c>
      <c r="J153" s="36">
        <f>IFERROR(VLOOKUP($B153,[1]평가!$B:$Z,MATCH(LEFT(J$2,2),[1]평가!$7:$7,0)-1,FALSE),"")</f>
        <v>129</v>
      </c>
      <c r="K153" s="33">
        <f>IFERROR(VLOOKUP($B153,[2]평가!$B:$Z,MATCH(LEFT(K$2,2),[2]평가!$7:$7,0)-1,FALSE),"")</f>
        <v>0</v>
      </c>
      <c r="L153" s="36">
        <f>IFERROR(VLOOKUP($B153,[2]평가!$B:$Z,MATCH(LEFT(L$2,2),[2]평가!$7:$7,0)-1,FALSE),"")</f>
        <v>61</v>
      </c>
      <c r="M153" s="39">
        <f>IFERROR(VLOOKUP($B153,[2]평가!$B:$Z,MATCH(LEFT(M$2,2),[2]평가!$7:$7,0)-1,FALSE),"")</f>
        <v>134</v>
      </c>
      <c r="N153" s="33">
        <f>IFERROR(VLOOKUP($B153,[3]평가!$B:$Z,MATCH(LEFT(N$2,2),[3]평가!$7:$7,0)-1,FALSE),"")</f>
        <v>0</v>
      </c>
      <c r="O153" s="36">
        <f>IFERROR(VLOOKUP($B153,[3]평가!$B:$Z,MATCH(LEFT(O$2,2),[3]평가!$7:$7,0)-1,FALSE),"")</f>
        <v>68</v>
      </c>
      <c r="P153" s="39">
        <f>IFERROR(VLOOKUP($B153,[3]평가!$B:$Z,MATCH(LEFT(P$2,2),[3]평가!$7:$7,0)-1,FALSE),"")</f>
        <v>120</v>
      </c>
      <c r="Q153" s="33">
        <f>IFERROR(VLOOKUP($B153,[4]평가!$B:$Z,MATCH(LEFT(Q$2,2),[4]평가!$7:$7,0)-1,FALSE),"")</f>
        <v>0</v>
      </c>
      <c r="R153" s="36">
        <f>IFERROR(VLOOKUP($B153,[4]평가!$B:$Z,MATCH(LEFT(R$2,2),[4]평가!$7:$7,0)-1,FALSE),"")</f>
        <v>73</v>
      </c>
      <c r="S153" s="39">
        <f>IFERROR(VLOOKUP($B153,[4]평가!$B:$Z,MATCH(LEFT(S$2,2),[4]평가!$7:$7,0)-1,FALSE),"")</f>
        <v>89</v>
      </c>
      <c r="T153" s="33">
        <f>IFERROR(VLOOKUP($B153,[5]평가!$B:$Z,MATCH(LEFT(T$2,2),[5]평가!$7:$7,0)-1,FALSE),"")</f>
        <v>0</v>
      </c>
      <c r="U153" s="36">
        <f>IFERROR(VLOOKUP($B153,[5]평가!$B:$Z,MATCH(LEFT(U$2,2),[5]평가!$7:$7,0)-1,FALSE),"")</f>
        <v>68</v>
      </c>
      <c r="V153" s="39">
        <f>IFERROR(VLOOKUP($B153,[5]평가!$B:$Z,MATCH(LEFT(V$2,2),[5]평가!$7:$7,0)-1,FALSE),"")</f>
        <v>124</v>
      </c>
      <c r="W153" s="33">
        <f>IFERROR(VLOOKUP($B153,대상!$B:$AD,MATCH(W$2,대상!$1:$1,0)-1,FALSE),"")</f>
        <v>0</v>
      </c>
      <c r="X153" s="20">
        <f>IF(ISBLANK(B153),"",T$1-COUNTIF(H153:V153,"회피"))</f>
        <v>5</v>
      </c>
      <c r="Y153" s="21">
        <f>IF($T$1=X153,(SUM(I153,L153,O153,R153,U153)-MIN(I153,L153,O153,R153,U153)-MAX(I153,L153,O153,R153,U153))/($T$1-2),SUM(I153,L153,O153,R153,U153/X153))</f>
        <v>68</v>
      </c>
      <c r="Z153" s="40">
        <f>IFERROR(VLOOKUP($B153,대상!$B:$AD,MATCH(Z$2,대상!$1:$1,0)-1,FALSE),0)</f>
        <v>0</v>
      </c>
      <c r="AA153" s="41">
        <f>IFERROR(IF(W153="면제","100"+Z153,Y153+Z153),"")</f>
        <v>68</v>
      </c>
      <c r="AB153" s="35" t="str">
        <f>IF(OR(W153="면제",N(Y153)=0),"",IF(AA153&lt;60,"과락",""))</f>
        <v/>
      </c>
      <c r="AC153" s="54">
        <f>IF(N(AA153)=0,"",RANK(AA153,AA$3:AA$202))</f>
        <v>151</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3</v>
      </c>
      <c r="B154" s="2">
        <v>20404739</v>
      </c>
      <c r="C154" s="38" t="str">
        <f>IFERROR(VLOOKUP($B154,대상!$B:$AC,MATCH(C$2,대상!$1:$1,0)-1,FALSE),"")</f>
        <v>지역기반</v>
      </c>
      <c r="D154" s="38" t="str">
        <f>IFERROR(VLOOKUP($B154,대상!$B:$AC,MATCH(D$2,대상!$1:$1,0)-1,FALSE),"")</f>
        <v>임성수</v>
      </c>
      <c r="E154" s="36" t="str">
        <f>IFERROR(VLOOKUP($B154,대상!$B:$AC,MATCH(E$2,대상!$1:$1,0)-1,FALSE),"")</f>
        <v>전기ㆍ전자</v>
      </c>
      <c r="F154" s="38" t="str">
        <f>IFERROR(VLOOKUP($B154,대상!$B:$AC,MATCH(F$2,대상!$1:$1,0)-1,FALSE),"")</f>
        <v>매일 반복되는 헤어스타일링 문제를 해결하는 홈 열펌(파마)시스템</v>
      </c>
      <c r="G154" s="38" t="str">
        <f>IFERROR(VLOOKUP($B154,대상!$B:$AC,MATCH(G$2,대상!$1:$1,0)-1,FALSE),"")</f>
        <v/>
      </c>
      <c r="H154" s="33">
        <f>IFERROR(VLOOKUP($B154,[1]평가!$B:$Z,MATCH(LEFT(H$2,2),[1]평가!$7:$7,0)-1,FALSE),"")</f>
        <v>0</v>
      </c>
      <c r="I154" s="36">
        <f>IFERROR(VLOOKUP($B154,[1]평가!$B:$Z,MATCH(LEFT(I$2,2),[1]평가!$7:$7,0)-1,FALSE),"")</f>
        <v>68</v>
      </c>
      <c r="J154" s="36">
        <f>IFERROR(VLOOKUP($B154,[1]평가!$B:$Z,MATCH(LEFT(J$2,2),[1]평가!$7:$7,0)-1,FALSE),"")</f>
        <v>129</v>
      </c>
      <c r="K154" s="33">
        <f>IFERROR(VLOOKUP($B154,[2]평가!$B:$Z,MATCH(LEFT(K$2,2),[2]평가!$7:$7,0)-1,FALSE),"")</f>
        <v>0</v>
      </c>
      <c r="L154" s="36">
        <f>IFERROR(VLOOKUP($B154,[2]평가!$B:$Z,MATCH(LEFT(L$2,2),[2]평가!$7:$7,0)-1,FALSE),"")</f>
        <v>62</v>
      </c>
      <c r="M154" s="39">
        <f>IFERROR(VLOOKUP($B154,[2]평가!$B:$Z,MATCH(LEFT(M$2,2),[2]평가!$7:$7,0)-1,FALSE),"")</f>
        <v>124</v>
      </c>
      <c r="N154" s="33">
        <f>IFERROR(VLOOKUP($B154,[3]평가!$B:$Z,MATCH(LEFT(N$2,2),[3]평가!$7:$7,0)-1,FALSE),"")</f>
        <v>0</v>
      </c>
      <c r="O154" s="36">
        <f>IFERROR(VLOOKUP($B154,[3]평가!$B:$Z,MATCH(LEFT(O$2,2),[3]평가!$7:$7,0)-1,FALSE),"")</f>
        <v>73</v>
      </c>
      <c r="P154" s="39">
        <f>IFERROR(VLOOKUP($B154,[3]평가!$B:$Z,MATCH(LEFT(P$2,2),[3]평가!$7:$7,0)-1,FALSE),"")</f>
        <v>77</v>
      </c>
      <c r="Q154" s="33">
        <f>IFERROR(VLOOKUP($B154,[4]평가!$B:$Z,MATCH(LEFT(Q$2,2),[4]평가!$7:$7,0)-1,FALSE),"")</f>
        <v>0</v>
      </c>
      <c r="R154" s="36">
        <f>IFERROR(VLOOKUP($B154,[4]평가!$B:$Z,MATCH(LEFT(R$2,2),[4]평가!$7:$7,0)-1,FALSE),"")</f>
        <v>73</v>
      </c>
      <c r="S154" s="39">
        <f>IFERROR(VLOOKUP($B154,[4]평가!$B:$Z,MATCH(LEFT(S$2,2),[4]평가!$7:$7,0)-1,FALSE),"")</f>
        <v>89</v>
      </c>
      <c r="T154" s="33">
        <f>IFERROR(VLOOKUP($B154,[5]평가!$B:$Z,MATCH(LEFT(T$2,2),[5]평가!$7:$7,0)-1,FALSE),"")</f>
        <v>0</v>
      </c>
      <c r="U154" s="36">
        <f>IFERROR(VLOOKUP($B154,[5]평가!$B:$Z,MATCH(LEFT(U$2,2),[5]평가!$7:$7,0)-1,FALSE),"")</f>
        <v>62</v>
      </c>
      <c r="V154" s="39">
        <f>IFERROR(VLOOKUP($B154,[5]평가!$B:$Z,MATCH(LEFT(V$2,2),[5]평가!$7:$7,0)-1,FALSE),"")</f>
        <v>150</v>
      </c>
      <c r="W154" s="33">
        <f>IFERROR(VLOOKUP($B154,대상!$B:$AD,MATCH(W$2,대상!$1:$1,0)-1,FALSE),"")</f>
        <v>0</v>
      </c>
      <c r="X154" s="20">
        <f>IF(ISBLANK(B154),"",T$1-COUNTIF(H154:V154,"회피"))</f>
        <v>5</v>
      </c>
      <c r="Y154" s="21">
        <f>IF($T$1=X154,(SUM(I154,L154,O154,R154,U154)-MIN(I154,L154,O154,R154,U154)-MAX(I154,L154,O154,R154,U154))/($T$1-2),SUM(I154,L154,O154,R154,U154/X154))</f>
        <v>67.666666666666671</v>
      </c>
      <c r="Z154" s="40">
        <f>IFERROR(VLOOKUP($B154,대상!$B:$AD,MATCH(Z$2,대상!$1:$1,0)-1,FALSE),0)</f>
        <v>0</v>
      </c>
      <c r="AA154" s="41">
        <f>IFERROR(IF(W154="면제","100"+Z154,Y154+Z154),"")</f>
        <v>67.666666666666671</v>
      </c>
      <c r="AB154" s="35" t="str">
        <f>IF(OR(W154="면제",N(Y154)=0),"",IF(AA154&lt;60,"과락",""))</f>
        <v/>
      </c>
      <c r="AC154" s="54">
        <f>IF(N(AA154)=0,"",RANK(AA154,AA$3:AA$202))</f>
        <v>152</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①셀프 시공이 가능한 가정용 열펌 디바이스를 개발하는 기술을 개발하려고 하며, 온도, 공정, 시간을 표준화하여 셀프 열펌 성공가능성을 높이려고 하여 기술적인 차별성은 있으나 제안 기술이 단순하여 모방 가능성이 높아 기술적인 보호장치가 필요하고 참여연구원의 구성의 전문성은 다소 떨어지는 것으로 판단됨 _x000D_②셀프 시술 시 온도, 시간, 공정 기준이 없어 손상과 실패가 반복된다는 문제 인식 자체는 공감이 가나, 가정용 열펌프 디바이스 시장에 이미 유사한 컨셉의 제품들이 존재하여 기술적 차별성이 뚜렷하게 드러나지 않음. 온도와 시간 제어 알고리즘 등 핵심 기술의 독자적 경쟁우위가 부족하고, 사업화 단계별 전략도 실행 방안이 다소 추상적임. 제품의 차별화 포인트를 더 명확히 하고 임상 데이터 등 객관적 검증 자료를 갖추면 경쟁력이 높아질 것으로 보임. _x000D_③ㅇ 제품의 신뢰성 확보를 위한 구체적인 방안 제시가 필요함. 
ㅇ 문제 발생시 해결 방안에 대한 구체적인 방인 제시가 필요함 _x000D_④비교적 모방이 용이한 열펌 디바이스 제품 특성 상, 유사 제품의 출현을 저지하여 시장에서 안정적으로 사업을 영위하기 위한 사업화 방안의 보완이 필요함. _x000D_⑤조직구성, 인력활용계획 및 네트워크 구축 계획은 비교적 명확함.
하지만 고객에게 해당제품에대한 기능적 차별점을 어떻게 마케팅하고
판로를 개척해 나갈것인지에대한 부분이 보완이 필요함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19</v>
      </c>
      <c r="B155" s="2">
        <v>20422931</v>
      </c>
      <c r="C155" s="38" t="str">
        <f>IFERROR(VLOOKUP($B155,대상!$B:$AC,MATCH(C$2,대상!$1:$1,0)-1,FALSE),"")</f>
        <v>지역기반</v>
      </c>
      <c r="D155" s="38" t="str">
        <f>IFERROR(VLOOKUP($B155,대상!$B:$AC,MATCH(D$2,대상!$1:$1,0)-1,FALSE),"")</f>
        <v>배홍렬</v>
      </c>
      <c r="E155" s="36" t="str">
        <f>IFERROR(VLOOKUP($B155,대상!$B:$AC,MATCH(E$2,대상!$1:$1,0)-1,FALSE),"")</f>
        <v>전기ㆍ전자</v>
      </c>
      <c r="F155" s="38" t="str">
        <f>IFERROR(VLOOKUP($B155,대상!$B:$AC,MATCH(F$2,대상!$1:$1,0)-1,FALSE),"")</f>
        <v>딥러닝 기반의 사물인식 기능을 갖춘 AI-Powered 360° Surround View System 개발</v>
      </c>
      <c r="G155" s="38" t="str">
        <f>IFERROR(VLOOKUP($B155,대상!$B:$AC,MATCH(G$2,대상!$1:$1,0)-1,FALSE),"")</f>
        <v/>
      </c>
      <c r="H155" s="33">
        <f>IFERROR(VLOOKUP($B155,[1]평가!$B:$Z,MATCH(LEFT(H$2,2),[1]평가!$7:$7,0)-1,FALSE),"")</f>
        <v>0</v>
      </c>
      <c r="I155" s="36">
        <f>IFERROR(VLOOKUP($B155,[1]평가!$B:$Z,MATCH(LEFT(I$2,2),[1]평가!$7:$7,0)-1,FALSE),"")</f>
        <v>68</v>
      </c>
      <c r="J155" s="36">
        <f>IFERROR(VLOOKUP($B155,[1]평가!$B:$Z,MATCH(LEFT(J$2,2),[1]평가!$7:$7,0)-1,FALSE),"")</f>
        <v>129</v>
      </c>
      <c r="K155" s="33">
        <f>IFERROR(VLOOKUP($B155,[2]평가!$B:$Z,MATCH(LEFT(K$2,2),[2]평가!$7:$7,0)-1,FALSE),"")</f>
        <v>0</v>
      </c>
      <c r="L155" s="36">
        <f>IFERROR(VLOOKUP($B155,[2]평가!$B:$Z,MATCH(LEFT(L$2,2),[2]평가!$7:$7,0)-1,FALSE),"")</f>
        <v>61</v>
      </c>
      <c r="M155" s="39">
        <f>IFERROR(VLOOKUP($B155,[2]평가!$B:$Z,MATCH(LEFT(M$2,2),[2]평가!$7:$7,0)-1,FALSE),"")</f>
        <v>134</v>
      </c>
      <c r="N155" s="33">
        <f>IFERROR(VLOOKUP($B155,[3]평가!$B:$Z,MATCH(LEFT(N$2,2),[3]평가!$7:$7,0)-1,FALSE),"")</f>
        <v>0</v>
      </c>
      <c r="O155" s="36">
        <f>IFERROR(VLOOKUP($B155,[3]평가!$B:$Z,MATCH(LEFT(O$2,2),[3]평가!$7:$7,0)-1,FALSE),"")</f>
        <v>62</v>
      </c>
      <c r="P155" s="39">
        <f>IFERROR(VLOOKUP($B155,[3]평가!$B:$Z,MATCH(LEFT(P$2,2),[3]평가!$7:$7,0)-1,FALSE),"")</f>
        <v>154</v>
      </c>
      <c r="Q155" s="33">
        <f>IFERROR(VLOOKUP($B155,[4]평가!$B:$Z,MATCH(LEFT(Q$2,2),[4]평가!$7:$7,0)-1,FALSE),"")</f>
        <v>0</v>
      </c>
      <c r="R155" s="36">
        <f>IFERROR(VLOOKUP($B155,[4]평가!$B:$Z,MATCH(LEFT(R$2,2),[4]평가!$7:$7,0)-1,FALSE),"")</f>
        <v>73</v>
      </c>
      <c r="S155" s="39">
        <f>IFERROR(VLOOKUP($B155,[4]평가!$B:$Z,MATCH(LEFT(S$2,2),[4]평가!$7:$7,0)-1,FALSE),"")</f>
        <v>89</v>
      </c>
      <c r="T155" s="33">
        <f>IFERROR(VLOOKUP($B155,[5]평가!$B:$Z,MATCH(LEFT(T$2,2),[5]평가!$7:$7,0)-1,FALSE),"")</f>
        <v>0</v>
      </c>
      <c r="U155" s="36">
        <f>IFERROR(VLOOKUP($B155,[5]평가!$B:$Z,MATCH(LEFT(U$2,2),[5]평가!$7:$7,0)-1,FALSE),"")</f>
        <v>75</v>
      </c>
      <c r="V155" s="39">
        <f>IFERROR(VLOOKUP($B155,[5]평가!$B:$Z,MATCH(LEFT(V$2,2),[5]평가!$7:$7,0)-1,FALSE),"")</f>
        <v>85</v>
      </c>
      <c r="W155" s="33">
        <f>IFERROR(VLOOKUP($B155,대상!$B:$AD,MATCH(W$2,대상!$1:$1,0)-1,FALSE),"")</f>
        <v>0</v>
      </c>
      <c r="X155" s="20">
        <f>IF(ISBLANK(B155),"",T$1-COUNTIF(H155:V155,"회피"))</f>
        <v>5</v>
      </c>
      <c r="Y155" s="21">
        <f>IF($T$1=X155,(SUM(I155,L155,O155,R155,U155)-MIN(I155,L155,O155,R155,U155)-MAX(I155,L155,O155,R155,U155))/($T$1-2),SUM(I155,L155,O155,R155,U155/X155))</f>
        <v>67.666666666666671</v>
      </c>
      <c r="Z155" s="40">
        <f>IFERROR(VLOOKUP($B155,대상!$B:$AD,MATCH(Z$2,대상!$1:$1,0)-1,FALSE),0)</f>
        <v>0</v>
      </c>
      <c r="AA155" s="41">
        <f>IFERROR(IF(W155="면제","100"+Z155,Y155+Z155),"")</f>
        <v>67.666666666666671</v>
      </c>
      <c r="AB155" s="35" t="str">
        <f>IF(OR(W155="면제",N(Y155)=0),"",IF(AA155&lt;60,"과락",""))</f>
        <v/>
      </c>
      <c r="AC155" s="54">
        <f>IF(N(AA155)=0,"",RANK(AA155,AA$3:AA$202))</f>
        <v>152</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26</v>
      </c>
      <c r="B156" s="2">
        <v>20426952</v>
      </c>
      <c r="C156" s="38" t="str">
        <f>IFERROR(VLOOKUP($B156,대상!$B:$AC,MATCH(C$2,대상!$1:$1,0)-1,FALSE),"")</f>
        <v>지역기반</v>
      </c>
      <c r="D156" s="38" t="str">
        <f>IFERROR(VLOOKUP($B156,대상!$B:$AC,MATCH(D$2,대상!$1:$1,0)-1,FALSE),"")</f>
        <v>이대형</v>
      </c>
      <c r="E156" s="36" t="str">
        <f>IFERROR(VLOOKUP($B156,대상!$B:$AC,MATCH(E$2,대상!$1:$1,0)-1,FALSE),"")</f>
        <v>전기ㆍ전자</v>
      </c>
      <c r="F156" s="38" t="str">
        <f>IFERROR(VLOOKUP($B156,대상!$B:$AC,MATCH(F$2,대상!$1:$1,0)-1,FALSE),"")</f>
        <v>The Channel</v>
      </c>
      <c r="G156" s="38" t="str">
        <f>IFERROR(VLOOKUP($B156,대상!$B:$AC,MATCH(G$2,대상!$1:$1,0)-1,FALSE),"")</f>
        <v/>
      </c>
      <c r="H156" s="33">
        <f>IFERROR(VLOOKUP($B156,[1]평가!$B:$Z,MATCH(LEFT(H$2,2),[1]평가!$7:$7,0)-1,FALSE),"")</f>
        <v>0</v>
      </c>
      <c r="I156" s="36">
        <f>IFERROR(VLOOKUP($B156,[1]평가!$B:$Z,MATCH(LEFT(I$2,2),[1]평가!$7:$7,0)-1,FALSE),"")</f>
        <v>75</v>
      </c>
      <c r="J156" s="36">
        <f>IFERROR(VLOOKUP($B156,[1]평가!$B:$Z,MATCH(LEFT(J$2,2),[1]평가!$7:$7,0)-1,FALSE),"")</f>
        <v>14</v>
      </c>
      <c r="K156" s="33">
        <f>IFERROR(VLOOKUP($B156,[2]평가!$B:$Z,MATCH(LEFT(K$2,2),[2]평가!$7:$7,0)-1,FALSE),"")</f>
        <v>0</v>
      </c>
      <c r="L156" s="36">
        <f>IFERROR(VLOOKUP($B156,[2]평가!$B:$Z,MATCH(LEFT(L$2,2),[2]평가!$7:$7,0)-1,FALSE),"")</f>
        <v>61</v>
      </c>
      <c r="M156" s="39">
        <f>IFERROR(VLOOKUP($B156,[2]평가!$B:$Z,MATCH(LEFT(M$2,2),[2]평가!$7:$7,0)-1,FALSE),"")</f>
        <v>134</v>
      </c>
      <c r="N156" s="33">
        <f>IFERROR(VLOOKUP($B156,[3]평가!$B:$Z,MATCH(LEFT(N$2,2),[3]평가!$7:$7,0)-1,FALSE),"")</f>
        <v>0</v>
      </c>
      <c r="O156" s="36">
        <f>IFERROR(VLOOKUP($B156,[3]평가!$B:$Z,MATCH(LEFT(O$2,2),[3]평가!$7:$7,0)-1,FALSE),"")</f>
        <v>69</v>
      </c>
      <c r="P156" s="39">
        <f>IFERROR(VLOOKUP($B156,[3]평가!$B:$Z,MATCH(LEFT(P$2,2),[3]평가!$7:$7,0)-1,FALSE),"")</f>
        <v>107</v>
      </c>
      <c r="Q156" s="33">
        <f>IFERROR(VLOOKUP($B156,[4]평가!$B:$Z,MATCH(LEFT(Q$2,2),[4]평가!$7:$7,0)-1,FALSE),"")</f>
        <v>0</v>
      </c>
      <c r="R156" s="36">
        <f>IFERROR(VLOOKUP($B156,[4]평가!$B:$Z,MATCH(LEFT(R$2,2),[4]평가!$7:$7,0)-1,FALSE),"")</f>
        <v>72</v>
      </c>
      <c r="S156" s="39">
        <f>IFERROR(VLOOKUP($B156,[4]평가!$B:$Z,MATCH(LEFT(S$2,2),[4]평가!$7:$7,0)-1,FALSE),"")</f>
        <v>135</v>
      </c>
      <c r="T156" s="33">
        <f>IFERROR(VLOOKUP($B156,[5]평가!$B:$Z,MATCH(LEFT(T$2,2),[5]평가!$7:$7,0)-1,FALSE),"")</f>
        <v>0</v>
      </c>
      <c r="U156" s="36">
        <f>IFERROR(VLOOKUP($B156,[5]평가!$B:$Z,MATCH(LEFT(U$2,2),[5]평가!$7:$7,0)-1,FALSE),"")</f>
        <v>62</v>
      </c>
      <c r="V156" s="39">
        <f>IFERROR(VLOOKUP($B156,[5]평가!$B:$Z,MATCH(LEFT(V$2,2),[5]평가!$7:$7,0)-1,FALSE),"")</f>
        <v>150</v>
      </c>
      <c r="W156" s="33">
        <f>IFERROR(VLOOKUP($B156,대상!$B:$AD,MATCH(W$2,대상!$1:$1,0)-1,FALSE),"")</f>
        <v>0</v>
      </c>
      <c r="X156" s="20">
        <f>IF(ISBLANK(B156),"",T$1-COUNTIF(H156:V156,"회피"))</f>
        <v>5</v>
      </c>
      <c r="Y156" s="21">
        <f>IF($T$1=X156,(SUM(I156,L156,O156,R156,U156)-MIN(I156,L156,O156,R156,U156)-MAX(I156,L156,O156,R156,U156))/($T$1-2),SUM(I156,L156,O156,R156,U156/X156))</f>
        <v>67.666666666666671</v>
      </c>
      <c r="Z156" s="40">
        <f>IFERROR(VLOOKUP($B156,대상!$B:$AD,MATCH(Z$2,대상!$1:$1,0)-1,FALSE),0)</f>
        <v>0</v>
      </c>
      <c r="AA156" s="41">
        <f>IFERROR(IF(W156="면제","100"+Z156,Y156+Z156),"")</f>
        <v>67.666666666666671</v>
      </c>
      <c r="AB156" s="35" t="str">
        <f>IF(OR(W156="면제",N(Y156)=0),"",IF(AA156&lt;60,"과락",""))</f>
        <v/>
      </c>
      <c r="AC156" s="54">
        <f>IF(N(AA156)=0,"",RANK(AA156,AA$3:AA$202))</f>
        <v>152</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27</v>
      </c>
      <c r="B157" s="2">
        <v>20427341</v>
      </c>
      <c r="C157" s="38" t="str">
        <f>IFERROR(VLOOKUP($B157,대상!$B:$AC,MATCH(C$2,대상!$1:$1,0)-1,FALSE),"")</f>
        <v>지역기반</v>
      </c>
      <c r="D157" s="38" t="str">
        <f>IFERROR(VLOOKUP($B157,대상!$B:$AC,MATCH(D$2,대상!$1:$1,0)-1,FALSE),"")</f>
        <v>김상식</v>
      </c>
      <c r="E157" s="36" t="str">
        <f>IFERROR(VLOOKUP($B157,대상!$B:$AC,MATCH(E$2,대상!$1:$1,0)-1,FALSE),"")</f>
        <v>전기ㆍ전자</v>
      </c>
      <c r="F157" s="38" t="str">
        <f>IFERROR(VLOOKUP($B157,대상!$B:$AC,MATCH(F$2,대상!$1:$1,0)-1,FALSE),"")</f>
        <v>실외 골프연습장 전용 레이다 기반 볼스피드 계측 인프라</v>
      </c>
      <c r="G157" s="38" t="str">
        <f>IFERROR(VLOOKUP($B157,대상!$B:$AC,MATCH(G$2,대상!$1:$1,0)-1,FALSE),"")</f>
        <v/>
      </c>
      <c r="H157" s="33">
        <f>IFERROR(VLOOKUP($B157,[1]평가!$B:$Z,MATCH(LEFT(H$2,2),[1]평가!$7:$7,0)-1,FALSE),"")</f>
        <v>0</v>
      </c>
      <c r="I157" s="36">
        <f>IFERROR(VLOOKUP($B157,[1]평가!$B:$Z,MATCH(LEFT(I$2,2),[1]평가!$7:$7,0)-1,FALSE),"")</f>
        <v>68</v>
      </c>
      <c r="J157" s="36">
        <f>IFERROR(VLOOKUP($B157,[1]평가!$B:$Z,MATCH(LEFT(J$2,2),[1]평가!$7:$7,0)-1,FALSE),"")</f>
        <v>129</v>
      </c>
      <c r="K157" s="33">
        <f>IFERROR(VLOOKUP($B157,[2]평가!$B:$Z,MATCH(LEFT(K$2,2),[2]평가!$7:$7,0)-1,FALSE),"")</f>
        <v>0</v>
      </c>
      <c r="L157" s="36">
        <f>IFERROR(VLOOKUP($B157,[2]평가!$B:$Z,MATCH(LEFT(L$2,2),[2]평가!$7:$7,0)-1,FALSE),"")</f>
        <v>69</v>
      </c>
      <c r="M157" s="39">
        <f>IFERROR(VLOOKUP($B157,[2]평가!$B:$Z,MATCH(LEFT(M$2,2),[2]평가!$7:$7,0)-1,FALSE),"")</f>
        <v>90</v>
      </c>
      <c r="N157" s="33">
        <f>IFERROR(VLOOKUP($B157,[3]평가!$B:$Z,MATCH(LEFT(N$2,2),[3]평가!$7:$7,0)-1,FALSE),"")</f>
        <v>0</v>
      </c>
      <c r="O157" s="36">
        <f>IFERROR(VLOOKUP($B157,[3]평가!$B:$Z,MATCH(LEFT(O$2,2),[3]평가!$7:$7,0)-1,FALSE),"")</f>
        <v>64</v>
      </c>
      <c r="P157" s="39">
        <f>IFERROR(VLOOKUP($B157,[3]평가!$B:$Z,MATCH(LEFT(P$2,2),[3]평가!$7:$7,0)-1,FALSE),"")</f>
        <v>151</v>
      </c>
      <c r="Q157" s="33">
        <f>IFERROR(VLOOKUP($B157,[4]평가!$B:$Z,MATCH(LEFT(Q$2,2),[4]평가!$7:$7,0)-1,FALSE),"")</f>
        <v>0</v>
      </c>
      <c r="R157" s="36">
        <f>IFERROR(VLOOKUP($B157,[4]평가!$B:$Z,MATCH(LEFT(R$2,2),[4]평가!$7:$7,0)-1,FALSE),"")</f>
        <v>73</v>
      </c>
      <c r="S157" s="39">
        <f>IFERROR(VLOOKUP($B157,[4]평가!$B:$Z,MATCH(LEFT(S$2,2),[4]평가!$7:$7,0)-1,FALSE),"")</f>
        <v>89</v>
      </c>
      <c r="T157" s="33">
        <f>IFERROR(VLOOKUP($B157,[5]평가!$B:$Z,MATCH(LEFT(T$2,2),[5]평가!$7:$7,0)-1,FALSE),"")</f>
        <v>0</v>
      </c>
      <c r="U157" s="36">
        <f>IFERROR(VLOOKUP($B157,[5]평가!$B:$Z,MATCH(LEFT(U$2,2),[5]평가!$7:$7,0)-1,FALSE),"")</f>
        <v>66</v>
      </c>
      <c r="V157" s="39">
        <f>IFERROR(VLOOKUP($B157,[5]평가!$B:$Z,MATCH(LEFT(V$2,2),[5]평가!$7:$7,0)-1,FALSE),"")</f>
        <v>138</v>
      </c>
      <c r="W157" s="33">
        <f>IFERROR(VLOOKUP($B157,대상!$B:$AD,MATCH(W$2,대상!$1:$1,0)-1,FALSE),"")</f>
        <v>0</v>
      </c>
      <c r="X157" s="20">
        <f>IF(ISBLANK(B157),"",T$1-COUNTIF(H157:V157,"회피"))</f>
        <v>5</v>
      </c>
      <c r="Y157" s="21">
        <f>IF($T$1=X157,(SUM(I157,L157,O157,R157,U157)-MIN(I157,L157,O157,R157,U157)-MAX(I157,L157,O157,R157,U157))/($T$1-2),SUM(I157,L157,O157,R157,U157/X157))</f>
        <v>67.666666666666671</v>
      </c>
      <c r="Z157" s="40">
        <f>IFERROR(VLOOKUP($B157,대상!$B:$AD,MATCH(Z$2,대상!$1:$1,0)-1,FALSE),0)</f>
        <v>0</v>
      </c>
      <c r="AA157" s="41">
        <f>IFERROR(IF(W157="면제","100"+Z157,Y157+Z157),"")</f>
        <v>67.666666666666671</v>
      </c>
      <c r="AB157" s="35" t="str">
        <f>IF(OR(W157="면제",N(Y157)=0),"",IF(AA157&lt;60,"과락",""))</f>
        <v/>
      </c>
      <c r="AC157" s="54">
        <f>IF(N(AA157)=0,"",RANK(AA157,AA$3:AA$202))</f>
        <v>152</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31</v>
      </c>
      <c r="B158" s="2">
        <v>20429500</v>
      </c>
      <c r="C158" s="38" t="str">
        <f>IFERROR(VLOOKUP($B158,대상!$B:$AC,MATCH(C$2,대상!$1:$1,0)-1,FALSE),"")</f>
        <v>지역기반</v>
      </c>
      <c r="D158" s="38" t="str">
        <f>IFERROR(VLOOKUP($B158,대상!$B:$AC,MATCH(D$2,대상!$1:$1,0)-1,FALSE),"")</f>
        <v>이승준</v>
      </c>
      <c r="E158" s="36" t="str">
        <f>IFERROR(VLOOKUP($B158,대상!$B:$AC,MATCH(E$2,대상!$1:$1,0)-1,FALSE),"")</f>
        <v>전기ㆍ전자</v>
      </c>
      <c r="F158" s="38" t="str">
        <f>IFERROR(VLOOKUP($B158,대상!$B:$AC,MATCH(F$2,대상!$1:$1,0)-1,FALSE),"")</f>
        <v>XR 기반 AI 스마트 시설물 안전점검 플랫폼</v>
      </c>
      <c r="G158" s="38" t="str">
        <f>IFERROR(VLOOKUP($B158,대상!$B:$AC,MATCH(G$2,대상!$1:$1,0)-1,FALSE),"")</f>
        <v/>
      </c>
      <c r="H158" s="33">
        <f>IFERROR(VLOOKUP($B158,[1]평가!$B:$Z,MATCH(LEFT(H$2,2),[1]평가!$7:$7,0)-1,FALSE),"")</f>
        <v>0</v>
      </c>
      <c r="I158" s="36">
        <f>IFERROR(VLOOKUP($B158,[1]평가!$B:$Z,MATCH(LEFT(I$2,2),[1]평가!$7:$7,0)-1,FALSE),"")</f>
        <v>68</v>
      </c>
      <c r="J158" s="36">
        <f>IFERROR(VLOOKUP($B158,[1]평가!$B:$Z,MATCH(LEFT(J$2,2),[1]평가!$7:$7,0)-1,FALSE),"")</f>
        <v>129</v>
      </c>
      <c r="K158" s="33">
        <f>IFERROR(VLOOKUP($B158,[2]평가!$B:$Z,MATCH(LEFT(K$2,2),[2]평가!$7:$7,0)-1,FALSE),"")</f>
        <v>0</v>
      </c>
      <c r="L158" s="36">
        <f>IFERROR(VLOOKUP($B158,[2]평가!$B:$Z,MATCH(LEFT(L$2,2),[2]평가!$7:$7,0)-1,FALSE),"")</f>
        <v>61</v>
      </c>
      <c r="M158" s="39">
        <f>IFERROR(VLOOKUP($B158,[2]평가!$B:$Z,MATCH(LEFT(M$2,2),[2]평가!$7:$7,0)-1,FALSE),"")</f>
        <v>134</v>
      </c>
      <c r="N158" s="33">
        <f>IFERROR(VLOOKUP($B158,[3]평가!$B:$Z,MATCH(LEFT(N$2,2),[3]평가!$7:$7,0)-1,FALSE),"")</f>
        <v>0</v>
      </c>
      <c r="O158" s="36">
        <f>IFERROR(VLOOKUP($B158,[3]평가!$B:$Z,MATCH(LEFT(O$2,2),[3]평가!$7:$7,0)-1,FALSE),"")</f>
        <v>67</v>
      </c>
      <c r="P158" s="39">
        <f>IFERROR(VLOOKUP($B158,[3]평가!$B:$Z,MATCH(LEFT(P$2,2),[3]평가!$7:$7,0)-1,FALSE),"")</f>
        <v>131</v>
      </c>
      <c r="Q158" s="33">
        <f>IFERROR(VLOOKUP($B158,[4]평가!$B:$Z,MATCH(LEFT(Q$2,2),[4]평가!$7:$7,0)-1,FALSE),"")</f>
        <v>0</v>
      </c>
      <c r="R158" s="36">
        <f>IFERROR(VLOOKUP($B158,[4]평가!$B:$Z,MATCH(LEFT(R$2,2),[4]평가!$7:$7,0)-1,FALSE),"")</f>
        <v>73</v>
      </c>
      <c r="S158" s="39">
        <f>IFERROR(VLOOKUP($B158,[4]평가!$B:$Z,MATCH(LEFT(S$2,2),[4]평가!$7:$7,0)-1,FALSE),"")</f>
        <v>89</v>
      </c>
      <c r="T158" s="33">
        <f>IFERROR(VLOOKUP($B158,[5]평가!$B:$Z,MATCH(LEFT(T$2,2),[5]평가!$7:$7,0)-1,FALSE),"")</f>
        <v>0</v>
      </c>
      <c r="U158" s="36">
        <f>IFERROR(VLOOKUP($B158,[5]평가!$B:$Z,MATCH(LEFT(U$2,2),[5]평가!$7:$7,0)-1,FALSE),"")</f>
        <v>68</v>
      </c>
      <c r="V158" s="39">
        <f>IFERROR(VLOOKUP($B158,[5]평가!$B:$Z,MATCH(LEFT(V$2,2),[5]평가!$7:$7,0)-1,FALSE),"")</f>
        <v>124</v>
      </c>
      <c r="W158" s="33">
        <f>IFERROR(VLOOKUP($B158,대상!$B:$AD,MATCH(W$2,대상!$1:$1,0)-1,FALSE),"")</f>
        <v>0</v>
      </c>
      <c r="X158" s="20">
        <f>IF(ISBLANK(B158),"",T$1-COUNTIF(H158:V158,"회피"))</f>
        <v>5</v>
      </c>
      <c r="Y158" s="21">
        <f>IF($T$1=X158,(SUM(I158,L158,O158,R158,U158)-MIN(I158,L158,O158,R158,U158)-MAX(I158,L158,O158,R158,U158))/($T$1-2),SUM(I158,L158,O158,R158,U158/X158))</f>
        <v>67.666666666666671</v>
      </c>
      <c r="Z158" s="40">
        <f>IFERROR(VLOOKUP($B158,대상!$B:$AD,MATCH(Z$2,대상!$1:$1,0)-1,FALSE),0)</f>
        <v>0</v>
      </c>
      <c r="AA158" s="41">
        <f>IFERROR(IF(W158="면제","100"+Z158,Y158+Z158),"")</f>
        <v>67.666666666666671</v>
      </c>
      <c r="AB158" s="35" t="str">
        <f>IF(OR(W158="면제",N(Y158)=0),"",IF(AA158&lt;60,"과락",""))</f>
        <v/>
      </c>
      <c r="AC158" s="54">
        <f>IF(N(AA158)=0,"",RANK(AA158,AA$3:AA$202))</f>
        <v>152</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47</v>
      </c>
      <c r="B159" s="2">
        <v>20413937</v>
      </c>
      <c r="C159" s="38" t="str">
        <f>IFERROR(VLOOKUP($B159,대상!$B:$AC,MATCH(C$2,대상!$1:$1,0)-1,FALSE),"")</f>
        <v>대학발</v>
      </c>
      <c r="D159" s="38" t="str">
        <f>IFERROR(VLOOKUP($B159,대상!$B:$AC,MATCH(D$2,대상!$1:$1,0)-1,FALSE),"")</f>
        <v>한태진</v>
      </c>
      <c r="E159" s="36" t="str">
        <f>IFERROR(VLOOKUP($B159,대상!$B:$AC,MATCH(E$2,대상!$1:$1,0)-1,FALSE),"")</f>
        <v>전기ㆍ전자</v>
      </c>
      <c r="F159" s="38" t="str">
        <f>IFERROR(VLOOKUP($B159,대상!$B:$AC,MATCH(F$2,대상!$1:$1,0)-1,FALSE),"")</f>
        <v>아날로그 주류 발주 시장을 디지털로 전환하는 AI 기반 소상공인 발주 자동화 플랫폼</v>
      </c>
      <c r="G159" s="38" t="str">
        <f>IFERROR(VLOOKUP($B159,대상!$B:$AC,MATCH(G$2,대상!$1:$1,0)-1,FALSE),"")</f>
        <v/>
      </c>
      <c r="H159" s="33">
        <f>IFERROR(VLOOKUP($B159,[1]평가!$B:$Z,MATCH(LEFT(H$2,2),[1]평가!$7:$7,0)-1,FALSE),"")</f>
        <v>0</v>
      </c>
      <c r="I159" s="36">
        <f>IFERROR(VLOOKUP($B159,[1]평가!$B:$Z,MATCH(LEFT(I$2,2),[1]평가!$7:$7,0)-1,FALSE),"")</f>
        <v>74</v>
      </c>
      <c r="J159" s="36">
        <f>IFERROR(VLOOKUP($B159,[1]평가!$B:$Z,MATCH(LEFT(J$2,2),[1]평가!$7:$7,0)-1,FALSE),"")</f>
        <v>28</v>
      </c>
      <c r="K159" s="33">
        <f>IFERROR(VLOOKUP($B159,[2]평가!$B:$Z,MATCH(LEFT(K$2,2),[2]평가!$7:$7,0)-1,FALSE),"")</f>
        <v>0</v>
      </c>
      <c r="L159" s="36">
        <f>IFERROR(VLOOKUP($B159,[2]평가!$B:$Z,MATCH(LEFT(L$2,2),[2]평가!$7:$7,0)-1,FALSE),"")</f>
        <v>61</v>
      </c>
      <c r="M159" s="39">
        <f>IFERROR(VLOOKUP($B159,[2]평가!$B:$Z,MATCH(LEFT(M$2,2),[2]평가!$7:$7,0)-1,FALSE),"")</f>
        <v>134</v>
      </c>
      <c r="N159" s="33">
        <f>IFERROR(VLOOKUP($B159,[3]평가!$B:$Z,MATCH(LEFT(N$2,2),[3]평가!$7:$7,0)-1,FALSE),"")</f>
        <v>0</v>
      </c>
      <c r="O159" s="36">
        <f>IFERROR(VLOOKUP($B159,[3]평가!$B:$Z,MATCH(LEFT(O$2,2),[3]평가!$7:$7,0)-1,FALSE),"")</f>
        <v>66</v>
      </c>
      <c r="P159" s="39">
        <f>IFERROR(VLOOKUP($B159,[3]평가!$B:$Z,MATCH(LEFT(P$2,2),[3]평가!$7:$7,0)-1,FALSE),"")</f>
        <v>139</v>
      </c>
      <c r="Q159" s="33">
        <f>IFERROR(VLOOKUP($B159,[4]평가!$B:$Z,MATCH(LEFT(Q$2,2),[4]평가!$7:$7,0)-1,FALSE),"")</f>
        <v>0</v>
      </c>
      <c r="R159" s="36">
        <f>IFERROR(VLOOKUP($B159,[4]평가!$B:$Z,MATCH(LEFT(R$2,2),[4]평가!$7:$7,0)-1,FALSE),"")</f>
        <v>73</v>
      </c>
      <c r="S159" s="39">
        <f>IFERROR(VLOOKUP($B159,[4]평가!$B:$Z,MATCH(LEFT(S$2,2),[4]평가!$7:$7,0)-1,FALSE),"")</f>
        <v>89</v>
      </c>
      <c r="T159" s="33">
        <f>IFERROR(VLOOKUP($B159,[5]평가!$B:$Z,MATCH(LEFT(T$2,2),[5]평가!$7:$7,0)-1,FALSE),"")</f>
        <v>0</v>
      </c>
      <c r="U159" s="36">
        <f>IFERROR(VLOOKUP($B159,[5]평가!$B:$Z,MATCH(LEFT(U$2,2),[5]평가!$7:$7,0)-1,FALSE),"")</f>
        <v>63</v>
      </c>
      <c r="V159" s="39">
        <f>IFERROR(VLOOKUP($B159,[5]평가!$B:$Z,MATCH(LEFT(V$2,2),[5]평가!$7:$7,0)-1,FALSE),"")</f>
        <v>146</v>
      </c>
      <c r="W159" s="33">
        <f>IFERROR(VLOOKUP($B159,대상!$B:$AD,MATCH(W$2,대상!$1:$1,0)-1,FALSE),"")</f>
        <v>0</v>
      </c>
      <c r="X159" s="20">
        <f>IF(ISBLANK(B159),"",T$1-COUNTIF(H159:V159,"회피"))</f>
        <v>5</v>
      </c>
      <c r="Y159" s="21">
        <f>IF($T$1=X159,(SUM(I159,L159,O159,R159,U159)-MIN(I159,L159,O159,R159,U159)-MAX(I159,L159,O159,R159,U159))/($T$1-2),SUM(I159,L159,O159,R159,U159/X159))</f>
        <v>67.333333333333329</v>
      </c>
      <c r="Z159" s="40">
        <f>IFERROR(VLOOKUP($B159,대상!$B:$AD,MATCH(Z$2,대상!$1:$1,0)-1,FALSE),0)</f>
        <v>0</v>
      </c>
      <c r="AA159" s="41">
        <f>IFERROR(IF(W159="면제","100"+Z159,Y159+Z159),"")</f>
        <v>67.333333333333329</v>
      </c>
      <c r="AB159" s="35" t="str">
        <f>IF(OR(W159="면제",N(Y159)=0),"",IF(AA159&lt;60,"과락",""))</f>
        <v/>
      </c>
      <c r="AC159" s="54">
        <f>IF(N(AA159)=0,"",RANK(AA159,AA$3:AA$202))</f>
        <v>157</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 xml:space="preserve">①일치 _x000D_②불일치 _x000D_③일치 _x000D_④일치 _x000D_⑤일치 </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 xml:space="preserve">① 지역 주력 산업 연계분야와 일치함 _x000D_②AI 기반 발주 자동화 플랫폼으로 서비스 성격이 지배적이며, AI·지능형 로봇·시스템반도체·바이오 등 지역주력산업 분야와 직접적 연관성을 확인하기 어려움 _x000D_0_x000D_④AI 기반 주류 발주 디지털 플랫폼은 지역주력 산업에 해당하지 않음 _x000D_⑤AI기반 플랫폼 </v>
      </c>
    </row>
    <row r="160" spans="1:32" ht="30" customHeight="1" x14ac:dyDescent="0.35">
      <c r="A160" s="4">
        <v>46</v>
      </c>
      <c r="B160" s="2">
        <v>20412715</v>
      </c>
      <c r="C160" s="38" t="str">
        <f>IFERROR(VLOOKUP($B160,대상!$B:$AC,MATCH(C$2,대상!$1:$1,0)-1,FALSE),"")</f>
        <v>대학발</v>
      </c>
      <c r="D160" s="38" t="str">
        <f>IFERROR(VLOOKUP($B160,대상!$B:$AC,MATCH(D$2,대상!$1:$1,0)-1,FALSE),"")</f>
        <v>김수인</v>
      </c>
      <c r="E160" s="36" t="str">
        <f>IFERROR(VLOOKUP($B160,대상!$B:$AC,MATCH(E$2,대상!$1:$1,0)-1,FALSE),"")</f>
        <v>전기ㆍ전자</v>
      </c>
      <c r="F160" s="38" t="str">
        <f>IFERROR(VLOOKUP($B160,대상!$B:$AC,MATCH(F$2,대상!$1:$1,0)-1,FALSE),"")</f>
        <v>아르커 (Arqur)</v>
      </c>
      <c r="G160" s="38" t="str">
        <f>IFERROR(VLOOKUP($B160,대상!$B:$AC,MATCH(G$2,대상!$1:$1,0)-1,FALSE),"")</f>
        <v/>
      </c>
      <c r="H160" s="33">
        <f>IFERROR(VLOOKUP($B160,[1]평가!$B:$Z,MATCH(LEFT(H$2,2),[1]평가!$7:$7,0)-1,FALSE),"")</f>
        <v>0</v>
      </c>
      <c r="I160" s="36">
        <f>IFERROR(VLOOKUP($B160,[1]평가!$B:$Z,MATCH(LEFT(I$2,2),[1]평가!$7:$7,0)-1,FALSE),"")</f>
        <v>69</v>
      </c>
      <c r="J160" s="36">
        <f>IFERROR(VLOOKUP($B160,[1]평가!$B:$Z,MATCH(LEFT(J$2,2),[1]평가!$7:$7,0)-1,FALSE),"")</f>
        <v>116</v>
      </c>
      <c r="K160" s="33">
        <f>IFERROR(VLOOKUP($B160,[2]평가!$B:$Z,MATCH(LEFT(K$2,2),[2]평가!$7:$7,0)-1,FALSE),"")</f>
        <v>0</v>
      </c>
      <c r="L160" s="36">
        <f>IFERROR(VLOOKUP($B160,[2]평가!$B:$Z,MATCH(LEFT(L$2,2),[2]평가!$7:$7,0)-1,FALSE),"")</f>
        <v>61</v>
      </c>
      <c r="M160" s="39">
        <f>IFERROR(VLOOKUP($B160,[2]평가!$B:$Z,MATCH(LEFT(M$2,2),[2]평가!$7:$7,0)-1,FALSE),"")</f>
        <v>134</v>
      </c>
      <c r="N160" s="33">
        <f>IFERROR(VLOOKUP($B160,[3]평가!$B:$Z,MATCH(LEFT(N$2,2),[3]평가!$7:$7,0)-1,FALSE),"")</f>
        <v>0</v>
      </c>
      <c r="O160" s="36">
        <f>IFERROR(VLOOKUP($B160,[3]평가!$B:$Z,MATCH(LEFT(O$2,2),[3]평가!$7:$7,0)-1,FALSE),"")</f>
        <v>65</v>
      </c>
      <c r="P160" s="39">
        <f>IFERROR(VLOOKUP($B160,[3]평가!$B:$Z,MATCH(LEFT(P$2,2),[3]평가!$7:$7,0)-1,FALSE),"")</f>
        <v>145</v>
      </c>
      <c r="Q160" s="33">
        <f>IFERROR(VLOOKUP($B160,[4]평가!$B:$Z,MATCH(LEFT(Q$2,2),[4]평가!$7:$7,0)-1,FALSE),"")</f>
        <v>0</v>
      </c>
      <c r="R160" s="36">
        <f>IFERROR(VLOOKUP($B160,[4]평가!$B:$Z,MATCH(LEFT(R$2,2),[4]평가!$7:$7,0)-1,FALSE),"")</f>
        <v>82</v>
      </c>
      <c r="S160" s="39">
        <f>IFERROR(VLOOKUP($B160,[4]평가!$B:$Z,MATCH(LEFT(S$2,2),[4]평가!$7:$7,0)-1,FALSE),"")</f>
        <v>23</v>
      </c>
      <c r="T160" s="33">
        <f>IFERROR(VLOOKUP($B160,[5]평가!$B:$Z,MATCH(LEFT(T$2,2),[5]평가!$7:$7,0)-1,FALSE),"")</f>
        <v>0</v>
      </c>
      <c r="U160" s="36">
        <f>IFERROR(VLOOKUP($B160,[5]평가!$B:$Z,MATCH(LEFT(U$2,2),[5]평가!$7:$7,0)-1,FALSE),"")</f>
        <v>67</v>
      </c>
      <c r="V160" s="39">
        <f>IFERROR(VLOOKUP($B160,[5]평가!$B:$Z,MATCH(LEFT(V$2,2),[5]평가!$7:$7,0)-1,FALSE),"")</f>
        <v>131</v>
      </c>
      <c r="W160" s="33">
        <f>IFERROR(VLOOKUP($B160,대상!$B:$AD,MATCH(W$2,대상!$1:$1,0)-1,FALSE),"")</f>
        <v>0</v>
      </c>
      <c r="X160" s="20">
        <f>IF(ISBLANK(B160),"",T$1-COUNTIF(H160:V160,"회피"))</f>
        <v>5</v>
      </c>
      <c r="Y160" s="21">
        <f>IF($T$1=X160,(SUM(I160,L160,O160,R160,U160)-MIN(I160,L160,O160,R160,U160)-MAX(I160,L160,O160,R160,U160))/($T$1-2),SUM(I160,L160,O160,R160,U160/X160))</f>
        <v>67</v>
      </c>
      <c r="Z160" s="40">
        <f>IFERROR(VLOOKUP($B160,대상!$B:$AD,MATCH(Z$2,대상!$1:$1,0)-1,FALSE),0)</f>
        <v>0</v>
      </c>
      <c r="AA160" s="41">
        <f>IFERROR(IF(W160="면제","100"+Z160,Y160+Z160),"")</f>
        <v>67</v>
      </c>
      <c r="AB160" s="35" t="str">
        <f>IF(OR(W160="면제",N(Y160)=0),"",IF(AA160&lt;60,"과락",""))</f>
        <v/>
      </c>
      <c r="AC160" s="54">
        <f>IF(N(AA160)=0,"",RANK(AA160,AA$3:AA$202))</f>
        <v>158</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 xml:space="preserve">①일치 _x000D_②불일치 _x000D_③일치 _x000D_④일치 _x000D_⑤일치 </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 xml:space="preserve">① 지역 주력 산업 연계분야와 일치함 _x000D_②AI 기반 생체신호 분석 기능이 포함되어 있으나, 핵심 가치는 IMU 웨어러블 하드웨어로 AI·지능형 로봇·시스템반도체 분야와 직접적 연관성을 확인하기 어려움 _x000D_0_x000D_④AI 자세교정 기술은 지역주력 산업제품에 해당함 _x000D_⑤AI기반 솔루션 </v>
      </c>
    </row>
    <row r="161" spans="1:32" ht="30" customHeight="1" x14ac:dyDescent="0.35">
      <c r="A161" s="4">
        <v>51</v>
      </c>
      <c r="B161" s="2">
        <v>20423774</v>
      </c>
      <c r="C161" s="38" t="str">
        <f>IFERROR(VLOOKUP($B161,대상!$B:$AC,MATCH(C$2,대상!$1:$1,0)-1,FALSE),"")</f>
        <v>대학발</v>
      </c>
      <c r="D161" s="38" t="str">
        <f>IFERROR(VLOOKUP($B161,대상!$B:$AC,MATCH(D$2,대상!$1:$1,0)-1,FALSE),"")</f>
        <v>강영훈</v>
      </c>
      <c r="E161" s="36" t="str">
        <f>IFERROR(VLOOKUP($B161,대상!$B:$AC,MATCH(E$2,대상!$1:$1,0)-1,FALSE),"")</f>
        <v>전기ㆍ전자</v>
      </c>
      <c r="F161" s="38" t="str">
        <f>IFERROR(VLOOKUP($B161,대상!$B:$AC,MATCH(F$2,대상!$1:$1,0)-1,FALSE),"")</f>
        <v>Muse-Fit</v>
      </c>
      <c r="G161" s="38" t="str">
        <f>IFERROR(VLOOKUP($B161,대상!$B:$AC,MATCH(G$2,대상!$1:$1,0)-1,FALSE),"")</f>
        <v/>
      </c>
      <c r="H161" s="33">
        <f>IFERROR(VLOOKUP($B161,[1]평가!$B:$Z,MATCH(LEFT(H$2,2),[1]평가!$7:$7,0)-1,FALSE),"")</f>
        <v>0</v>
      </c>
      <c r="I161" s="36">
        <f>IFERROR(VLOOKUP($B161,[1]평가!$B:$Z,MATCH(LEFT(I$2,2),[1]평가!$7:$7,0)-1,FALSE),"")</f>
        <v>68</v>
      </c>
      <c r="J161" s="36">
        <f>IFERROR(VLOOKUP($B161,[1]평가!$B:$Z,MATCH(LEFT(J$2,2),[1]평가!$7:$7,0)-1,FALSE),"")</f>
        <v>129</v>
      </c>
      <c r="K161" s="33">
        <f>IFERROR(VLOOKUP($B161,[2]평가!$B:$Z,MATCH(LEFT(K$2,2),[2]평가!$7:$7,0)-1,FALSE),"")</f>
        <v>0</v>
      </c>
      <c r="L161" s="36">
        <f>IFERROR(VLOOKUP($B161,[2]평가!$B:$Z,MATCH(LEFT(L$2,2),[2]평가!$7:$7,0)-1,FALSE),"")</f>
        <v>60</v>
      </c>
      <c r="M161" s="39">
        <f>IFERROR(VLOOKUP($B161,[2]평가!$B:$Z,MATCH(LEFT(M$2,2),[2]평가!$7:$7,0)-1,FALSE),"")</f>
        <v>146</v>
      </c>
      <c r="N161" s="33">
        <f>IFERROR(VLOOKUP($B161,[3]평가!$B:$Z,MATCH(LEFT(N$2,2),[3]평가!$7:$7,0)-1,FALSE),"")</f>
        <v>0</v>
      </c>
      <c r="O161" s="36">
        <f>IFERROR(VLOOKUP($B161,[3]평가!$B:$Z,MATCH(LEFT(O$2,2),[3]평가!$7:$7,0)-1,FALSE),"")</f>
        <v>66</v>
      </c>
      <c r="P161" s="39">
        <f>IFERROR(VLOOKUP($B161,[3]평가!$B:$Z,MATCH(LEFT(P$2,2),[3]평가!$7:$7,0)-1,FALSE),"")</f>
        <v>139</v>
      </c>
      <c r="Q161" s="33">
        <f>IFERROR(VLOOKUP($B161,[4]평가!$B:$Z,MATCH(LEFT(Q$2,2),[4]평가!$7:$7,0)-1,FALSE),"")</f>
        <v>0</v>
      </c>
      <c r="R161" s="36">
        <f>IFERROR(VLOOKUP($B161,[4]평가!$B:$Z,MATCH(LEFT(R$2,2),[4]평가!$7:$7,0)-1,FALSE),"")</f>
        <v>74</v>
      </c>
      <c r="S161" s="39">
        <f>IFERROR(VLOOKUP($B161,[4]평가!$B:$Z,MATCH(LEFT(S$2,2),[4]평가!$7:$7,0)-1,FALSE),"")</f>
        <v>68</v>
      </c>
      <c r="T161" s="33">
        <f>IFERROR(VLOOKUP($B161,[5]평가!$B:$Z,MATCH(LEFT(T$2,2),[5]평가!$7:$7,0)-1,FALSE),"")</f>
        <v>0</v>
      </c>
      <c r="U161" s="36">
        <f>IFERROR(VLOOKUP($B161,[5]평가!$B:$Z,MATCH(LEFT(U$2,2),[5]평가!$7:$7,0)-1,FALSE),"")</f>
        <v>62</v>
      </c>
      <c r="V161" s="39">
        <f>IFERROR(VLOOKUP($B161,[5]평가!$B:$Z,MATCH(LEFT(V$2,2),[5]평가!$7:$7,0)-1,FALSE),"")</f>
        <v>150</v>
      </c>
      <c r="W161" s="33">
        <f>IFERROR(VLOOKUP($B161,대상!$B:$AD,MATCH(W$2,대상!$1:$1,0)-1,FALSE),"")</f>
        <v>0</v>
      </c>
      <c r="X161" s="20">
        <f>IF(ISBLANK(B161),"",T$1-COUNTIF(H161:V161,"회피"))</f>
        <v>5</v>
      </c>
      <c r="Y161" s="21">
        <f>IF($T$1=X161,(SUM(I161,L161,O161,R161,U161)-MIN(I161,L161,O161,R161,U161)-MAX(I161,L161,O161,R161,U161))/($T$1-2),SUM(I161,L161,O161,R161,U161/X161))</f>
        <v>65.333333333333329</v>
      </c>
      <c r="Z161" s="40">
        <f>IFERROR(VLOOKUP($B161,대상!$B:$AD,MATCH(Z$2,대상!$1:$1,0)-1,FALSE),0)</f>
        <v>0</v>
      </c>
      <c r="AA161" s="41">
        <f>IFERROR(IF(W161="면제","100"+Z161,Y161+Z161),"")</f>
        <v>65.333333333333329</v>
      </c>
      <c r="AB161" s="35" t="str">
        <f>IF(OR(W161="면제",N(Y161)=0),"",IF(AA161&lt;60,"과락",""))</f>
        <v/>
      </c>
      <c r="AC161" s="54">
        <f>IF(N(AA161)=0,"",RANK(AA161,AA$3:AA$202))</f>
        <v>159</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 xml:space="preserve">①일치 _x000D_②불일치 _x000D_③일치 _x000D_④일치 _x000D_⑤일치 </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 xml:space="preserve">① 지역 주력 산업 연계분야와 일치함 _x000D_②AI 기반 뷰티 플랫폼으로 서비스 성격이 지배적이며, AI·지능형 로봇·시스템반도체·바이오 등 지역주력산업 분야와 직접적 연관성을 확인하기 어려움 _x000D_0_x000D_④메이크업 추천 플랫폼은 지역주력 산업 제품에 해당함 _x000D_⑤AI 플랫폼 </v>
      </c>
    </row>
    <row r="162" spans="1:32" ht="30" customHeight="1" x14ac:dyDescent="0.35">
      <c r="A162" s="4">
        <v>53</v>
      </c>
      <c r="B162" s="2">
        <v>20424757</v>
      </c>
      <c r="C162" s="38" t="str">
        <f>IFERROR(VLOOKUP($B162,대상!$B:$AC,MATCH(C$2,대상!$1:$1,0)-1,FALSE),"")</f>
        <v>대학발</v>
      </c>
      <c r="D162" s="38" t="str">
        <f>IFERROR(VLOOKUP($B162,대상!$B:$AC,MATCH(D$2,대상!$1:$1,0)-1,FALSE),"")</f>
        <v>백지성</v>
      </c>
      <c r="E162" s="36" t="str">
        <f>IFERROR(VLOOKUP($B162,대상!$B:$AC,MATCH(E$2,대상!$1:$1,0)-1,FALSE),"")</f>
        <v>전기ㆍ전자</v>
      </c>
      <c r="F162" s="38" t="str">
        <f>IFERROR(VLOOKUP($B162,대상!$B:$AC,MATCH(F$2,대상!$1:$1,0)-1,FALSE),"")</f>
        <v>공간 맞춤형 모듈형 인테리어 조명 시스템 개발 및 B2C·인테리어 시공시장 유통 사업화</v>
      </c>
      <c r="G162" s="38" t="str">
        <f>IFERROR(VLOOKUP($B162,대상!$B:$AC,MATCH(G$2,대상!$1:$1,0)-1,FALSE),"")</f>
        <v/>
      </c>
      <c r="H162" s="33" t="str">
        <f>IFERROR(VLOOKUP($B162,[1]평가!$B:$Z,MATCH(LEFT(H$2,2),[1]평가!$7:$7,0)-1,FALSE),"")</f>
        <v>요건탈락</v>
      </c>
      <c r="I162" s="36" t="str">
        <f>IFERROR(VLOOKUP($B162,[1]평가!$B:$Z,MATCH(LEFT(I$2,2),[1]평가!$7:$7,0)-1,FALSE),"")</f>
        <v/>
      </c>
      <c r="J162" s="36" t="str">
        <f>IFERROR(VLOOKUP($B162,[1]평가!$B:$Z,MATCH(LEFT(J$2,2),[1]평가!$7:$7,0)-1,FALSE),"")</f>
        <v/>
      </c>
      <c r="K162" s="33" t="str">
        <f>IFERROR(VLOOKUP($B162,[2]평가!$B:$Z,MATCH(LEFT(K$2,2),[2]평가!$7:$7,0)-1,FALSE),"")</f>
        <v>요건탈락</v>
      </c>
      <c r="L162" s="36" t="str">
        <f>IFERROR(VLOOKUP($B162,[2]평가!$B:$Z,MATCH(LEFT(L$2,2),[2]평가!$7:$7,0)-1,FALSE),"")</f>
        <v/>
      </c>
      <c r="M162" s="39" t="str">
        <f>IFERROR(VLOOKUP($B162,[2]평가!$B:$Z,MATCH(LEFT(M$2,2),[2]평가!$7:$7,0)-1,FALSE),"")</f>
        <v/>
      </c>
      <c r="N162" s="33" t="str">
        <f>IFERROR(VLOOKUP($B162,[3]평가!$B:$Z,MATCH(LEFT(N$2,2),[3]평가!$7:$7,0)-1,FALSE),"")</f>
        <v>요건탈락</v>
      </c>
      <c r="O162" s="36" t="str">
        <f>IFERROR(VLOOKUP($B162,[3]평가!$B:$Z,MATCH(LEFT(O$2,2),[3]평가!$7:$7,0)-1,FALSE),"")</f>
        <v/>
      </c>
      <c r="P162" s="39" t="str">
        <f>IFERROR(VLOOKUP($B162,[3]평가!$B:$Z,MATCH(LEFT(P$2,2),[3]평가!$7:$7,0)-1,FALSE),"")</f>
        <v/>
      </c>
      <c r="Q162" s="33" t="str">
        <f>IFERROR(VLOOKUP($B162,[4]평가!$B:$Z,MATCH(LEFT(Q$2,2),[4]평가!$7:$7,0)-1,FALSE),"")</f>
        <v>요건탈락</v>
      </c>
      <c r="R162" s="36" t="str">
        <f>IFERROR(VLOOKUP($B162,[4]평가!$B:$Z,MATCH(LEFT(R$2,2),[4]평가!$7:$7,0)-1,FALSE),"")</f>
        <v/>
      </c>
      <c r="S162" s="39" t="str">
        <f>IFERROR(VLOOKUP($B162,[4]평가!$B:$Z,MATCH(LEFT(S$2,2),[4]평가!$7:$7,0)-1,FALSE),"")</f>
        <v/>
      </c>
      <c r="T162" s="33" t="str">
        <f>IFERROR(VLOOKUP($B162,[5]평가!$B:$Z,MATCH(LEFT(T$2,2),[5]평가!$7:$7,0)-1,FALSE),"")</f>
        <v>요건탈락</v>
      </c>
      <c r="U162" s="36" t="str">
        <f>IFERROR(VLOOKUP($B162,[5]평가!$B:$Z,MATCH(LEFT(U$2,2),[5]평가!$7:$7,0)-1,FALSE),"")</f>
        <v/>
      </c>
      <c r="V162" s="39" t="str">
        <f>IFERROR(VLOOKUP($B162,[5]평가!$B:$Z,MATCH(LEFT(V$2,2),[5]평가!$7:$7,0)-1,FALSE),"")</f>
        <v/>
      </c>
      <c r="W162" s="33" t="str">
        <f>IFERROR(VLOOKUP($B162,대상!$B:$AD,MATCH(W$2,대상!$1:$1,0)-1,FALSE),"")</f>
        <v>요건탈락</v>
      </c>
      <c r="X162" s="20">
        <f>IF(ISBLANK(B162),"",T$1-COUNTIF(H162:V162,"회피"))</f>
        <v>5</v>
      </c>
      <c r="Y162" s="21">
        <f>IF($T$1=X162,(SUM(I162,L162,O162,R162,U162)-MIN(I162,L162,O162,R162,U162)-MAX(I162,L162,O162,R162,U162))/($T$1-2),SUM(I162,L162,O162,R162,U162/X162))</f>
        <v>0</v>
      </c>
      <c r="Z162" s="40">
        <f>IFERROR(VLOOKUP($B162,대상!$B:$AD,MATCH(Z$2,대상!$1:$1,0)-1,FALSE),0)</f>
        <v>0</v>
      </c>
      <c r="AA162" s="41">
        <f>IFERROR(IF(W162="면제","100"+Z162,Y162+Z162),"")</f>
        <v>0</v>
      </c>
      <c r="AB162" s="35" t="str">
        <f>IF(OR(W162="면제",N(Y162)=0),"",IF(AA162&lt;60,"과락",""))</f>
        <v/>
      </c>
      <c r="AC162" s="54" t="str">
        <f>IF(N(AA162)=0,"",RANK(AA162,AA$3:AA$202))</f>
        <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161</v>
      </c>
      <c r="B163" s="2"/>
      <c r="C163" s="38" t="str">
        <f>IFERROR(VLOOKUP($B163,대상!$B:$AC,MATCH(C$2,대상!$1:$1,0)-1,FALSE),"")</f>
        <v/>
      </c>
      <c r="D163" s="38" t="str">
        <f>IFERROR(VLOOKUP($B163,대상!$B:$AC,MATCH(D$2,대상!$1:$1,0)-1,FALSE),"")</f>
        <v/>
      </c>
      <c r="E163" s="36" t="str">
        <f>IFERROR(VLOOKUP($B163,대상!$B:$AC,MATCH(E$2,대상!$1:$1,0)-1,FALSE),"")</f>
        <v/>
      </c>
      <c r="F163" s="38" t="str">
        <f>IFERROR(VLOOKUP($B163,대상!$B:$AC,MATCH(F$2,대상!$1:$1,0)-1,FALSE),"")</f>
        <v/>
      </c>
      <c r="G163" s="38" t="str">
        <f>IFERROR(VLOOKUP($B163,대상!$B:$AC,MATCH(G$2,대상!$1:$1,0)-1,FALSE),"")</f>
        <v/>
      </c>
      <c r="H163" s="33" t="str">
        <f>IFERROR(VLOOKUP($B163,[1]평가!$B:$Z,MATCH(LEFT(H$2,2),[1]평가!$7:$7,0)-1,FALSE),"")</f>
        <v/>
      </c>
      <c r="I163" s="36" t="str">
        <f>IFERROR(VLOOKUP($B163,[1]평가!$B:$Z,MATCH(LEFT(I$2,2),[1]평가!$7:$7,0)-1,FALSE),"")</f>
        <v/>
      </c>
      <c r="J163" s="36" t="str">
        <f>IFERROR(VLOOKUP($B163,[1]평가!$B:$Z,MATCH(LEFT(J$2,2),[1]평가!$7:$7,0)-1,FALSE),"")</f>
        <v/>
      </c>
      <c r="K163" s="33" t="str">
        <f>IFERROR(VLOOKUP($B163,[2]평가!$B:$Z,MATCH(LEFT(K$2,2),[2]평가!$7:$7,0)-1,FALSE),"")</f>
        <v/>
      </c>
      <c r="L163" s="36" t="str">
        <f>IFERROR(VLOOKUP($B163,[2]평가!$B:$Z,MATCH(LEFT(L$2,2),[2]평가!$7:$7,0)-1,FALSE),"")</f>
        <v/>
      </c>
      <c r="M163" s="39" t="str">
        <f>IFERROR(VLOOKUP($B163,[2]평가!$B:$Z,MATCH(LEFT(M$2,2),[2]평가!$7:$7,0)-1,FALSE),"")</f>
        <v/>
      </c>
      <c r="N163" s="33" t="str">
        <f>IFERROR(VLOOKUP($B163,[3]평가!$B:$Z,MATCH(LEFT(N$2,2),[3]평가!$7:$7,0)-1,FALSE),"")</f>
        <v/>
      </c>
      <c r="O163" s="36" t="str">
        <f>IFERROR(VLOOKUP($B163,[3]평가!$B:$Z,MATCH(LEFT(O$2,2),[3]평가!$7:$7,0)-1,FALSE),"")</f>
        <v/>
      </c>
      <c r="P163" s="39" t="str">
        <f>IFERROR(VLOOKUP($B163,[3]평가!$B:$Z,MATCH(LEFT(P$2,2),[3]평가!$7:$7,0)-1,FALSE),"")</f>
        <v/>
      </c>
      <c r="Q163" s="33" t="str">
        <f>IFERROR(VLOOKUP($B163,[4]평가!$B:$Z,MATCH(LEFT(Q$2,2),[4]평가!$7:$7,0)-1,FALSE),"")</f>
        <v/>
      </c>
      <c r="R163" s="36" t="str">
        <f>IFERROR(VLOOKUP($B163,[4]평가!$B:$Z,MATCH(LEFT(R$2,2),[4]평가!$7:$7,0)-1,FALSE),"")</f>
        <v/>
      </c>
      <c r="S163" s="39" t="str">
        <f>IFERROR(VLOOKUP($B163,[4]평가!$B:$Z,MATCH(LEFT(S$2,2),[4]평가!$7:$7,0)-1,FALSE),"")</f>
        <v/>
      </c>
      <c r="T163" s="33" t="str">
        <f>IFERROR(VLOOKUP($B163,[5]평가!$B:$Z,MATCH(LEFT(T$2,2),[5]평가!$7:$7,0)-1,FALSE),"")</f>
        <v/>
      </c>
      <c r="U163" s="36" t="str">
        <f>IFERROR(VLOOKUP($B163,[5]평가!$B:$Z,MATCH(LEFT(U$2,2),[5]평가!$7:$7,0)-1,FALSE),"")</f>
        <v/>
      </c>
      <c r="V163" s="39" t="str">
        <f>IFERROR(VLOOKUP($B163,[5]평가!$B:$Z,MATCH(LEFT(V$2,2),[5]평가!$7:$7,0)-1,FALSE),"")</f>
        <v/>
      </c>
      <c r="W163" s="33" t="str">
        <f>IFERROR(VLOOKUP($B163,대상!$B:$AD,MATCH(W$2,대상!$1:$1,0)-1,FALSE),"")</f>
        <v/>
      </c>
      <c r="X163" s="20" t="str">
        <f>IF(ISBLANK(B163),"",T$1-COUNTIF(H163:V163,"회피"))</f>
        <v/>
      </c>
      <c r="Y163" s="21" t="e">
        <f>IF($T$1=X163,(SUM(I163,L163,O163,R163,U163)-MIN(I163,L163,O163,R163,U163)-MAX(I163,L163,O163,R163,U163))/($T$1-2),SUM(I163,L163,O163,R163,U163/X163))</f>
        <v>#VALUE!</v>
      </c>
      <c r="Z163" s="40">
        <f>IFERROR(VLOOKUP($B163,대상!$B:$AD,MATCH(Z$2,대상!$1:$1,0)-1,FALSE),0)</f>
        <v>0</v>
      </c>
      <c r="AA163" s="41" t="str">
        <f>IFERROR(IF(W163="면제","100"+Z163,Y163+Z163),"")</f>
        <v/>
      </c>
      <c r="AB163" s="35" t="e">
        <f>IF(OR(W163="면제",N(Y163)=0),"",IF(AA163&lt;60,"과락",""))</f>
        <v>#VALUE!</v>
      </c>
      <c r="AC163" s="54" t="str">
        <f>IF(N(AA163)=0,"",RANK(AA163,AA$3:AA$202))</f>
        <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
      </c>
    </row>
    <row r="164" spans="1:32" ht="30" customHeight="1" x14ac:dyDescent="0.35">
      <c r="A164" s="4">
        <v>162</v>
      </c>
      <c r="B164" s="2"/>
      <c r="C164" s="38" t="str">
        <f>IFERROR(VLOOKUP($B164,대상!$B:$AC,MATCH(C$2,대상!$1:$1,0)-1,FALSE),"")</f>
        <v/>
      </c>
      <c r="D164" s="38" t="str">
        <f>IFERROR(VLOOKUP($B164,대상!$B:$AC,MATCH(D$2,대상!$1:$1,0)-1,FALSE),"")</f>
        <v/>
      </c>
      <c r="E164" s="36" t="str">
        <f>IFERROR(VLOOKUP($B164,대상!$B:$AC,MATCH(E$2,대상!$1:$1,0)-1,FALSE),"")</f>
        <v/>
      </c>
      <c r="F164" s="38" t="str">
        <f>IFERROR(VLOOKUP($B164,대상!$B:$AC,MATCH(F$2,대상!$1:$1,0)-1,FALSE),"")</f>
        <v/>
      </c>
      <c r="G164" s="38" t="str">
        <f>IFERROR(VLOOKUP($B164,대상!$B:$AC,MATCH(G$2,대상!$1:$1,0)-1,FALSE),"")</f>
        <v/>
      </c>
      <c r="H164" s="33" t="str">
        <f>IFERROR(VLOOKUP($B164,[1]평가!$B:$Z,MATCH(LEFT(H$2,2),[1]평가!$7:$7,0)-1,FALSE),"")</f>
        <v/>
      </c>
      <c r="I164" s="36" t="str">
        <f>IFERROR(VLOOKUP($B164,[1]평가!$B:$Z,MATCH(LEFT(I$2,2),[1]평가!$7:$7,0)-1,FALSE),"")</f>
        <v/>
      </c>
      <c r="J164" s="36" t="str">
        <f>IFERROR(VLOOKUP($B164,[1]평가!$B:$Z,MATCH(LEFT(J$2,2),[1]평가!$7:$7,0)-1,FALSE),"")</f>
        <v/>
      </c>
      <c r="K164" s="33" t="str">
        <f>IFERROR(VLOOKUP($B164,[2]평가!$B:$Z,MATCH(LEFT(K$2,2),[2]평가!$7:$7,0)-1,FALSE),"")</f>
        <v/>
      </c>
      <c r="L164" s="36" t="str">
        <f>IFERROR(VLOOKUP($B164,[2]평가!$B:$Z,MATCH(LEFT(L$2,2),[2]평가!$7:$7,0)-1,FALSE),"")</f>
        <v/>
      </c>
      <c r="M164" s="39" t="str">
        <f>IFERROR(VLOOKUP($B164,[2]평가!$B:$Z,MATCH(LEFT(M$2,2),[2]평가!$7:$7,0)-1,FALSE),"")</f>
        <v/>
      </c>
      <c r="N164" s="33" t="str">
        <f>IFERROR(VLOOKUP($B164,[3]평가!$B:$Z,MATCH(LEFT(N$2,2),[3]평가!$7:$7,0)-1,FALSE),"")</f>
        <v/>
      </c>
      <c r="O164" s="36" t="str">
        <f>IFERROR(VLOOKUP($B164,[3]평가!$B:$Z,MATCH(LEFT(O$2,2),[3]평가!$7:$7,0)-1,FALSE),"")</f>
        <v/>
      </c>
      <c r="P164" s="39" t="str">
        <f>IFERROR(VLOOKUP($B164,[3]평가!$B:$Z,MATCH(LEFT(P$2,2),[3]평가!$7:$7,0)-1,FALSE),"")</f>
        <v/>
      </c>
      <c r="Q164" s="33" t="str">
        <f>IFERROR(VLOOKUP($B164,[4]평가!$B:$Z,MATCH(LEFT(Q$2,2),[4]평가!$7:$7,0)-1,FALSE),"")</f>
        <v/>
      </c>
      <c r="R164" s="36" t="str">
        <f>IFERROR(VLOOKUP($B164,[4]평가!$B:$Z,MATCH(LEFT(R$2,2),[4]평가!$7:$7,0)-1,FALSE),"")</f>
        <v/>
      </c>
      <c r="S164" s="39" t="str">
        <f>IFERROR(VLOOKUP($B164,[4]평가!$B:$Z,MATCH(LEFT(S$2,2),[4]평가!$7:$7,0)-1,FALSE),"")</f>
        <v/>
      </c>
      <c r="T164" s="33" t="str">
        <f>IFERROR(VLOOKUP($B164,[5]평가!$B:$Z,MATCH(LEFT(T$2,2),[5]평가!$7:$7,0)-1,FALSE),"")</f>
        <v/>
      </c>
      <c r="U164" s="36" t="str">
        <f>IFERROR(VLOOKUP($B164,[5]평가!$B:$Z,MATCH(LEFT(U$2,2),[5]평가!$7:$7,0)-1,FALSE),"")</f>
        <v/>
      </c>
      <c r="V164" s="39" t="str">
        <f>IFERROR(VLOOKUP($B164,[5]평가!$B:$Z,MATCH(LEFT(V$2,2),[5]평가!$7:$7,0)-1,FALSE),"")</f>
        <v/>
      </c>
      <c r="W164" s="33" t="str">
        <f>IFERROR(VLOOKUP($B164,대상!$B:$AD,MATCH(W$2,대상!$1:$1,0)-1,FALSE),"")</f>
        <v/>
      </c>
      <c r="X164" s="20" t="str">
        <f>IF(ISBLANK(B164),"",T$1-COUNTIF(H164:V164,"회피"))</f>
        <v/>
      </c>
      <c r="Y164" s="21" t="e">
        <f>IF($T$1=X164,(SUM(I164,L164,O164,R164,U164)-MIN(I164,L164,O164,R164,U164)-MAX(I164,L164,O164,R164,U164))/($T$1-2),SUM(I164,L164,O164,R164,U164/X164))</f>
        <v>#VALUE!</v>
      </c>
      <c r="Z164" s="40">
        <f>IFERROR(VLOOKUP($B164,대상!$B:$AD,MATCH(Z$2,대상!$1:$1,0)-1,FALSE),0)</f>
        <v>0</v>
      </c>
      <c r="AA164" s="41" t="str">
        <f>IFERROR(IF(W164="면제","100"+Z164,Y164+Z164),"")</f>
        <v/>
      </c>
      <c r="AB164" s="35" t="e">
        <f>IF(OR(W164="면제",N(Y164)=0),"",IF(AA164&lt;60,"과락",""))</f>
        <v>#VALUE!</v>
      </c>
      <c r="AC164" s="54" t="str">
        <f>IF(N(AA164)=0,"",RANK(AA164,AA$3:AA$202))</f>
        <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
      </c>
    </row>
    <row r="165" spans="1:32" ht="30" customHeight="1" x14ac:dyDescent="0.35">
      <c r="A165" s="4">
        <v>163</v>
      </c>
      <c r="B165" s="2"/>
      <c r="C165" s="38" t="str">
        <f>IFERROR(VLOOKUP($B165,대상!$B:$AC,MATCH(C$2,대상!$1:$1,0)-1,FALSE),"")</f>
        <v/>
      </c>
      <c r="D165" s="38" t="str">
        <f>IFERROR(VLOOKUP($B165,대상!$B:$AC,MATCH(D$2,대상!$1:$1,0)-1,FALSE),"")</f>
        <v/>
      </c>
      <c r="E165" s="36" t="str">
        <f>IFERROR(VLOOKUP($B165,대상!$B:$AC,MATCH(E$2,대상!$1:$1,0)-1,FALSE),"")</f>
        <v/>
      </c>
      <c r="F165" s="38" t="str">
        <f>IFERROR(VLOOKUP($B165,대상!$B:$AC,MATCH(F$2,대상!$1:$1,0)-1,FALSE),"")</f>
        <v/>
      </c>
      <c r="G165" s="38" t="str">
        <f>IFERROR(VLOOKUP($B165,대상!$B:$AC,MATCH(G$2,대상!$1:$1,0)-1,FALSE),"")</f>
        <v/>
      </c>
      <c r="H165" s="33" t="str">
        <f>IFERROR(VLOOKUP($B165,[1]평가!$B:$Z,MATCH(LEFT(H$2,2),[1]평가!$7:$7,0)-1,FALSE),"")</f>
        <v/>
      </c>
      <c r="I165" s="36" t="str">
        <f>IFERROR(VLOOKUP($B165,[1]평가!$B:$Z,MATCH(LEFT(I$2,2),[1]평가!$7:$7,0)-1,FALSE),"")</f>
        <v/>
      </c>
      <c r="J165" s="36" t="str">
        <f>IFERROR(VLOOKUP($B165,[1]평가!$B:$Z,MATCH(LEFT(J$2,2),[1]평가!$7:$7,0)-1,FALSE),"")</f>
        <v/>
      </c>
      <c r="K165" s="33" t="str">
        <f>IFERROR(VLOOKUP($B165,[2]평가!$B:$Z,MATCH(LEFT(K$2,2),[2]평가!$7:$7,0)-1,FALSE),"")</f>
        <v/>
      </c>
      <c r="L165" s="36" t="str">
        <f>IFERROR(VLOOKUP($B165,[2]평가!$B:$Z,MATCH(LEFT(L$2,2),[2]평가!$7:$7,0)-1,FALSE),"")</f>
        <v/>
      </c>
      <c r="M165" s="39" t="str">
        <f>IFERROR(VLOOKUP($B165,[2]평가!$B:$Z,MATCH(LEFT(M$2,2),[2]평가!$7:$7,0)-1,FALSE),"")</f>
        <v/>
      </c>
      <c r="N165" s="33" t="str">
        <f>IFERROR(VLOOKUP($B165,[3]평가!$B:$Z,MATCH(LEFT(N$2,2),[3]평가!$7:$7,0)-1,FALSE),"")</f>
        <v/>
      </c>
      <c r="O165" s="36" t="str">
        <f>IFERROR(VLOOKUP($B165,[3]평가!$B:$Z,MATCH(LEFT(O$2,2),[3]평가!$7:$7,0)-1,FALSE),"")</f>
        <v/>
      </c>
      <c r="P165" s="39" t="str">
        <f>IFERROR(VLOOKUP($B165,[3]평가!$B:$Z,MATCH(LEFT(P$2,2),[3]평가!$7:$7,0)-1,FALSE),"")</f>
        <v/>
      </c>
      <c r="Q165" s="33" t="str">
        <f>IFERROR(VLOOKUP($B165,[4]평가!$B:$Z,MATCH(LEFT(Q$2,2),[4]평가!$7:$7,0)-1,FALSE),"")</f>
        <v/>
      </c>
      <c r="R165" s="36" t="str">
        <f>IFERROR(VLOOKUP($B165,[4]평가!$B:$Z,MATCH(LEFT(R$2,2),[4]평가!$7:$7,0)-1,FALSE),"")</f>
        <v/>
      </c>
      <c r="S165" s="39" t="str">
        <f>IFERROR(VLOOKUP($B165,[4]평가!$B:$Z,MATCH(LEFT(S$2,2),[4]평가!$7:$7,0)-1,FALSE),"")</f>
        <v/>
      </c>
      <c r="T165" s="33" t="str">
        <f>IFERROR(VLOOKUP($B165,[5]평가!$B:$Z,MATCH(LEFT(T$2,2),[5]평가!$7:$7,0)-1,FALSE),"")</f>
        <v/>
      </c>
      <c r="U165" s="36" t="str">
        <f>IFERROR(VLOOKUP($B165,[5]평가!$B:$Z,MATCH(LEFT(U$2,2),[5]평가!$7:$7,0)-1,FALSE),"")</f>
        <v/>
      </c>
      <c r="V165" s="39" t="str">
        <f>IFERROR(VLOOKUP($B165,[5]평가!$B:$Z,MATCH(LEFT(V$2,2),[5]평가!$7:$7,0)-1,FALSE),"")</f>
        <v/>
      </c>
      <c r="W165" s="33" t="str">
        <f>IFERROR(VLOOKUP($B165,대상!$B:$AD,MATCH(W$2,대상!$1:$1,0)-1,FALSE),"")</f>
        <v/>
      </c>
      <c r="X165" s="20" t="str">
        <f>IF(ISBLANK(B165),"",T$1-COUNTIF(H165:V165,"회피"))</f>
        <v/>
      </c>
      <c r="Y165" s="21" t="e">
        <f>IF($T$1=X165,(SUM(I165,L165,O165,R165,U165)-MIN(I165,L165,O165,R165,U165)-MAX(I165,L165,O165,R165,U165))/($T$1-2),SUM(I165,L165,O165,R165,U165/X165))</f>
        <v>#VALUE!</v>
      </c>
      <c r="Z165" s="40">
        <f>IFERROR(VLOOKUP($B165,대상!$B:$AD,MATCH(Z$2,대상!$1:$1,0)-1,FALSE),0)</f>
        <v>0</v>
      </c>
      <c r="AA165" s="41" t="str">
        <f>IFERROR(IF(W165="면제","100"+Z165,Y165+Z165),"")</f>
        <v/>
      </c>
      <c r="AB165" s="35" t="e">
        <f>IF(OR(W165="면제",N(Y165)=0),"",IF(AA165&lt;60,"과락",""))</f>
        <v>#VALUE!</v>
      </c>
      <c r="AC165" s="54" t="str">
        <f>IF(N(AA165)=0,"",RANK(AA165,AA$3:AA$202))</f>
        <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
      </c>
    </row>
    <row r="166" spans="1:32" ht="30" customHeight="1" x14ac:dyDescent="0.35">
      <c r="A166" s="4">
        <v>164</v>
      </c>
      <c r="B166" s="2"/>
      <c r="C166" s="38" t="str">
        <f>IFERROR(VLOOKUP($B166,대상!$B:$AC,MATCH(C$2,대상!$1:$1,0)-1,FALSE),"")</f>
        <v/>
      </c>
      <c r="D166" s="38" t="str">
        <f>IFERROR(VLOOKUP($B166,대상!$B:$AC,MATCH(D$2,대상!$1:$1,0)-1,FALSE),"")</f>
        <v/>
      </c>
      <c r="E166" s="36" t="str">
        <f>IFERROR(VLOOKUP($B166,대상!$B:$AC,MATCH(E$2,대상!$1:$1,0)-1,FALSE),"")</f>
        <v/>
      </c>
      <c r="F166" s="38" t="str">
        <f>IFERROR(VLOOKUP($B166,대상!$B:$AC,MATCH(F$2,대상!$1:$1,0)-1,FALSE),"")</f>
        <v/>
      </c>
      <c r="G166" s="38" t="str">
        <f>IFERROR(VLOOKUP($B166,대상!$B:$AC,MATCH(G$2,대상!$1:$1,0)-1,FALSE),"")</f>
        <v/>
      </c>
      <c r="H166" s="33" t="str">
        <f>IFERROR(VLOOKUP($B166,[1]평가!$B:$Z,MATCH(LEFT(H$2,2),[1]평가!$7:$7,0)-1,FALSE),"")</f>
        <v/>
      </c>
      <c r="I166" s="36" t="str">
        <f>IFERROR(VLOOKUP($B166,[1]평가!$B:$Z,MATCH(LEFT(I$2,2),[1]평가!$7:$7,0)-1,FALSE),"")</f>
        <v/>
      </c>
      <c r="J166" s="36" t="str">
        <f>IFERROR(VLOOKUP($B166,[1]평가!$B:$Z,MATCH(LEFT(J$2,2),[1]평가!$7:$7,0)-1,FALSE),"")</f>
        <v/>
      </c>
      <c r="K166" s="33" t="str">
        <f>IFERROR(VLOOKUP($B166,[2]평가!$B:$Z,MATCH(LEFT(K$2,2),[2]평가!$7:$7,0)-1,FALSE),"")</f>
        <v/>
      </c>
      <c r="L166" s="36" t="str">
        <f>IFERROR(VLOOKUP($B166,[2]평가!$B:$Z,MATCH(LEFT(L$2,2),[2]평가!$7:$7,0)-1,FALSE),"")</f>
        <v/>
      </c>
      <c r="M166" s="39" t="str">
        <f>IFERROR(VLOOKUP($B166,[2]평가!$B:$Z,MATCH(LEFT(M$2,2),[2]평가!$7:$7,0)-1,FALSE),"")</f>
        <v/>
      </c>
      <c r="N166" s="33" t="str">
        <f>IFERROR(VLOOKUP($B166,[3]평가!$B:$Z,MATCH(LEFT(N$2,2),[3]평가!$7:$7,0)-1,FALSE),"")</f>
        <v/>
      </c>
      <c r="O166" s="36" t="str">
        <f>IFERROR(VLOOKUP($B166,[3]평가!$B:$Z,MATCH(LEFT(O$2,2),[3]평가!$7:$7,0)-1,FALSE),"")</f>
        <v/>
      </c>
      <c r="P166" s="39" t="str">
        <f>IFERROR(VLOOKUP($B166,[3]평가!$B:$Z,MATCH(LEFT(P$2,2),[3]평가!$7:$7,0)-1,FALSE),"")</f>
        <v/>
      </c>
      <c r="Q166" s="33" t="str">
        <f>IFERROR(VLOOKUP($B166,[4]평가!$B:$Z,MATCH(LEFT(Q$2,2),[4]평가!$7:$7,0)-1,FALSE),"")</f>
        <v/>
      </c>
      <c r="R166" s="36" t="str">
        <f>IFERROR(VLOOKUP($B166,[4]평가!$B:$Z,MATCH(LEFT(R$2,2),[4]평가!$7:$7,0)-1,FALSE),"")</f>
        <v/>
      </c>
      <c r="S166" s="39" t="str">
        <f>IFERROR(VLOOKUP($B166,[4]평가!$B:$Z,MATCH(LEFT(S$2,2),[4]평가!$7:$7,0)-1,FALSE),"")</f>
        <v/>
      </c>
      <c r="T166" s="33" t="str">
        <f>IFERROR(VLOOKUP($B166,[5]평가!$B:$Z,MATCH(LEFT(T$2,2),[5]평가!$7:$7,0)-1,FALSE),"")</f>
        <v/>
      </c>
      <c r="U166" s="36" t="str">
        <f>IFERROR(VLOOKUP($B166,[5]평가!$B:$Z,MATCH(LEFT(U$2,2),[5]평가!$7:$7,0)-1,FALSE),"")</f>
        <v/>
      </c>
      <c r="V166" s="39" t="str">
        <f>IFERROR(VLOOKUP($B166,[5]평가!$B:$Z,MATCH(LEFT(V$2,2),[5]평가!$7:$7,0)-1,FALSE),"")</f>
        <v/>
      </c>
      <c r="W166" s="33" t="str">
        <f>IFERROR(VLOOKUP($B166,대상!$B:$AD,MATCH(W$2,대상!$1:$1,0)-1,FALSE),"")</f>
        <v/>
      </c>
      <c r="X166" s="20" t="str">
        <f>IF(ISBLANK(B166),"",T$1-COUNTIF(H166:V166,"회피"))</f>
        <v/>
      </c>
      <c r="Y166" s="21" t="e">
        <f>IF($T$1=X166,(SUM(I166,L166,O166,R166,U166)-MIN(I166,L166,O166,R166,U166)-MAX(I166,L166,O166,R166,U166))/($T$1-2),SUM(I166,L166,O166,R166,U166/X166))</f>
        <v>#VALUE!</v>
      </c>
      <c r="Z166" s="40">
        <f>IFERROR(VLOOKUP($B166,대상!$B:$AD,MATCH(Z$2,대상!$1:$1,0)-1,FALSE),0)</f>
        <v>0</v>
      </c>
      <c r="AA166" s="41" t="str">
        <f>IFERROR(IF(W166="면제","100"+Z166,Y166+Z166),"")</f>
        <v/>
      </c>
      <c r="AB166" s="35" t="e">
        <f>IF(OR(W166="면제",N(Y166)=0),"",IF(AA166&lt;60,"과락",""))</f>
        <v>#VALUE!</v>
      </c>
      <c r="AC166" s="54" t="str">
        <f>IF(N(AA166)=0,"",RANK(AA166,AA$3:AA$202))</f>
        <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
      </c>
    </row>
    <row r="167" spans="1:32" ht="30" customHeight="1" x14ac:dyDescent="0.35">
      <c r="A167" s="4">
        <v>165</v>
      </c>
      <c r="B167" s="2"/>
      <c r="C167" s="38" t="str">
        <f>IFERROR(VLOOKUP($B167,대상!$B:$AC,MATCH(C$2,대상!$1:$1,0)-1,FALSE),"")</f>
        <v/>
      </c>
      <c r="D167" s="38" t="str">
        <f>IFERROR(VLOOKUP($B167,대상!$B:$AC,MATCH(D$2,대상!$1:$1,0)-1,FALSE),"")</f>
        <v/>
      </c>
      <c r="E167" s="36" t="str">
        <f>IFERROR(VLOOKUP($B167,대상!$B:$AC,MATCH(E$2,대상!$1:$1,0)-1,FALSE),"")</f>
        <v/>
      </c>
      <c r="F167" s="38" t="str">
        <f>IFERROR(VLOOKUP($B167,대상!$B:$AC,MATCH(F$2,대상!$1:$1,0)-1,FALSE),"")</f>
        <v/>
      </c>
      <c r="G167" s="38" t="str">
        <f>IFERROR(VLOOKUP($B167,대상!$B:$AC,MATCH(G$2,대상!$1:$1,0)-1,FALSE),"")</f>
        <v/>
      </c>
      <c r="H167" s="33" t="str">
        <f>IFERROR(VLOOKUP($B167,[1]평가!$B:$Z,MATCH(LEFT(H$2,2),[1]평가!$7:$7,0)-1,FALSE),"")</f>
        <v/>
      </c>
      <c r="I167" s="36" t="str">
        <f>IFERROR(VLOOKUP($B167,[1]평가!$B:$Z,MATCH(LEFT(I$2,2),[1]평가!$7:$7,0)-1,FALSE),"")</f>
        <v/>
      </c>
      <c r="J167" s="36" t="str">
        <f>IFERROR(VLOOKUP($B167,[1]평가!$B:$Z,MATCH(LEFT(J$2,2),[1]평가!$7:$7,0)-1,FALSE),"")</f>
        <v/>
      </c>
      <c r="K167" s="33" t="str">
        <f>IFERROR(VLOOKUP($B167,[2]평가!$B:$Z,MATCH(LEFT(K$2,2),[2]평가!$7:$7,0)-1,FALSE),"")</f>
        <v/>
      </c>
      <c r="L167" s="36" t="str">
        <f>IFERROR(VLOOKUP($B167,[2]평가!$B:$Z,MATCH(LEFT(L$2,2),[2]평가!$7:$7,0)-1,FALSE),"")</f>
        <v/>
      </c>
      <c r="M167" s="39" t="str">
        <f>IFERROR(VLOOKUP($B167,[2]평가!$B:$Z,MATCH(LEFT(M$2,2),[2]평가!$7:$7,0)-1,FALSE),"")</f>
        <v/>
      </c>
      <c r="N167" s="33" t="str">
        <f>IFERROR(VLOOKUP($B167,[3]평가!$B:$Z,MATCH(LEFT(N$2,2),[3]평가!$7:$7,0)-1,FALSE),"")</f>
        <v/>
      </c>
      <c r="O167" s="36" t="str">
        <f>IFERROR(VLOOKUP($B167,[3]평가!$B:$Z,MATCH(LEFT(O$2,2),[3]평가!$7:$7,0)-1,FALSE),"")</f>
        <v/>
      </c>
      <c r="P167" s="39" t="str">
        <f>IFERROR(VLOOKUP($B167,[3]평가!$B:$Z,MATCH(LEFT(P$2,2),[3]평가!$7:$7,0)-1,FALSE),"")</f>
        <v/>
      </c>
      <c r="Q167" s="33" t="str">
        <f>IFERROR(VLOOKUP($B167,[4]평가!$B:$Z,MATCH(LEFT(Q$2,2),[4]평가!$7:$7,0)-1,FALSE),"")</f>
        <v/>
      </c>
      <c r="R167" s="36" t="str">
        <f>IFERROR(VLOOKUP($B167,[4]평가!$B:$Z,MATCH(LEFT(R$2,2),[4]평가!$7:$7,0)-1,FALSE),"")</f>
        <v/>
      </c>
      <c r="S167" s="39" t="str">
        <f>IFERROR(VLOOKUP($B167,[4]평가!$B:$Z,MATCH(LEFT(S$2,2),[4]평가!$7:$7,0)-1,FALSE),"")</f>
        <v/>
      </c>
      <c r="T167" s="33" t="str">
        <f>IFERROR(VLOOKUP($B167,[5]평가!$B:$Z,MATCH(LEFT(T$2,2),[5]평가!$7:$7,0)-1,FALSE),"")</f>
        <v/>
      </c>
      <c r="U167" s="36" t="str">
        <f>IFERROR(VLOOKUP($B167,[5]평가!$B:$Z,MATCH(LEFT(U$2,2),[5]평가!$7:$7,0)-1,FALSE),"")</f>
        <v/>
      </c>
      <c r="V167" s="39" t="str">
        <f>IFERROR(VLOOKUP($B167,[5]평가!$B:$Z,MATCH(LEFT(V$2,2),[5]평가!$7:$7,0)-1,FALSE),"")</f>
        <v/>
      </c>
      <c r="W167" s="33" t="str">
        <f>IFERROR(VLOOKUP($B167,대상!$B:$AD,MATCH(W$2,대상!$1:$1,0)-1,FALSE),"")</f>
        <v/>
      </c>
      <c r="X167" s="20" t="str">
        <f>IF(ISBLANK(B167),"",T$1-COUNTIF(H167:V167,"회피"))</f>
        <v/>
      </c>
      <c r="Y167" s="21" t="e">
        <f>IF($T$1=X167,(SUM(I167,L167,O167,R167,U167)-MIN(I167,L167,O167,R167,U167)-MAX(I167,L167,O167,R167,U167))/($T$1-2),SUM(I167,L167,O167,R167,U167/X167))</f>
        <v>#VALUE!</v>
      </c>
      <c r="Z167" s="40">
        <f>IFERROR(VLOOKUP($B167,대상!$B:$AD,MATCH(Z$2,대상!$1:$1,0)-1,FALSE),0)</f>
        <v>0</v>
      </c>
      <c r="AA167" s="41" t="str">
        <f>IFERROR(IF(W167="면제","100"+Z167,Y167+Z167),"")</f>
        <v/>
      </c>
      <c r="AB167" s="35" t="e">
        <f>IF(OR(W167="면제",N(Y167)=0),"",IF(AA167&lt;60,"과락",""))</f>
        <v>#VALUE!</v>
      </c>
      <c r="AC167" s="54" t="str">
        <f>IF(N(AA167)=0,"",RANK(AA167,AA$3:AA$202))</f>
        <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
      </c>
    </row>
    <row r="168" spans="1:32" ht="30" customHeight="1" x14ac:dyDescent="0.35">
      <c r="A168" s="4">
        <v>166</v>
      </c>
      <c r="B168" s="2"/>
      <c r="C168" s="38" t="str">
        <f>IFERROR(VLOOKUP($B168,대상!$B:$AC,MATCH(C$2,대상!$1:$1,0)-1,FALSE),"")</f>
        <v/>
      </c>
      <c r="D168" s="38" t="str">
        <f>IFERROR(VLOOKUP($B168,대상!$B:$AC,MATCH(D$2,대상!$1:$1,0)-1,FALSE),"")</f>
        <v/>
      </c>
      <c r="E168" s="36" t="str">
        <f>IFERROR(VLOOKUP($B168,대상!$B:$AC,MATCH(E$2,대상!$1:$1,0)-1,FALSE),"")</f>
        <v/>
      </c>
      <c r="F168" s="38" t="str">
        <f>IFERROR(VLOOKUP($B168,대상!$B:$AC,MATCH(F$2,대상!$1:$1,0)-1,FALSE),"")</f>
        <v/>
      </c>
      <c r="G168" s="38" t="str">
        <f>IFERROR(VLOOKUP($B168,대상!$B:$AC,MATCH(G$2,대상!$1:$1,0)-1,FALSE),"")</f>
        <v/>
      </c>
      <c r="H168" s="33" t="str">
        <f>IFERROR(VLOOKUP($B168,[1]평가!$B:$Z,MATCH(LEFT(H$2,2),[1]평가!$7:$7,0)-1,FALSE),"")</f>
        <v/>
      </c>
      <c r="I168" s="36" t="str">
        <f>IFERROR(VLOOKUP($B168,[1]평가!$B:$Z,MATCH(LEFT(I$2,2),[1]평가!$7:$7,0)-1,FALSE),"")</f>
        <v/>
      </c>
      <c r="J168" s="36" t="str">
        <f>IFERROR(VLOOKUP($B168,[1]평가!$B:$Z,MATCH(LEFT(J$2,2),[1]평가!$7:$7,0)-1,FALSE),"")</f>
        <v/>
      </c>
      <c r="K168" s="33" t="str">
        <f>IFERROR(VLOOKUP($B168,[2]평가!$B:$Z,MATCH(LEFT(K$2,2),[2]평가!$7:$7,0)-1,FALSE),"")</f>
        <v/>
      </c>
      <c r="L168" s="36" t="str">
        <f>IFERROR(VLOOKUP($B168,[2]평가!$B:$Z,MATCH(LEFT(L$2,2),[2]평가!$7:$7,0)-1,FALSE),"")</f>
        <v/>
      </c>
      <c r="M168" s="39" t="str">
        <f>IFERROR(VLOOKUP($B168,[2]평가!$B:$Z,MATCH(LEFT(M$2,2),[2]평가!$7:$7,0)-1,FALSE),"")</f>
        <v/>
      </c>
      <c r="N168" s="33" t="str">
        <f>IFERROR(VLOOKUP($B168,[3]평가!$B:$Z,MATCH(LEFT(N$2,2),[3]평가!$7:$7,0)-1,FALSE),"")</f>
        <v/>
      </c>
      <c r="O168" s="36" t="str">
        <f>IFERROR(VLOOKUP($B168,[3]평가!$B:$Z,MATCH(LEFT(O$2,2),[3]평가!$7:$7,0)-1,FALSE),"")</f>
        <v/>
      </c>
      <c r="P168" s="39" t="str">
        <f>IFERROR(VLOOKUP($B168,[3]평가!$B:$Z,MATCH(LEFT(P$2,2),[3]평가!$7:$7,0)-1,FALSE),"")</f>
        <v/>
      </c>
      <c r="Q168" s="33" t="str">
        <f>IFERROR(VLOOKUP($B168,[4]평가!$B:$Z,MATCH(LEFT(Q$2,2),[4]평가!$7:$7,0)-1,FALSE),"")</f>
        <v/>
      </c>
      <c r="R168" s="36" t="str">
        <f>IFERROR(VLOOKUP($B168,[4]평가!$B:$Z,MATCH(LEFT(R$2,2),[4]평가!$7:$7,0)-1,FALSE),"")</f>
        <v/>
      </c>
      <c r="S168" s="39" t="str">
        <f>IFERROR(VLOOKUP($B168,[4]평가!$B:$Z,MATCH(LEFT(S$2,2),[4]평가!$7:$7,0)-1,FALSE),"")</f>
        <v/>
      </c>
      <c r="T168" s="33" t="str">
        <f>IFERROR(VLOOKUP($B168,[5]평가!$B:$Z,MATCH(LEFT(T$2,2),[5]평가!$7:$7,0)-1,FALSE),"")</f>
        <v/>
      </c>
      <c r="U168" s="36" t="str">
        <f>IFERROR(VLOOKUP($B168,[5]평가!$B:$Z,MATCH(LEFT(U$2,2),[5]평가!$7:$7,0)-1,FALSE),"")</f>
        <v/>
      </c>
      <c r="V168" s="39" t="str">
        <f>IFERROR(VLOOKUP($B168,[5]평가!$B:$Z,MATCH(LEFT(V$2,2),[5]평가!$7:$7,0)-1,FALSE),"")</f>
        <v/>
      </c>
      <c r="W168" s="33" t="str">
        <f>IFERROR(VLOOKUP($B168,대상!$B:$AD,MATCH(W$2,대상!$1:$1,0)-1,FALSE),"")</f>
        <v/>
      </c>
      <c r="X168" s="20" t="str">
        <f>IF(ISBLANK(B168),"",T$1-COUNTIF(H168:V168,"회피"))</f>
        <v/>
      </c>
      <c r="Y168" s="21" t="e">
        <f>IF($T$1=X168,(SUM(I168,L168,O168,R168,U168)-MIN(I168,L168,O168,R168,U168)-MAX(I168,L168,O168,R168,U168))/($T$1-2),SUM(I168,L168,O168,R168,U168/X168))</f>
        <v>#VALUE!</v>
      </c>
      <c r="Z168" s="40">
        <f>IFERROR(VLOOKUP($B168,대상!$B:$AD,MATCH(Z$2,대상!$1:$1,0)-1,FALSE),0)</f>
        <v>0</v>
      </c>
      <c r="AA168" s="41" t="str">
        <f>IFERROR(IF(W168="면제","100"+Z168,Y168+Z168),"")</f>
        <v/>
      </c>
      <c r="AB168" s="35" t="e">
        <f>IF(OR(W168="면제",N(Y168)=0),"",IF(AA168&lt;60,"과락",""))</f>
        <v>#VALUE!</v>
      </c>
      <c r="AC168" s="54" t="str">
        <f>IF(N(AA168)=0,"",RANK(AA168,AA$3:AA$202))</f>
        <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
      </c>
    </row>
    <row r="169" spans="1:32" ht="30" customHeight="1" x14ac:dyDescent="0.35">
      <c r="A169" s="4">
        <v>167</v>
      </c>
      <c r="B169" s="2"/>
      <c r="C169" s="38" t="str">
        <f>IFERROR(VLOOKUP($B169,대상!$B:$AC,MATCH(C$2,대상!$1:$1,0)-1,FALSE),"")</f>
        <v/>
      </c>
      <c r="D169" s="38" t="str">
        <f>IFERROR(VLOOKUP($B169,대상!$B:$AC,MATCH(D$2,대상!$1:$1,0)-1,FALSE),"")</f>
        <v/>
      </c>
      <c r="E169" s="36" t="str">
        <f>IFERROR(VLOOKUP($B169,대상!$B:$AC,MATCH(E$2,대상!$1:$1,0)-1,FALSE),"")</f>
        <v/>
      </c>
      <c r="F169" s="38" t="str">
        <f>IFERROR(VLOOKUP($B169,대상!$B:$AC,MATCH(F$2,대상!$1:$1,0)-1,FALSE),"")</f>
        <v/>
      </c>
      <c r="G169" s="38" t="str">
        <f>IFERROR(VLOOKUP($B169,대상!$B:$AC,MATCH(G$2,대상!$1:$1,0)-1,FALSE),"")</f>
        <v/>
      </c>
      <c r="H169" s="33" t="str">
        <f>IFERROR(VLOOKUP($B169,[1]평가!$B:$Z,MATCH(LEFT(H$2,2),[1]평가!$7:$7,0)-1,FALSE),"")</f>
        <v/>
      </c>
      <c r="I169" s="36" t="str">
        <f>IFERROR(VLOOKUP($B169,[1]평가!$B:$Z,MATCH(LEFT(I$2,2),[1]평가!$7:$7,0)-1,FALSE),"")</f>
        <v/>
      </c>
      <c r="J169" s="36" t="str">
        <f>IFERROR(VLOOKUP($B169,[1]평가!$B:$Z,MATCH(LEFT(J$2,2),[1]평가!$7:$7,0)-1,FALSE),"")</f>
        <v/>
      </c>
      <c r="K169" s="33" t="str">
        <f>IFERROR(VLOOKUP($B169,[2]평가!$B:$Z,MATCH(LEFT(K$2,2),[2]평가!$7:$7,0)-1,FALSE),"")</f>
        <v/>
      </c>
      <c r="L169" s="36" t="str">
        <f>IFERROR(VLOOKUP($B169,[2]평가!$B:$Z,MATCH(LEFT(L$2,2),[2]평가!$7:$7,0)-1,FALSE),"")</f>
        <v/>
      </c>
      <c r="M169" s="39" t="str">
        <f>IFERROR(VLOOKUP($B169,[2]평가!$B:$Z,MATCH(LEFT(M$2,2),[2]평가!$7:$7,0)-1,FALSE),"")</f>
        <v/>
      </c>
      <c r="N169" s="33" t="str">
        <f>IFERROR(VLOOKUP($B169,[3]평가!$B:$Z,MATCH(LEFT(N$2,2),[3]평가!$7:$7,0)-1,FALSE),"")</f>
        <v/>
      </c>
      <c r="O169" s="36" t="str">
        <f>IFERROR(VLOOKUP($B169,[3]평가!$B:$Z,MATCH(LEFT(O$2,2),[3]평가!$7:$7,0)-1,FALSE),"")</f>
        <v/>
      </c>
      <c r="P169" s="39" t="str">
        <f>IFERROR(VLOOKUP($B169,[3]평가!$B:$Z,MATCH(LEFT(P$2,2),[3]평가!$7:$7,0)-1,FALSE),"")</f>
        <v/>
      </c>
      <c r="Q169" s="33" t="str">
        <f>IFERROR(VLOOKUP($B169,[4]평가!$B:$Z,MATCH(LEFT(Q$2,2),[4]평가!$7:$7,0)-1,FALSE),"")</f>
        <v/>
      </c>
      <c r="R169" s="36" t="str">
        <f>IFERROR(VLOOKUP($B169,[4]평가!$B:$Z,MATCH(LEFT(R$2,2),[4]평가!$7:$7,0)-1,FALSE),"")</f>
        <v/>
      </c>
      <c r="S169" s="39" t="str">
        <f>IFERROR(VLOOKUP($B169,[4]평가!$B:$Z,MATCH(LEFT(S$2,2),[4]평가!$7:$7,0)-1,FALSE),"")</f>
        <v/>
      </c>
      <c r="T169" s="33" t="str">
        <f>IFERROR(VLOOKUP($B169,[5]평가!$B:$Z,MATCH(LEFT(T$2,2),[5]평가!$7:$7,0)-1,FALSE),"")</f>
        <v/>
      </c>
      <c r="U169" s="36" t="str">
        <f>IFERROR(VLOOKUP($B169,[5]평가!$B:$Z,MATCH(LEFT(U$2,2),[5]평가!$7:$7,0)-1,FALSE),"")</f>
        <v/>
      </c>
      <c r="V169" s="39" t="str">
        <f>IFERROR(VLOOKUP($B169,[5]평가!$B:$Z,MATCH(LEFT(V$2,2),[5]평가!$7:$7,0)-1,FALSE),"")</f>
        <v/>
      </c>
      <c r="W169" s="33" t="str">
        <f>IFERROR(VLOOKUP($B169,대상!$B:$AD,MATCH(W$2,대상!$1:$1,0)-1,FALSE),"")</f>
        <v/>
      </c>
      <c r="X169" s="20" t="str">
        <f>IF(ISBLANK(B169),"",T$1-COUNTIF(H169:V169,"회피"))</f>
        <v/>
      </c>
      <c r="Y169" s="21" t="e">
        <f>IF($T$1=X169,(SUM(I169,L169,O169,R169,U169)-MIN(I169,L169,O169,R169,U169)-MAX(I169,L169,O169,R169,U169))/($T$1-2),SUM(I169,L169,O169,R169,U169/X169))</f>
        <v>#VALUE!</v>
      </c>
      <c r="Z169" s="40">
        <f>IFERROR(VLOOKUP($B169,대상!$B:$AD,MATCH(Z$2,대상!$1:$1,0)-1,FALSE),0)</f>
        <v>0</v>
      </c>
      <c r="AA169" s="41" t="str">
        <f>IFERROR(IF(W169="면제","100"+Z169,Y169+Z169),"")</f>
        <v/>
      </c>
      <c r="AB169" s="35" t="e">
        <f>IF(OR(W169="면제",N(Y169)=0),"",IF(AA169&lt;60,"과락",""))</f>
        <v>#VALUE!</v>
      </c>
      <c r="AC169" s="54" t="str">
        <f>IF(N(AA169)=0,"",RANK(AA169,AA$3:AA$202))</f>
        <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
      </c>
    </row>
    <row r="170" spans="1:32" ht="30" customHeight="1" x14ac:dyDescent="0.35">
      <c r="A170" s="4">
        <v>168</v>
      </c>
      <c r="B170" s="2"/>
      <c r="C170" s="38" t="str">
        <f>IFERROR(VLOOKUP($B170,대상!$B:$AC,MATCH(C$2,대상!$1:$1,0)-1,FALSE),"")</f>
        <v/>
      </c>
      <c r="D170" s="38" t="str">
        <f>IFERROR(VLOOKUP($B170,대상!$B:$AC,MATCH(D$2,대상!$1:$1,0)-1,FALSE),"")</f>
        <v/>
      </c>
      <c r="E170" s="36" t="str">
        <f>IFERROR(VLOOKUP($B170,대상!$B:$AC,MATCH(E$2,대상!$1:$1,0)-1,FALSE),"")</f>
        <v/>
      </c>
      <c r="F170" s="38" t="str">
        <f>IFERROR(VLOOKUP($B170,대상!$B:$AC,MATCH(F$2,대상!$1:$1,0)-1,FALSE),"")</f>
        <v/>
      </c>
      <c r="G170" s="38" t="str">
        <f>IFERROR(VLOOKUP($B170,대상!$B:$AC,MATCH(G$2,대상!$1:$1,0)-1,FALSE),"")</f>
        <v/>
      </c>
      <c r="H170" s="33" t="str">
        <f>IFERROR(VLOOKUP($B170,[1]평가!$B:$Z,MATCH(LEFT(H$2,2),[1]평가!$7:$7,0)-1,FALSE),"")</f>
        <v/>
      </c>
      <c r="I170" s="36" t="str">
        <f>IFERROR(VLOOKUP($B170,[1]평가!$B:$Z,MATCH(LEFT(I$2,2),[1]평가!$7:$7,0)-1,FALSE),"")</f>
        <v/>
      </c>
      <c r="J170" s="36" t="str">
        <f>IFERROR(VLOOKUP($B170,[1]평가!$B:$Z,MATCH(LEFT(J$2,2),[1]평가!$7:$7,0)-1,FALSE),"")</f>
        <v/>
      </c>
      <c r="K170" s="33" t="str">
        <f>IFERROR(VLOOKUP($B170,[2]평가!$B:$Z,MATCH(LEFT(K$2,2),[2]평가!$7:$7,0)-1,FALSE),"")</f>
        <v/>
      </c>
      <c r="L170" s="36" t="str">
        <f>IFERROR(VLOOKUP($B170,[2]평가!$B:$Z,MATCH(LEFT(L$2,2),[2]평가!$7:$7,0)-1,FALSE),"")</f>
        <v/>
      </c>
      <c r="M170" s="39" t="str">
        <f>IFERROR(VLOOKUP($B170,[2]평가!$B:$Z,MATCH(LEFT(M$2,2),[2]평가!$7:$7,0)-1,FALSE),"")</f>
        <v/>
      </c>
      <c r="N170" s="33" t="str">
        <f>IFERROR(VLOOKUP($B170,[3]평가!$B:$Z,MATCH(LEFT(N$2,2),[3]평가!$7:$7,0)-1,FALSE),"")</f>
        <v/>
      </c>
      <c r="O170" s="36" t="str">
        <f>IFERROR(VLOOKUP($B170,[3]평가!$B:$Z,MATCH(LEFT(O$2,2),[3]평가!$7:$7,0)-1,FALSE),"")</f>
        <v/>
      </c>
      <c r="P170" s="39" t="str">
        <f>IFERROR(VLOOKUP($B170,[3]평가!$B:$Z,MATCH(LEFT(P$2,2),[3]평가!$7:$7,0)-1,FALSE),"")</f>
        <v/>
      </c>
      <c r="Q170" s="33" t="str">
        <f>IFERROR(VLOOKUP($B170,[4]평가!$B:$Z,MATCH(LEFT(Q$2,2),[4]평가!$7:$7,0)-1,FALSE),"")</f>
        <v/>
      </c>
      <c r="R170" s="36" t="str">
        <f>IFERROR(VLOOKUP($B170,[4]평가!$B:$Z,MATCH(LEFT(R$2,2),[4]평가!$7:$7,0)-1,FALSE),"")</f>
        <v/>
      </c>
      <c r="S170" s="39" t="str">
        <f>IFERROR(VLOOKUP($B170,[4]평가!$B:$Z,MATCH(LEFT(S$2,2),[4]평가!$7:$7,0)-1,FALSE),"")</f>
        <v/>
      </c>
      <c r="T170" s="33" t="str">
        <f>IFERROR(VLOOKUP($B170,[5]평가!$B:$Z,MATCH(LEFT(T$2,2),[5]평가!$7:$7,0)-1,FALSE),"")</f>
        <v/>
      </c>
      <c r="U170" s="36" t="str">
        <f>IFERROR(VLOOKUP($B170,[5]평가!$B:$Z,MATCH(LEFT(U$2,2),[5]평가!$7:$7,0)-1,FALSE),"")</f>
        <v/>
      </c>
      <c r="V170" s="39" t="str">
        <f>IFERROR(VLOOKUP($B170,[5]평가!$B:$Z,MATCH(LEFT(V$2,2),[5]평가!$7:$7,0)-1,FALSE),"")</f>
        <v/>
      </c>
      <c r="W170" s="33" t="str">
        <f>IFERROR(VLOOKUP($B170,대상!$B:$AD,MATCH(W$2,대상!$1:$1,0)-1,FALSE),"")</f>
        <v/>
      </c>
      <c r="X170" s="20" t="str">
        <f>IF(ISBLANK(B170),"",T$1-COUNTIF(H170:V170,"회피"))</f>
        <v/>
      </c>
      <c r="Y170" s="21" t="e">
        <f>IF($T$1=X170,(SUM(I170,L170,O170,R170,U170)-MIN(I170,L170,O170,R170,U170)-MAX(I170,L170,O170,R170,U170))/($T$1-2),SUM(I170,L170,O170,R170,U170/X170))</f>
        <v>#VALUE!</v>
      </c>
      <c r="Z170" s="40">
        <f>IFERROR(VLOOKUP($B170,대상!$B:$AD,MATCH(Z$2,대상!$1:$1,0)-1,FALSE),0)</f>
        <v>0</v>
      </c>
      <c r="AA170" s="41" t="str">
        <f>IFERROR(IF(W170="면제","100"+Z170,Y170+Z170),"")</f>
        <v/>
      </c>
      <c r="AB170" s="35" t="e">
        <f>IF(OR(W170="면제",N(Y170)=0),"",IF(AA170&lt;60,"과락",""))</f>
        <v>#VALUE!</v>
      </c>
      <c r="AC170" s="54" t="str">
        <f>IF(N(AA170)=0,"",RANK(AA170,AA$3:AA$202))</f>
        <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
      </c>
    </row>
    <row r="171" spans="1:32" ht="30" customHeight="1" x14ac:dyDescent="0.35">
      <c r="A171" s="4">
        <v>169</v>
      </c>
      <c r="B171" s="2"/>
      <c r="C171" s="38" t="str">
        <f>IFERROR(VLOOKUP($B171,대상!$B:$AC,MATCH(C$2,대상!$1:$1,0)-1,FALSE),"")</f>
        <v/>
      </c>
      <c r="D171" s="38" t="str">
        <f>IFERROR(VLOOKUP($B171,대상!$B:$AC,MATCH(D$2,대상!$1:$1,0)-1,FALSE),"")</f>
        <v/>
      </c>
      <c r="E171" s="36" t="str">
        <f>IFERROR(VLOOKUP($B171,대상!$B:$AC,MATCH(E$2,대상!$1:$1,0)-1,FALSE),"")</f>
        <v/>
      </c>
      <c r="F171" s="38" t="str">
        <f>IFERROR(VLOOKUP($B171,대상!$B:$AC,MATCH(F$2,대상!$1:$1,0)-1,FALSE),"")</f>
        <v/>
      </c>
      <c r="G171" s="38" t="str">
        <f>IFERROR(VLOOKUP($B171,대상!$B:$AC,MATCH(G$2,대상!$1:$1,0)-1,FALSE),"")</f>
        <v/>
      </c>
      <c r="H171" s="33" t="str">
        <f>IFERROR(VLOOKUP($B171,[1]평가!$B:$Z,MATCH(LEFT(H$2,2),[1]평가!$7:$7,0)-1,FALSE),"")</f>
        <v/>
      </c>
      <c r="I171" s="36" t="str">
        <f>IFERROR(VLOOKUP($B171,[1]평가!$B:$Z,MATCH(LEFT(I$2,2),[1]평가!$7:$7,0)-1,FALSE),"")</f>
        <v/>
      </c>
      <c r="J171" s="36" t="str">
        <f>IFERROR(VLOOKUP($B171,[1]평가!$B:$Z,MATCH(LEFT(J$2,2),[1]평가!$7:$7,0)-1,FALSE),"")</f>
        <v/>
      </c>
      <c r="K171" s="33" t="str">
        <f>IFERROR(VLOOKUP($B171,[2]평가!$B:$Z,MATCH(LEFT(K$2,2),[2]평가!$7:$7,0)-1,FALSE),"")</f>
        <v/>
      </c>
      <c r="L171" s="36" t="str">
        <f>IFERROR(VLOOKUP($B171,[2]평가!$B:$Z,MATCH(LEFT(L$2,2),[2]평가!$7:$7,0)-1,FALSE),"")</f>
        <v/>
      </c>
      <c r="M171" s="39" t="str">
        <f>IFERROR(VLOOKUP($B171,[2]평가!$B:$Z,MATCH(LEFT(M$2,2),[2]평가!$7:$7,0)-1,FALSE),"")</f>
        <v/>
      </c>
      <c r="N171" s="33" t="str">
        <f>IFERROR(VLOOKUP($B171,[3]평가!$B:$Z,MATCH(LEFT(N$2,2),[3]평가!$7:$7,0)-1,FALSE),"")</f>
        <v/>
      </c>
      <c r="O171" s="36" t="str">
        <f>IFERROR(VLOOKUP($B171,[3]평가!$B:$Z,MATCH(LEFT(O$2,2),[3]평가!$7:$7,0)-1,FALSE),"")</f>
        <v/>
      </c>
      <c r="P171" s="39" t="str">
        <f>IFERROR(VLOOKUP($B171,[3]평가!$B:$Z,MATCH(LEFT(P$2,2),[3]평가!$7:$7,0)-1,FALSE),"")</f>
        <v/>
      </c>
      <c r="Q171" s="33" t="str">
        <f>IFERROR(VLOOKUP($B171,[4]평가!$B:$Z,MATCH(LEFT(Q$2,2),[4]평가!$7:$7,0)-1,FALSE),"")</f>
        <v/>
      </c>
      <c r="R171" s="36" t="str">
        <f>IFERROR(VLOOKUP($B171,[4]평가!$B:$Z,MATCH(LEFT(R$2,2),[4]평가!$7:$7,0)-1,FALSE),"")</f>
        <v/>
      </c>
      <c r="S171" s="39" t="str">
        <f>IFERROR(VLOOKUP($B171,[4]평가!$B:$Z,MATCH(LEFT(S$2,2),[4]평가!$7:$7,0)-1,FALSE),"")</f>
        <v/>
      </c>
      <c r="T171" s="33" t="str">
        <f>IFERROR(VLOOKUP($B171,[5]평가!$B:$Z,MATCH(LEFT(T$2,2),[5]평가!$7:$7,0)-1,FALSE),"")</f>
        <v/>
      </c>
      <c r="U171" s="36" t="str">
        <f>IFERROR(VLOOKUP($B171,[5]평가!$B:$Z,MATCH(LEFT(U$2,2),[5]평가!$7:$7,0)-1,FALSE),"")</f>
        <v/>
      </c>
      <c r="V171" s="39" t="str">
        <f>IFERROR(VLOOKUP($B171,[5]평가!$B:$Z,MATCH(LEFT(V$2,2),[5]평가!$7:$7,0)-1,FALSE),"")</f>
        <v/>
      </c>
      <c r="W171" s="33" t="str">
        <f>IFERROR(VLOOKUP($B171,대상!$B:$AD,MATCH(W$2,대상!$1:$1,0)-1,FALSE),"")</f>
        <v/>
      </c>
      <c r="X171" s="20" t="str">
        <f>IF(ISBLANK(B171),"",T$1-COUNTIF(H171:V171,"회피"))</f>
        <v/>
      </c>
      <c r="Y171" s="21" t="e">
        <f>IF($T$1=X171,(SUM(I171,L171,O171,R171,U171)-MIN(I171,L171,O171,R171,U171)-MAX(I171,L171,O171,R171,U171))/($T$1-2),SUM(I171,L171,O171,R171,U171/X171))</f>
        <v>#VALUE!</v>
      </c>
      <c r="Z171" s="40">
        <f>IFERROR(VLOOKUP($B171,대상!$B:$AD,MATCH(Z$2,대상!$1:$1,0)-1,FALSE),0)</f>
        <v>0</v>
      </c>
      <c r="AA171" s="41" t="str">
        <f>IFERROR(IF(W171="면제","100"+Z171,Y171+Z171),"")</f>
        <v/>
      </c>
      <c r="AB171" s="35" t="e">
        <f>IF(OR(W171="면제",N(Y171)=0),"",IF(AA171&lt;60,"과락",""))</f>
        <v>#VALUE!</v>
      </c>
      <c r="AC171" s="54" t="str">
        <f>IF(N(AA171)=0,"",RANK(AA171,AA$3:AA$202))</f>
        <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
      </c>
    </row>
    <row r="172" spans="1:32" ht="30" customHeight="1" x14ac:dyDescent="0.35">
      <c r="A172" s="4">
        <v>170</v>
      </c>
      <c r="B172" s="2"/>
      <c r="C172" s="38" t="str">
        <f>IFERROR(VLOOKUP($B172,대상!$B:$AC,MATCH(C$2,대상!$1:$1,0)-1,FALSE),"")</f>
        <v/>
      </c>
      <c r="D172" s="38" t="str">
        <f>IFERROR(VLOOKUP($B172,대상!$B:$AC,MATCH(D$2,대상!$1:$1,0)-1,FALSE),"")</f>
        <v/>
      </c>
      <c r="E172" s="36" t="str">
        <f>IFERROR(VLOOKUP($B172,대상!$B:$AC,MATCH(E$2,대상!$1:$1,0)-1,FALSE),"")</f>
        <v/>
      </c>
      <c r="F172" s="38" t="str">
        <f>IFERROR(VLOOKUP($B172,대상!$B:$AC,MATCH(F$2,대상!$1:$1,0)-1,FALSE),"")</f>
        <v/>
      </c>
      <c r="G172" s="38" t="str">
        <f>IFERROR(VLOOKUP($B172,대상!$B:$AC,MATCH(G$2,대상!$1:$1,0)-1,FALSE),"")</f>
        <v/>
      </c>
      <c r="H172" s="33" t="str">
        <f>IFERROR(VLOOKUP($B172,[1]평가!$B:$Z,MATCH(LEFT(H$2,2),[1]평가!$7:$7,0)-1,FALSE),"")</f>
        <v/>
      </c>
      <c r="I172" s="36" t="str">
        <f>IFERROR(VLOOKUP($B172,[1]평가!$B:$Z,MATCH(LEFT(I$2,2),[1]평가!$7:$7,0)-1,FALSE),"")</f>
        <v/>
      </c>
      <c r="J172" s="36" t="str">
        <f>IFERROR(VLOOKUP($B172,[1]평가!$B:$Z,MATCH(LEFT(J$2,2),[1]평가!$7:$7,0)-1,FALSE),"")</f>
        <v/>
      </c>
      <c r="K172" s="33" t="str">
        <f>IFERROR(VLOOKUP($B172,[2]평가!$B:$Z,MATCH(LEFT(K$2,2),[2]평가!$7:$7,0)-1,FALSE),"")</f>
        <v/>
      </c>
      <c r="L172" s="36" t="str">
        <f>IFERROR(VLOOKUP($B172,[2]평가!$B:$Z,MATCH(LEFT(L$2,2),[2]평가!$7:$7,0)-1,FALSE),"")</f>
        <v/>
      </c>
      <c r="M172" s="39" t="str">
        <f>IFERROR(VLOOKUP($B172,[2]평가!$B:$Z,MATCH(LEFT(M$2,2),[2]평가!$7:$7,0)-1,FALSE),"")</f>
        <v/>
      </c>
      <c r="N172" s="33" t="str">
        <f>IFERROR(VLOOKUP($B172,[3]평가!$B:$Z,MATCH(LEFT(N$2,2),[3]평가!$7:$7,0)-1,FALSE),"")</f>
        <v/>
      </c>
      <c r="O172" s="36" t="str">
        <f>IFERROR(VLOOKUP($B172,[3]평가!$B:$Z,MATCH(LEFT(O$2,2),[3]평가!$7:$7,0)-1,FALSE),"")</f>
        <v/>
      </c>
      <c r="P172" s="39" t="str">
        <f>IFERROR(VLOOKUP($B172,[3]평가!$B:$Z,MATCH(LEFT(P$2,2),[3]평가!$7:$7,0)-1,FALSE),"")</f>
        <v/>
      </c>
      <c r="Q172" s="33" t="str">
        <f>IFERROR(VLOOKUP($B172,[4]평가!$B:$Z,MATCH(LEFT(Q$2,2),[4]평가!$7:$7,0)-1,FALSE),"")</f>
        <v/>
      </c>
      <c r="R172" s="36" t="str">
        <f>IFERROR(VLOOKUP($B172,[4]평가!$B:$Z,MATCH(LEFT(R$2,2),[4]평가!$7:$7,0)-1,FALSE),"")</f>
        <v/>
      </c>
      <c r="S172" s="39" t="str">
        <f>IFERROR(VLOOKUP($B172,[4]평가!$B:$Z,MATCH(LEFT(S$2,2),[4]평가!$7:$7,0)-1,FALSE),"")</f>
        <v/>
      </c>
      <c r="T172" s="33" t="str">
        <f>IFERROR(VLOOKUP($B172,[5]평가!$B:$Z,MATCH(LEFT(T$2,2),[5]평가!$7:$7,0)-1,FALSE),"")</f>
        <v/>
      </c>
      <c r="U172" s="36" t="str">
        <f>IFERROR(VLOOKUP($B172,[5]평가!$B:$Z,MATCH(LEFT(U$2,2),[5]평가!$7:$7,0)-1,FALSE),"")</f>
        <v/>
      </c>
      <c r="V172" s="39" t="str">
        <f>IFERROR(VLOOKUP($B172,[5]평가!$B:$Z,MATCH(LEFT(V$2,2),[5]평가!$7:$7,0)-1,FALSE),"")</f>
        <v/>
      </c>
      <c r="W172" s="33" t="str">
        <f>IFERROR(VLOOKUP($B172,대상!$B:$AD,MATCH(W$2,대상!$1:$1,0)-1,FALSE),"")</f>
        <v/>
      </c>
      <c r="X172" s="20" t="str">
        <f>IF(ISBLANK(B172),"",T$1-COUNTIF(H172:V172,"회피"))</f>
        <v/>
      </c>
      <c r="Y172" s="21" t="e">
        <f>IF($T$1=X172,(SUM(I172,L172,O172,R172,U172)-MIN(I172,L172,O172,R172,U172)-MAX(I172,L172,O172,R172,U172))/($T$1-2),SUM(I172,L172,O172,R172,U172/X172))</f>
        <v>#VALUE!</v>
      </c>
      <c r="Z172" s="40">
        <f>IFERROR(VLOOKUP($B172,대상!$B:$AD,MATCH(Z$2,대상!$1:$1,0)-1,FALSE),0)</f>
        <v>0</v>
      </c>
      <c r="AA172" s="41" t="str">
        <f>IFERROR(IF(W172="면제","100"+Z172,Y172+Z172),"")</f>
        <v/>
      </c>
      <c r="AB172" s="35" t="e">
        <f>IF(OR(W172="면제",N(Y172)=0),"",IF(AA172&lt;60,"과락",""))</f>
        <v>#VALUE!</v>
      </c>
      <c r="AC172" s="54" t="str">
        <f>IF(N(AA172)=0,"",RANK(AA172,AA$3:AA$202))</f>
        <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
      </c>
    </row>
    <row r="173" spans="1:32" ht="30" customHeight="1" x14ac:dyDescent="0.35">
      <c r="A173" s="4">
        <v>171</v>
      </c>
      <c r="B173" s="2"/>
      <c r="C173" s="38" t="str">
        <f>IFERROR(VLOOKUP($B173,대상!$B:$AC,MATCH(C$2,대상!$1:$1,0)-1,FALSE),"")</f>
        <v/>
      </c>
      <c r="D173" s="38" t="str">
        <f>IFERROR(VLOOKUP($B173,대상!$B:$AC,MATCH(D$2,대상!$1:$1,0)-1,FALSE),"")</f>
        <v/>
      </c>
      <c r="E173" s="36" t="str">
        <f>IFERROR(VLOOKUP($B173,대상!$B:$AC,MATCH(E$2,대상!$1:$1,0)-1,FALSE),"")</f>
        <v/>
      </c>
      <c r="F173" s="38" t="str">
        <f>IFERROR(VLOOKUP($B173,대상!$B:$AC,MATCH(F$2,대상!$1:$1,0)-1,FALSE),"")</f>
        <v/>
      </c>
      <c r="G173" s="38" t="str">
        <f>IFERROR(VLOOKUP($B173,대상!$B:$AC,MATCH(G$2,대상!$1:$1,0)-1,FALSE),"")</f>
        <v/>
      </c>
      <c r="H173" s="33" t="str">
        <f>IFERROR(VLOOKUP($B173,[1]평가!$B:$Z,MATCH(LEFT(H$2,2),[1]평가!$7:$7,0)-1,FALSE),"")</f>
        <v/>
      </c>
      <c r="I173" s="36" t="str">
        <f>IFERROR(VLOOKUP($B173,[1]평가!$B:$Z,MATCH(LEFT(I$2,2),[1]평가!$7:$7,0)-1,FALSE),"")</f>
        <v/>
      </c>
      <c r="J173" s="36" t="str">
        <f>IFERROR(VLOOKUP($B173,[1]평가!$B:$Z,MATCH(LEFT(J$2,2),[1]평가!$7:$7,0)-1,FALSE),"")</f>
        <v/>
      </c>
      <c r="K173" s="33" t="str">
        <f>IFERROR(VLOOKUP($B173,[2]평가!$B:$Z,MATCH(LEFT(K$2,2),[2]평가!$7:$7,0)-1,FALSE),"")</f>
        <v/>
      </c>
      <c r="L173" s="36" t="str">
        <f>IFERROR(VLOOKUP($B173,[2]평가!$B:$Z,MATCH(LEFT(L$2,2),[2]평가!$7:$7,0)-1,FALSE),"")</f>
        <v/>
      </c>
      <c r="M173" s="39" t="str">
        <f>IFERROR(VLOOKUP($B173,[2]평가!$B:$Z,MATCH(LEFT(M$2,2),[2]평가!$7:$7,0)-1,FALSE),"")</f>
        <v/>
      </c>
      <c r="N173" s="33" t="str">
        <f>IFERROR(VLOOKUP($B173,[3]평가!$B:$Z,MATCH(LEFT(N$2,2),[3]평가!$7:$7,0)-1,FALSE),"")</f>
        <v/>
      </c>
      <c r="O173" s="36" t="str">
        <f>IFERROR(VLOOKUP($B173,[3]평가!$B:$Z,MATCH(LEFT(O$2,2),[3]평가!$7:$7,0)-1,FALSE),"")</f>
        <v/>
      </c>
      <c r="P173" s="39" t="str">
        <f>IFERROR(VLOOKUP($B173,[3]평가!$B:$Z,MATCH(LEFT(P$2,2),[3]평가!$7:$7,0)-1,FALSE),"")</f>
        <v/>
      </c>
      <c r="Q173" s="33" t="str">
        <f>IFERROR(VLOOKUP($B173,[4]평가!$B:$Z,MATCH(LEFT(Q$2,2),[4]평가!$7:$7,0)-1,FALSE),"")</f>
        <v/>
      </c>
      <c r="R173" s="36" t="str">
        <f>IFERROR(VLOOKUP($B173,[4]평가!$B:$Z,MATCH(LEFT(R$2,2),[4]평가!$7:$7,0)-1,FALSE),"")</f>
        <v/>
      </c>
      <c r="S173" s="39" t="str">
        <f>IFERROR(VLOOKUP($B173,[4]평가!$B:$Z,MATCH(LEFT(S$2,2),[4]평가!$7:$7,0)-1,FALSE),"")</f>
        <v/>
      </c>
      <c r="T173" s="33" t="str">
        <f>IFERROR(VLOOKUP($B173,[5]평가!$B:$Z,MATCH(LEFT(T$2,2),[5]평가!$7:$7,0)-1,FALSE),"")</f>
        <v/>
      </c>
      <c r="U173" s="36" t="str">
        <f>IFERROR(VLOOKUP($B173,[5]평가!$B:$Z,MATCH(LEFT(U$2,2),[5]평가!$7:$7,0)-1,FALSE),"")</f>
        <v/>
      </c>
      <c r="V173" s="39" t="str">
        <f>IFERROR(VLOOKUP($B173,[5]평가!$B:$Z,MATCH(LEFT(V$2,2),[5]평가!$7:$7,0)-1,FALSE),"")</f>
        <v/>
      </c>
      <c r="W173" s="33" t="str">
        <f>IFERROR(VLOOKUP($B173,대상!$B:$AD,MATCH(W$2,대상!$1:$1,0)-1,FALSE),"")</f>
        <v/>
      </c>
      <c r="X173" s="20" t="str">
        <f>IF(ISBLANK(B173),"",T$1-COUNTIF(H173:V173,"회피"))</f>
        <v/>
      </c>
      <c r="Y173" s="21" t="e">
        <f>IF($T$1=X173,(SUM(I173,L173,O173,R173,U173)-MIN(I173,L173,O173,R173,U173)-MAX(I173,L173,O173,R173,U173))/($T$1-2),SUM(I173,L173,O173,R173,U173/X173))</f>
        <v>#VALUE!</v>
      </c>
      <c r="Z173" s="40">
        <f>IFERROR(VLOOKUP($B173,대상!$B:$AD,MATCH(Z$2,대상!$1:$1,0)-1,FALSE),0)</f>
        <v>0</v>
      </c>
      <c r="AA173" s="41" t="str">
        <f>IFERROR(IF(W173="면제","100"+Z173,Y173+Z173),"")</f>
        <v/>
      </c>
      <c r="AB173" s="35" t="e">
        <f>IF(OR(W173="면제",N(Y173)=0),"",IF(AA173&lt;60,"과락",""))</f>
        <v>#VALUE!</v>
      </c>
      <c r="AC173" s="54" t="str">
        <f>IF(N(AA173)=0,"",RANK(AA173,AA$3:AA$202))</f>
        <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
      </c>
    </row>
    <row r="174" spans="1:32" ht="30" customHeight="1" x14ac:dyDescent="0.35">
      <c r="A174" s="4">
        <v>172</v>
      </c>
      <c r="B174" s="2"/>
      <c r="C174" s="38" t="str">
        <f>IFERROR(VLOOKUP($B174,대상!$B:$AC,MATCH(C$2,대상!$1:$1,0)-1,FALSE),"")</f>
        <v/>
      </c>
      <c r="D174" s="38" t="str">
        <f>IFERROR(VLOOKUP($B174,대상!$B:$AC,MATCH(D$2,대상!$1:$1,0)-1,FALSE),"")</f>
        <v/>
      </c>
      <c r="E174" s="36" t="str">
        <f>IFERROR(VLOOKUP($B174,대상!$B:$AC,MATCH(E$2,대상!$1:$1,0)-1,FALSE),"")</f>
        <v/>
      </c>
      <c r="F174" s="38" t="str">
        <f>IFERROR(VLOOKUP($B174,대상!$B:$AC,MATCH(F$2,대상!$1:$1,0)-1,FALSE),"")</f>
        <v/>
      </c>
      <c r="G174" s="38" t="str">
        <f>IFERROR(VLOOKUP($B174,대상!$B:$AC,MATCH(G$2,대상!$1:$1,0)-1,FALSE),"")</f>
        <v/>
      </c>
      <c r="H174" s="33" t="str">
        <f>IFERROR(VLOOKUP($B174,[1]평가!$B:$Z,MATCH(LEFT(H$2,2),[1]평가!$7:$7,0)-1,FALSE),"")</f>
        <v/>
      </c>
      <c r="I174" s="36" t="str">
        <f>IFERROR(VLOOKUP($B174,[1]평가!$B:$Z,MATCH(LEFT(I$2,2),[1]평가!$7:$7,0)-1,FALSE),"")</f>
        <v/>
      </c>
      <c r="J174" s="36" t="str">
        <f>IFERROR(VLOOKUP($B174,[1]평가!$B:$Z,MATCH(LEFT(J$2,2),[1]평가!$7:$7,0)-1,FALSE),"")</f>
        <v/>
      </c>
      <c r="K174" s="33" t="str">
        <f>IFERROR(VLOOKUP($B174,[2]평가!$B:$Z,MATCH(LEFT(K$2,2),[2]평가!$7:$7,0)-1,FALSE),"")</f>
        <v/>
      </c>
      <c r="L174" s="36" t="str">
        <f>IFERROR(VLOOKUP($B174,[2]평가!$B:$Z,MATCH(LEFT(L$2,2),[2]평가!$7:$7,0)-1,FALSE),"")</f>
        <v/>
      </c>
      <c r="M174" s="39" t="str">
        <f>IFERROR(VLOOKUP($B174,[2]평가!$B:$Z,MATCH(LEFT(M$2,2),[2]평가!$7:$7,0)-1,FALSE),"")</f>
        <v/>
      </c>
      <c r="N174" s="33" t="str">
        <f>IFERROR(VLOOKUP($B174,[3]평가!$B:$Z,MATCH(LEFT(N$2,2),[3]평가!$7:$7,0)-1,FALSE),"")</f>
        <v/>
      </c>
      <c r="O174" s="36" t="str">
        <f>IFERROR(VLOOKUP($B174,[3]평가!$B:$Z,MATCH(LEFT(O$2,2),[3]평가!$7:$7,0)-1,FALSE),"")</f>
        <v/>
      </c>
      <c r="P174" s="39" t="str">
        <f>IFERROR(VLOOKUP($B174,[3]평가!$B:$Z,MATCH(LEFT(P$2,2),[3]평가!$7:$7,0)-1,FALSE),"")</f>
        <v/>
      </c>
      <c r="Q174" s="33" t="str">
        <f>IFERROR(VLOOKUP($B174,[4]평가!$B:$Z,MATCH(LEFT(Q$2,2),[4]평가!$7:$7,0)-1,FALSE),"")</f>
        <v/>
      </c>
      <c r="R174" s="36" t="str">
        <f>IFERROR(VLOOKUP($B174,[4]평가!$B:$Z,MATCH(LEFT(R$2,2),[4]평가!$7:$7,0)-1,FALSE),"")</f>
        <v/>
      </c>
      <c r="S174" s="39" t="str">
        <f>IFERROR(VLOOKUP($B174,[4]평가!$B:$Z,MATCH(LEFT(S$2,2),[4]평가!$7:$7,0)-1,FALSE),"")</f>
        <v/>
      </c>
      <c r="T174" s="33" t="str">
        <f>IFERROR(VLOOKUP($B174,[5]평가!$B:$Z,MATCH(LEFT(T$2,2),[5]평가!$7:$7,0)-1,FALSE),"")</f>
        <v/>
      </c>
      <c r="U174" s="36" t="str">
        <f>IFERROR(VLOOKUP($B174,[5]평가!$B:$Z,MATCH(LEFT(U$2,2),[5]평가!$7:$7,0)-1,FALSE),"")</f>
        <v/>
      </c>
      <c r="V174" s="39" t="str">
        <f>IFERROR(VLOOKUP($B174,[5]평가!$B:$Z,MATCH(LEFT(V$2,2),[5]평가!$7:$7,0)-1,FALSE),"")</f>
        <v/>
      </c>
      <c r="W174" s="33" t="str">
        <f>IFERROR(VLOOKUP($B174,대상!$B:$AD,MATCH(W$2,대상!$1:$1,0)-1,FALSE),"")</f>
        <v/>
      </c>
      <c r="X174" s="20" t="str">
        <f>IF(ISBLANK(B174),"",T$1-COUNTIF(H174:V174,"회피"))</f>
        <v/>
      </c>
      <c r="Y174" s="21" t="e">
        <f>IF($T$1=X174,(SUM(I174,L174,O174,R174,U174)-MIN(I174,L174,O174,R174,U174)-MAX(I174,L174,O174,R174,U174))/($T$1-2),SUM(I174,L174,O174,R174,U174/X174))</f>
        <v>#VALUE!</v>
      </c>
      <c r="Z174" s="40">
        <f>IFERROR(VLOOKUP($B174,대상!$B:$AD,MATCH(Z$2,대상!$1:$1,0)-1,FALSE),0)</f>
        <v>0</v>
      </c>
      <c r="AA174" s="41" t="str">
        <f>IFERROR(IF(W174="면제","100"+Z174,Y174+Z174),"")</f>
        <v/>
      </c>
      <c r="AB174" s="35" t="e">
        <f>IF(OR(W174="면제",N(Y174)=0),"",IF(AA174&lt;60,"과락",""))</f>
        <v>#VALUE!</v>
      </c>
      <c r="AC174" s="54" t="str">
        <f>IF(N(AA174)=0,"",RANK(AA174,AA$3:AA$202))</f>
        <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
      </c>
    </row>
    <row r="175" spans="1:32" ht="30" customHeight="1" x14ac:dyDescent="0.35">
      <c r="A175" s="4">
        <v>173</v>
      </c>
      <c r="B175" s="2"/>
      <c r="C175" s="38" t="str">
        <f>IFERROR(VLOOKUP($B175,대상!$B:$AC,MATCH(C$2,대상!$1:$1,0)-1,FALSE),"")</f>
        <v/>
      </c>
      <c r="D175" s="38" t="str">
        <f>IFERROR(VLOOKUP($B175,대상!$B:$AC,MATCH(D$2,대상!$1:$1,0)-1,FALSE),"")</f>
        <v/>
      </c>
      <c r="E175" s="36" t="str">
        <f>IFERROR(VLOOKUP($B175,대상!$B:$AC,MATCH(E$2,대상!$1:$1,0)-1,FALSE),"")</f>
        <v/>
      </c>
      <c r="F175" s="38" t="str">
        <f>IFERROR(VLOOKUP($B175,대상!$B:$AC,MATCH(F$2,대상!$1:$1,0)-1,FALSE),"")</f>
        <v/>
      </c>
      <c r="G175" s="38" t="str">
        <f>IFERROR(VLOOKUP($B175,대상!$B:$AC,MATCH(G$2,대상!$1:$1,0)-1,FALSE),"")</f>
        <v/>
      </c>
      <c r="H175" s="33" t="str">
        <f>IFERROR(VLOOKUP($B175,[1]평가!$B:$Z,MATCH(LEFT(H$2,2),[1]평가!$7:$7,0)-1,FALSE),"")</f>
        <v/>
      </c>
      <c r="I175" s="36" t="str">
        <f>IFERROR(VLOOKUP($B175,[1]평가!$B:$Z,MATCH(LEFT(I$2,2),[1]평가!$7:$7,0)-1,FALSE),"")</f>
        <v/>
      </c>
      <c r="J175" s="36" t="str">
        <f>IFERROR(VLOOKUP($B175,[1]평가!$B:$Z,MATCH(LEFT(J$2,2),[1]평가!$7:$7,0)-1,FALSE),"")</f>
        <v/>
      </c>
      <c r="K175" s="33" t="str">
        <f>IFERROR(VLOOKUP($B175,[2]평가!$B:$Z,MATCH(LEFT(K$2,2),[2]평가!$7:$7,0)-1,FALSE),"")</f>
        <v/>
      </c>
      <c r="L175" s="36" t="str">
        <f>IFERROR(VLOOKUP($B175,[2]평가!$B:$Z,MATCH(LEFT(L$2,2),[2]평가!$7:$7,0)-1,FALSE),"")</f>
        <v/>
      </c>
      <c r="M175" s="39" t="str">
        <f>IFERROR(VLOOKUP($B175,[2]평가!$B:$Z,MATCH(LEFT(M$2,2),[2]평가!$7:$7,0)-1,FALSE),"")</f>
        <v/>
      </c>
      <c r="N175" s="33" t="str">
        <f>IFERROR(VLOOKUP($B175,[3]평가!$B:$Z,MATCH(LEFT(N$2,2),[3]평가!$7:$7,0)-1,FALSE),"")</f>
        <v/>
      </c>
      <c r="O175" s="36" t="str">
        <f>IFERROR(VLOOKUP($B175,[3]평가!$B:$Z,MATCH(LEFT(O$2,2),[3]평가!$7:$7,0)-1,FALSE),"")</f>
        <v/>
      </c>
      <c r="P175" s="39" t="str">
        <f>IFERROR(VLOOKUP($B175,[3]평가!$B:$Z,MATCH(LEFT(P$2,2),[3]평가!$7:$7,0)-1,FALSE),"")</f>
        <v/>
      </c>
      <c r="Q175" s="33" t="str">
        <f>IFERROR(VLOOKUP($B175,[4]평가!$B:$Z,MATCH(LEFT(Q$2,2),[4]평가!$7:$7,0)-1,FALSE),"")</f>
        <v/>
      </c>
      <c r="R175" s="36" t="str">
        <f>IFERROR(VLOOKUP($B175,[4]평가!$B:$Z,MATCH(LEFT(R$2,2),[4]평가!$7:$7,0)-1,FALSE),"")</f>
        <v/>
      </c>
      <c r="S175" s="39" t="str">
        <f>IFERROR(VLOOKUP($B175,[4]평가!$B:$Z,MATCH(LEFT(S$2,2),[4]평가!$7:$7,0)-1,FALSE),"")</f>
        <v/>
      </c>
      <c r="T175" s="33" t="str">
        <f>IFERROR(VLOOKUP($B175,[5]평가!$B:$Z,MATCH(LEFT(T$2,2),[5]평가!$7:$7,0)-1,FALSE),"")</f>
        <v/>
      </c>
      <c r="U175" s="36" t="str">
        <f>IFERROR(VLOOKUP($B175,[5]평가!$B:$Z,MATCH(LEFT(U$2,2),[5]평가!$7:$7,0)-1,FALSE),"")</f>
        <v/>
      </c>
      <c r="V175" s="39" t="str">
        <f>IFERROR(VLOOKUP($B175,[5]평가!$B:$Z,MATCH(LEFT(V$2,2),[5]평가!$7:$7,0)-1,FALSE),"")</f>
        <v/>
      </c>
      <c r="W175" s="33" t="str">
        <f>IFERROR(VLOOKUP($B175,대상!$B:$AD,MATCH(W$2,대상!$1:$1,0)-1,FALSE),"")</f>
        <v/>
      </c>
      <c r="X175" s="20" t="str">
        <f>IF(ISBLANK(B175),"",T$1-COUNTIF(H175:V175,"회피"))</f>
        <v/>
      </c>
      <c r="Y175" s="21" t="e">
        <f>IF($T$1=X175,(SUM(I175,L175,O175,R175,U175)-MIN(I175,L175,O175,R175,U175)-MAX(I175,L175,O175,R175,U175))/($T$1-2),SUM(I175,L175,O175,R175,U175/X175))</f>
        <v>#VALUE!</v>
      </c>
      <c r="Z175" s="40">
        <f>IFERROR(VLOOKUP($B175,대상!$B:$AD,MATCH(Z$2,대상!$1:$1,0)-1,FALSE),0)</f>
        <v>0</v>
      </c>
      <c r="AA175" s="41" t="str">
        <f>IFERROR(IF(W175="면제","100"+Z175,Y175+Z175),"")</f>
        <v/>
      </c>
      <c r="AB175" s="35" t="e">
        <f>IF(OR(W175="면제",N(Y175)=0),"",IF(AA175&lt;60,"과락",""))</f>
        <v>#VALUE!</v>
      </c>
      <c r="AC175" s="54" t="str">
        <f>IF(N(AA175)=0,"",RANK(AA175,AA$3:AA$202))</f>
        <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
      </c>
    </row>
    <row r="176" spans="1:32" ht="30" customHeight="1" x14ac:dyDescent="0.35">
      <c r="A176" s="4">
        <v>174</v>
      </c>
      <c r="B176" s="2"/>
      <c r="C176" s="38" t="str">
        <f>IFERROR(VLOOKUP($B176,대상!$B:$AC,MATCH(C$2,대상!$1:$1,0)-1,FALSE),"")</f>
        <v/>
      </c>
      <c r="D176" s="38" t="str">
        <f>IFERROR(VLOOKUP($B176,대상!$B:$AC,MATCH(D$2,대상!$1:$1,0)-1,FALSE),"")</f>
        <v/>
      </c>
      <c r="E176" s="36" t="str">
        <f>IFERROR(VLOOKUP($B176,대상!$B:$AC,MATCH(E$2,대상!$1:$1,0)-1,FALSE),"")</f>
        <v/>
      </c>
      <c r="F176" s="38" t="str">
        <f>IFERROR(VLOOKUP($B176,대상!$B:$AC,MATCH(F$2,대상!$1:$1,0)-1,FALSE),"")</f>
        <v/>
      </c>
      <c r="G176" s="38" t="str">
        <f>IFERROR(VLOOKUP($B176,대상!$B:$AC,MATCH(G$2,대상!$1:$1,0)-1,FALSE),"")</f>
        <v/>
      </c>
      <c r="H176" s="33" t="str">
        <f>IFERROR(VLOOKUP($B176,[1]평가!$B:$Z,MATCH(LEFT(H$2,2),[1]평가!$7:$7,0)-1,FALSE),"")</f>
        <v/>
      </c>
      <c r="I176" s="36" t="str">
        <f>IFERROR(VLOOKUP($B176,[1]평가!$B:$Z,MATCH(LEFT(I$2,2),[1]평가!$7:$7,0)-1,FALSE),"")</f>
        <v/>
      </c>
      <c r="J176" s="36" t="str">
        <f>IFERROR(VLOOKUP($B176,[1]평가!$B:$Z,MATCH(LEFT(J$2,2),[1]평가!$7:$7,0)-1,FALSE),"")</f>
        <v/>
      </c>
      <c r="K176" s="33" t="str">
        <f>IFERROR(VLOOKUP($B176,[2]평가!$B:$Z,MATCH(LEFT(K$2,2),[2]평가!$7:$7,0)-1,FALSE),"")</f>
        <v/>
      </c>
      <c r="L176" s="36" t="str">
        <f>IFERROR(VLOOKUP($B176,[2]평가!$B:$Z,MATCH(LEFT(L$2,2),[2]평가!$7:$7,0)-1,FALSE),"")</f>
        <v/>
      </c>
      <c r="M176" s="39" t="str">
        <f>IFERROR(VLOOKUP($B176,[2]평가!$B:$Z,MATCH(LEFT(M$2,2),[2]평가!$7:$7,0)-1,FALSE),"")</f>
        <v/>
      </c>
      <c r="N176" s="33" t="str">
        <f>IFERROR(VLOOKUP($B176,[3]평가!$B:$Z,MATCH(LEFT(N$2,2),[3]평가!$7:$7,0)-1,FALSE),"")</f>
        <v/>
      </c>
      <c r="O176" s="36" t="str">
        <f>IFERROR(VLOOKUP($B176,[3]평가!$B:$Z,MATCH(LEFT(O$2,2),[3]평가!$7:$7,0)-1,FALSE),"")</f>
        <v/>
      </c>
      <c r="P176" s="39" t="str">
        <f>IFERROR(VLOOKUP($B176,[3]평가!$B:$Z,MATCH(LEFT(P$2,2),[3]평가!$7:$7,0)-1,FALSE),"")</f>
        <v/>
      </c>
      <c r="Q176" s="33" t="str">
        <f>IFERROR(VLOOKUP($B176,[4]평가!$B:$Z,MATCH(LEFT(Q$2,2),[4]평가!$7:$7,0)-1,FALSE),"")</f>
        <v/>
      </c>
      <c r="R176" s="36" t="str">
        <f>IFERROR(VLOOKUP($B176,[4]평가!$B:$Z,MATCH(LEFT(R$2,2),[4]평가!$7:$7,0)-1,FALSE),"")</f>
        <v/>
      </c>
      <c r="S176" s="39" t="str">
        <f>IFERROR(VLOOKUP($B176,[4]평가!$B:$Z,MATCH(LEFT(S$2,2),[4]평가!$7:$7,0)-1,FALSE),"")</f>
        <v/>
      </c>
      <c r="T176" s="33" t="str">
        <f>IFERROR(VLOOKUP($B176,[5]평가!$B:$Z,MATCH(LEFT(T$2,2),[5]평가!$7:$7,0)-1,FALSE),"")</f>
        <v/>
      </c>
      <c r="U176" s="36" t="str">
        <f>IFERROR(VLOOKUP($B176,[5]평가!$B:$Z,MATCH(LEFT(U$2,2),[5]평가!$7:$7,0)-1,FALSE),"")</f>
        <v/>
      </c>
      <c r="V176" s="39" t="str">
        <f>IFERROR(VLOOKUP($B176,[5]평가!$B:$Z,MATCH(LEFT(V$2,2),[5]평가!$7:$7,0)-1,FALSE),"")</f>
        <v/>
      </c>
      <c r="W176" s="33" t="str">
        <f>IFERROR(VLOOKUP($B176,대상!$B:$AD,MATCH(W$2,대상!$1:$1,0)-1,FALSE),"")</f>
        <v/>
      </c>
      <c r="X176" s="20" t="str">
        <f>IF(ISBLANK(B176),"",T$1-COUNTIF(H176:V176,"회피"))</f>
        <v/>
      </c>
      <c r="Y176" s="21" t="e">
        <f>IF($T$1=X176,(SUM(I176,L176,O176,R176,U176)-MIN(I176,L176,O176,R176,U176)-MAX(I176,L176,O176,R176,U176))/($T$1-2),SUM(I176,L176,O176,R176,U176/X176))</f>
        <v>#VALUE!</v>
      </c>
      <c r="Z176" s="40">
        <f>IFERROR(VLOOKUP($B176,대상!$B:$AD,MATCH(Z$2,대상!$1:$1,0)-1,FALSE),0)</f>
        <v>0</v>
      </c>
      <c r="AA176" s="41" t="str">
        <f>IFERROR(IF(W176="면제","100"+Z176,Y176+Z176),"")</f>
        <v/>
      </c>
      <c r="AB176" s="35" t="e">
        <f>IF(OR(W176="면제",N(Y176)=0),"",IF(AA176&lt;60,"과락",""))</f>
        <v>#VALUE!</v>
      </c>
      <c r="AC176" s="54" t="str">
        <f>IF(N(AA176)=0,"",RANK(AA176,AA$3:AA$202))</f>
        <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
      </c>
    </row>
    <row r="177" spans="1:32" ht="30" customHeight="1" x14ac:dyDescent="0.35">
      <c r="A177" s="4">
        <v>175</v>
      </c>
      <c r="B177" s="2"/>
      <c r="C177" s="38" t="str">
        <f>IFERROR(VLOOKUP($B177,대상!$B:$AC,MATCH(C$2,대상!$1:$1,0)-1,FALSE),"")</f>
        <v/>
      </c>
      <c r="D177" s="38" t="str">
        <f>IFERROR(VLOOKUP($B177,대상!$B:$AC,MATCH(D$2,대상!$1:$1,0)-1,FALSE),"")</f>
        <v/>
      </c>
      <c r="E177" s="36" t="str">
        <f>IFERROR(VLOOKUP($B177,대상!$B:$AC,MATCH(E$2,대상!$1:$1,0)-1,FALSE),"")</f>
        <v/>
      </c>
      <c r="F177" s="38" t="str">
        <f>IFERROR(VLOOKUP($B177,대상!$B:$AC,MATCH(F$2,대상!$1:$1,0)-1,FALSE),"")</f>
        <v/>
      </c>
      <c r="G177" s="38" t="str">
        <f>IFERROR(VLOOKUP($B177,대상!$B:$AC,MATCH(G$2,대상!$1:$1,0)-1,FALSE),"")</f>
        <v/>
      </c>
      <c r="H177" s="33" t="str">
        <f>IFERROR(VLOOKUP($B177,[1]평가!$B:$Z,MATCH(LEFT(H$2,2),[1]평가!$7:$7,0)-1,FALSE),"")</f>
        <v/>
      </c>
      <c r="I177" s="36" t="str">
        <f>IFERROR(VLOOKUP($B177,[1]평가!$B:$Z,MATCH(LEFT(I$2,2),[1]평가!$7:$7,0)-1,FALSE),"")</f>
        <v/>
      </c>
      <c r="J177" s="36" t="str">
        <f>IFERROR(VLOOKUP($B177,[1]평가!$B:$Z,MATCH(LEFT(J$2,2),[1]평가!$7:$7,0)-1,FALSE),"")</f>
        <v/>
      </c>
      <c r="K177" s="33" t="str">
        <f>IFERROR(VLOOKUP($B177,[2]평가!$B:$Z,MATCH(LEFT(K$2,2),[2]평가!$7:$7,0)-1,FALSE),"")</f>
        <v/>
      </c>
      <c r="L177" s="36" t="str">
        <f>IFERROR(VLOOKUP($B177,[2]평가!$B:$Z,MATCH(LEFT(L$2,2),[2]평가!$7:$7,0)-1,FALSE),"")</f>
        <v/>
      </c>
      <c r="M177" s="39" t="str">
        <f>IFERROR(VLOOKUP($B177,[2]평가!$B:$Z,MATCH(LEFT(M$2,2),[2]평가!$7:$7,0)-1,FALSE),"")</f>
        <v/>
      </c>
      <c r="N177" s="33" t="str">
        <f>IFERROR(VLOOKUP($B177,[3]평가!$B:$Z,MATCH(LEFT(N$2,2),[3]평가!$7:$7,0)-1,FALSE),"")</f>
        <v/>
      </c>
      <c r="O177" s="36" t="str">
        <f>IFERROR(VLOOKUP($B177,[3]평가!$B:$Z,MATCH(LEFT(O$2,2),[3]평가!$7:$7,0)-1,FALSE),"")</f>
        <v/>
      </c>
      <c r="P177" s="39" t="str">
        <f>IFERROR(VLOOKUP($B177,[3]평가!$B:$Z,MATCH(LEFT(P$2,2),[3]평가!$7:$7,0)-1,FALSE),"")</f>
        <v/>
      </c>
      <c r="Q177" s="33" t="str">
        <f>IFERROR(VLOOKUP($B177,[4]평가!$B:$Z,MATCH(LEFT(Q$2,2),[4]평가!$7:$7,0)-1,FALSE),"")</f>
        <v/>
      </c>
      <c r="R177" s="36" t="str">
        <f>IFERROR(VLOOKUP($B177,[4]평가!$B:$Z,MATCH(LEFT(R$2,2),[4]평가!$7:$7,0)-1,FALSE),"")</f>
        <v/>
      </c>
      <c r="S177" s="39" t="str">
        <f>IFERROR(VLOOKUP($B177,[4]평가!$B:$Z,MATCH(LEFT(S$2,2),[4]평가!$7:$7,0)-1,FALSE),"")</f>
        <v/>
      </c>
      <c r="T177" s="33" t="str">
        <f>IFERROR(VLOOKUP($B177,[5]평가!$B:$Z,MATCH(LEFT(T$2,2),[5]평가!$7:$7,0)-1,FALSE),"")</f>
        <v/>
      </c>
      <c r="U177" s="36" t="str">
        <f>IFERROR(VLOOKUP($B177,[5]평가!$B:$Z,MATCH(LEFT(U$2,2),[5]평가!$7:$7,0)-1,FALSE),"")</f>
        <v/>
      </c>
      <c r="V177" s="39" t="str">
        <f>IFERROR(VLOOKUP($B177,[5]평가!$B:$Z,MATCH(LEFT(V$2,2),[5]평가!$7:$7,0)-1,FALSE),"")</f>
        <v/>
      </c>
      <c r="W177" s="33" t="str">
        <f>IFERROR(VLOOKUP($B177,대상!$B:$AD,MATCH(W$2,대상!$1:$1,0)-1,FALSE),"")</f>
        <v/>
      </c>
      <c r="X177" s="20" t="str">
        <f>IF(ISBLANK(B177),"",T$1-COUNTIF(H177:V177,"회피"))</f>
        <v/>
      </c>
      <c r="Y177" s="21" t="e">
        <f>IF($T$1=X177,(SUM(I177,L177,O177,R177,U177)-MIN(I177,L177,O177,R177,U177)-MAX(I177,L177,O177,R177,U177))/($T$1-2),SUM(I177,L177,O177,R177,U177/X177))</f>
        <v>#VALUE!</v>
      </c>
      <c r="Z177" s="40">
        <f>IFERROR(VLOOKUP($B177,대상!$B:$AD,MATCH(Z$2,대상!$1:$1,0)-1,FALSE),0)</f>
        <v>0</v>
      </c>
      <c r="AA177" s="41" t="str">
        <f>IFERROR(IF(W177="면제","100"+Z177,Y177+Z177),"")</f>
        <v/>
      </c>
      <c r="AB177" s="35" t="e">
        <f>IF(OR(W177="면제",N(Y177)=0),"",IF(AA177&lt;60,"과락",""))</f>
        <v>#VALUE!</v>
      </c>
      <c r="AC177" s="54" t="str">
        <f>IF(N(AA177)=0,"",RANK(AA177,AA$3:AA$202))</f>
        <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
      </c>
    </row>
    <row r="178" spans="1:32" ht="30" customHeight="1" x14ac:dyDescent="0.35">
      <c r="A178" s="4">
        <v>176</v>
      </c>
      <c r="B178" s="2"/>
      <c r="C178" s="38" t="str">
        <f>IFERROR(VLOOKUP($B178,대상!$B:$AC,MATCH(C$2,대상!$1:$1,0)-1,FALSE),"")</f>
        <v/>
      </c>
      <c r="D178" s="38" t="str">
        <f>IFERROR(VLOOKUP($B178,대상!$B:$AC,MATCH(D$2,대상!$1:$1,0)-1,FALSE),"")</f>
        <v/>
      </c>
      <c r="E178" s="36" t="str">
        <f>IFERROR(VLOOKUP($B178,대상!$B:$AC,MATCH(E$2,대상!$1:$1,0)-1,FALSE),"")</f>
        <v/>
      </c>
      <c r="F178" s="38" t="str">
        <f>IFERROR(VLOOKUP($B178,대상!$B:$AC,MATCH(F$2,대상!$1:$1,0)-1,FALSE),"")</f>
        <v/>
      </c>
      <c r="G178" s="38" t="str">
        <f>IFERROR(VLOOKUP($B178,대상!$B:$AC,MATCH(G$2,대상!$1:$1,0)-1,FALSE),"")</f>
        <v/>
      </c>
      <c r="H178" s="33" t="str">
        <f>IFERROR(VLOOKUP($B178,[1]평가!$B:$Z,MATCH(LEFT(H$2,2),[1]평가!$7:$7,0)-1,FALSE),"")</f>
        <v/>
      </c>
      <c r="I178" s="36" t="str">
        <f>IFERROR(VLOOKUP($B178,[1]평가!$B:$Z,MATCH(LEFT(I$2,2),[1]평가!$7:$7,0)-1,FALSE),"")</f>
        <v/>
      </c>
      <c r="J178" s="36" t="str">
        <f>IFERROR(VLOOKUP($B178,[1]평가!$B:$Z,MATCH(LEFT(J$2,2),[1]평가!$7:$7,0)-1,FALSE),"")</f>
        <v/>
      </c>
      <c r="K178" s="33" t="str">
        <f>IFERROR(VLOOKUP($B178,[2]평가!$B:$Z,MATCH(LEFT(K$2,2),[2]평가!$7:$7,0)-1,FALSE),"")</f>
        <v/>
      </c>
      <c r="L178" s="36" t="str">
        <f>IFERROR(VLOOKUP($B178,[2]평가!$B:$Z,MATCH(LEFT(L$2,2),[2]평가!$7:$7,0)-1,FALSE),"")</f>
        <v/>
      </c>
      <c r="M178" s="39" t="str">
        <f>IFERROR(VLOOKUP($B178,[2]평가!$B:$Z,MATCH(LEFT(M$2,2),[2]평가!$7:$7,0)-1,FALSE),"")</f>
        <v/>
      </c>
      <c r="N178" s="33" t="str">
        <f>IFERROR(VLOOKUP($B178,[3]평가!$B:$Z,MATCH(LEFT(N$2,2),[3]평가!$7:$7,0)-1,FALSE),"")</f>
        <v/>
      </c>
      <c r="O178" s="36" t="str">
        <f>IFERROR(VLOOKUP($B178,[3]평가!$B:$Z,MATCH(LEFT(O$2,2),[3]평가!$7:$7,0)-1,FALSE),"")</f>
        <v/>
      </c>
      <c r="P178" s="39" t="str">
        <f>IFERROR(VLOOKUP($B178,[3]평가!$B:$Z,MATCH(LEFT(P$2,2),[3]평가!$7:$7,0)-1,FALSE),"")</f>
        <v/>
      </c>
      <c r="Q178" s="33" t="str">
        <f>IFERROR(VLOOKUP($B178,[4]평가!$B:$Z,MATCH(LEFT(Q$2,2),[4]평가!$7:$7,0)-1,FALSE),"")</f>
        <v/>
      </c>
      <c r="R178" s="36" t="str">
        <f>IFERROR(VLOOKUP($B178,[4]평가!$B:$Z,MATCH(LEFT(R$2,2),[4]평가!$7:$7,0)-1,FALSE),"")</f>
        <v/>
      </c>
      <c r="S178" s="39" t="str">
        <f>IFERROR(VLOOKUP($B178,[4]평가!$B:$Z,MATCH(LEFT(S$2,2),[4]평가!$7:$7,0)-1,FALSE),"")</f>
        <v/>
      </c>
      <c r="T178" s="33" t="str">
        <f>IFERROR(VLOOKUP($B178,[5]평가!$B:$Z,MATCH(LEFT(T$2,2),[5]평가!$7:$7,0)-1,FALSE),"")</f>
        <v/>
      </c>
      <c r="U178" s="36" t="str">
        <f>IFERROR(VLOOKUP($B178,[5]평가!$B:$Z,MATCH(LEFT(U$2,2),[5]평가!$7:$7,0)-1,FALSE),"")</f>
        <v/>
      </c>
      <c r="V178" s="39" t="str">
        <f>IFERROR(VLOOKUP($B178,[5]평가!$B:$Z,MATCH(LEFT(V$2,2),[5]평가!$7:$7,0)-1,FALSE),"")</f>
        <v/>
      </c>
      <c r="W178" s="33" t="str">
        <f>IFERROR(VLOOKUP($B178,대상!$B:$AD,MATCH(W$2,대상!$1:$1,0)-1,FALSE),"")</f>
        <v/>
      </c>
      <c r="X178" s="20" t="str">
        <f>IF(ISBLANK(B178),"",T$1-COUNTIF(H178:V178,"회피"))</f>
        <v/>
      </c>
      <c r="Y178" s="21" t="e">
        <f>IF($T$1=X178,(SUM(I178,L178,O178,R178,U178)-MIN(I178,L178,O178,R178,U178)-MAX(I178,L178,O178,R178,U178))/($T$1-2),SUM(I178,L178,O178,R178,U178/X178))</f>
        <v>#VALUE!</v>
      </c>
      <c r="Z178" s="40">
        <f>IFERROR(VLOOKUP($B178,대상!$B:$AD,MATCH(Z$2,대상!$1:$1,0)-1,FALSE),0)</f>
        <v>0</v>
      </c>
      <c r="AA178" s="41" t="str">
        <f>IFERROR(IF(W178="면제","100"+Z178,Y178+Z178),"")</f>
        <v/>
      </c>
      <c r="AB178" s="35" t="e">
        <f>IF(OR(W178="면제",N(Y178)=0),"",IF(AA178&lt;60,"과락",""))</f>
        <v>#VALUE!</v>
      </c>
      <c r="AC178" s="54" t="str">
        <f>IF(N(AA178)=0,"",RANK(AA178,AA$3:AA$202))</f>
        <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
      </c>
    </row>
    <row r="179" spans="1:32" ht="30" customHeight="1" x14ac:dyDescent="0.35">
      <c r="A179" s="4">
        <v>177</v>
      </c>
      <c r="B179" s="2"/>
      <c r="C179" s="38" t="str">
        <f>IFERROR(VLOOKUP($B179,대상!$B:$AC,MATCH(C$2,대상!$1:$1,0)-1,FALSE),"")</f>
        <v/>
      </c>
      <c r="D179" s="38" t="str">
        <f>IFERROR(VLOOKUP($B179,대상!$B:$AC,MATCH(D$2,대상!$1:$1,0)-1,FALSE),"")</f>
        <v/>
      </c>
      <c r="E179" s="36" t="str">
        <f>IFERROR(VLOOKUP($B179,대상!$B:$AC,MATCH(E$2,대상!$1:$1,0)-1,FALSE),"")</f>
        <v/>
      </c>
      <c r="F179" s="38" t="str">
        <f>IFERROR(VLOOKUP($B179,대상!$B:$AC,MATCH(F$2,대상!$1:$1,0)-1,FALSE),"")</f>
        <v/>
      </c>
      <c r="G179" s="38" t="str">
        <f>IFERROR(VLOOKUP($B179,대상!$B:$AC,MATCH(G$2,대상!$1:$1,0)-1,FALSE),"")</f>
        <v/>
      </c>
      <c r="H179" s="33" t="str">
        <f>IFERROR(VLOOKUP($B179,[1]평가!$B:$Z,MATCH(LEFT(H$2,2),[1]평가!$7:$7,0)-1,FALSE),"")</f>
        <v/>
      </c>
      <c r="I179" s="36" t="str">
        <f>IFERROR(VLOOKUP($B179,[1]평가!$B:$Z,MATCH(LEFT(I$2,2),[1]평가!$7:$7,0)-1,FALSE),"")</f>
        <v/>
      </c>
      <c r="J179" s="36" t="str">
        <f>IFERROR(VLOOKUP($B179,[1]평가!$B:$Z,MATCH(LEFT(J$2,2),[1]평가!$7:$7,0)-1,FALSE),"")</f>
        <v/>
      </c>
      <c r="K179" s="33" t="str">
        <f>IFERROR(VLOOKUP($B179,[2]평가!$B:$Z,MATCH(LEFT(K$2,2),[2]평가!$7:$7,0)-1,FALSE),"")</f>
        <v/>
      </c>
      <c r="L179" s="36" t="str">
        <f>IFERROR(VLOOKUP($B179,[2]평가!$B:$Z,MATCH(LEFT(L$2,2),[2]평가!$7:$7,0)-1,FALSE),"")</f>
        <v/>
      </c>
      <c r="M179" s="39" t="str">
        <f>IFERROR(VLOOKUP($B179,[2]평가!$B:$Z,MATCH(LEFT(M$2,2),[2]평가!$7:$7,0)-1,FALSE),"")</f>
        <v/>
      </c>
      <c r="N179" s="33" t="str">
        <f>IFERROR(VLOOKUP($B179,[3]평가!$B:$Z,MATCH(LEFT(N$2,2),[3]평가!$7:$7,0)-1,FALSE),"")</f>
        <v/>
      </c>
      <c r="O179" s="36" t="str">
        <f>IFERROR(VLOOKUP($B179,[3]평가!$B:$Z,MATCH(LEFT(O$2,2),[3]평가!$7:$7,0)-1,FALSE),"")</f>
        <v/>
      </c>
      <c r="P179" s="39" t="str">
        <f>IFERROR(VLOOKUP($B179,[3]평가!$B:$Z,MATCH(LEFT(P$2,2),[3]평가!$7:$7,0)-1,FALSE),"")</f>
        <v/>
      </c>
      <c r="Q179" s="33" t="str">
        <f>IFERROR(VLOOKUP($B179,[4]평가!$B:$Z,MATCH(LEFT(Q$2,2),[4]평가!$7:$7,0)-1,FALSE),"")</f>
        <v/>
      </c>
      <c r="R179" s="36" t="str">
        <f>IFERROR(VLOOKUP($B179,[4]평가!$B:$Z,MATCH(LEFT(R$2,2),[4]평가!$7:$7,0)-1,FALSE),"")</f>
        <v/>
      </c>
      <c r="S179" s="39" t="str">
        <f>IFERROR(VLOOKUP($B179,[4]평가!$B:$Z,MATCH(LEFT(S$2,2),[4]평가!$7:$7,0)-1,FALSE),"")</f>
        <v/>
      </c>
      <c r="T179" s="33" t="str">
        <f>IFERROR(VLOOKUP($B179,[5]평가!$B:$Z,MATCH(LEFT(T$2,2),[5]평가!$7:$7,0)-1,FALSE),"")</f>
        <v/>
      </c>
      <c r="U179" s="36" t="str">
        <f>IFERROR(VLOOKUP($B179,[5]평가!$B:$Z,MATCH(LEFT(U$2,2),[5]평가!$7:$7,0)-1,FALSE),"")</f>
        <v/>
      </c>
      <c r="V179" s="39" t="str">
        <f>IFERROR(VLOOKUP($B179,[5]평가!$B:$Z,MATCH(LEFT(V$2,2),[5]평가!$7:$7,0)-1,FALSE),"")</f>
        <v/>
      </c>
      <c r="W179" s="33" t="str">
        <f>IFERROR(VLOOKUP($B179,대상!$B:$AD,MATCH(W$2,대상!$1:$1,0)-1,FALSE),"")</f>
        <v/>
      </c>
      <c r="X179" s="20" t="str">
        <f>IF(ISBLANK(B179),"",T$1-COUNTIF(H179:V179,"회피"))</f>
        <v/>
      </c>
      <c r="Y179" s="21" t="e">
        <f>IF($T$1=X179,(SUM(I179,L179,O179,R179,U179)-MIN(I179,L179,O179,R179,U179)-MAX(I179,L179,O179,R179,U179))/($T$1-2),SUM(I179,L179,O179,R179,U179/X179))</f>
        <v>#VALUE!</v>
      </c>
      <c r="Z179" s="40">
        <f>IFERROR(VLOOKUP($B179,대상!$B:$AD,MATCH(Z$2,대상!$1:$1,0)-1,FALSE),0)</f>
        <v>0</v>
      </c>
      <c r="AA179" s="41" t="str">
        <f>IFERROR(IF(W179="면제","100"+Z179,Y179+Z179),"")</f>
        <v/>
      </c>
      <c r="AB179" s="35" t="e">
        <f>IF(OR(W179="면제",N(Y179)=0),"",IF(AA179&lt;60,"과락",""))</f>
        <v>#VALUE!</v>
      </c>
      <c r="AC179" s="54" t="str">
        <f>IF(N(AA179)=0,"",RANK(AA179,AA$3:AA$202))</f>
        <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
      </c>
    </row>
    <row r="180" spans="1:32" ht="30" customHeight="1" x14ac:dyDescent="0.35">
      <c r="A180" s="4">
        <v>178</v>
      </c>
      <c r="B180" s="2"/>
      <c r="C180" s="38" t="str">
        <f>IFERROR(VLOOKUP($B180,대상!$B:$AC,MATCH(C$2,대상!$1:$1,0)-1,FALSE),"")</f>
        <v/>
      </c>
      <c r="D180" s="38" t="str">
        <f>IFERROR(VLOOKUP($B180,대상!$B:$AC,MATCH(D$2,대상!$1:$1,0)-1,FALSE),"")</f>
        <v/>
      </c>
      <c r="E180" s="36" t="str">
        <f>IFERROR(VLOOKUP($B180,대상!$B:$AC,MATCH(E$2,대상!$1:$1,0)-1,FALSE),"")</f>
        <v/>
      </c>
      <c r="F180" s="38" t="str">
        <f>IFERROR(VLOOKUP($B180,대상!$B:$AC,MATCH(F$2,대상!$1:$1,0)-1,FALSE),"")</f>
        <v/>
      </c>
      <c r="G180" s="38" t="str">
        <f>IFERROR(VLOOKUP($B180,대상!$B:$AC,MATCH(G$2,대상!$1:$1,0)-1,FALSE),"")</f>
        <v/>
      </c>
      <c r="H180" s="33" t="str">
        <f>IFERROR(VLOOKUP($B180,[1]평가!$B:$Z,MATCH(LEFT(H$2,2),[1]평가!$7:$7,0)-1,FALSE),"")</f>
        <v/>
      </c>
      <c r="I180" s="36" t="str">
        <f>IFERROR(VLOOKUP($B180,[1]평가!$B:$Z,MATCH(LEFT(I$2,2),[1]평가!$7:$7,0)-1,FALSE),"")</f>
        <v/>
      </c>
      <c r="J180" s="36" t="str">
        <f>IFERROR(VLOOKUP($B180,[1]평가!$B:$Z,MATCH(LEFT(J$2,2),[1]평가!$7:$7,0)-1,FALSE),"")</f>
        <v/>
      </c>
      <c r="K180" s="33" t="str">
        <f>IFERROR(VLOOKUP($B180,[2]평가!$B:$Z,MATCH(LEFT(K$2,2),[2]평가!$7:$7,0)-1,FALSE),"")</f>
        <v/>
      </c>
      <c r="L180" s="36" t="str">
        <f>IFERROR(VLOOKUP($B180,[2]평가!$B:$Z,MATCH(LEFT(L$2,2),[2]평가!$7:$7,0)-1,FALSE),"")</f>
        <v/>
      </c>
      <c r="M180" s="39" t="str">
        <f>IFERROR(VLOOKUP($B180,[2]평가!$B:$Z,MATCH(LEFT(M$2,2),[2]평가!$7:$7,0)-1,FALSE),"")</f>
        <v/>
      </c>
      <c r="N180" s="33" t="str">
        <f>IFERROR(VLOOKUP($B180,[3]평가!$B:$Z,MATCH(LEFT(N$2,2),[3]평가!$7:$7,0)-1,FALSE),"")</f>
        <v/>
      </c>
      <c r="O180" s="36" t="str">
        <f>IFERROR(VLOOKUP($B180,[3]평가!$B:$Z,MATCH(LEFT(O$2,2),[3]평가!$7:$7,0)-1,FALSE),"")</f>
        <v/>
      </c>
      <c r="P180" s="39" t="str">
        <f>IFERROR(VLOOKUP($B180,[3]평가!$B:$Z,MATCH(LEFT(P$2,2),[3]평가!$7:$7,0)-1,FALSE),"")</f>
        <v/>
      </c>
      <c r="Q180" s="33" t="str">
        <f>IFERROR(VLOOKUP($B180,[4]평가!$B:$Z,MATCH(LEFT(Q$2,2),[4]평가!$7:$7,0)-1,FALSE),"")</f>
        <v/>
      </c>
      <c r="R180" s="36" t="str">
        <f>IFERROR(VLOOKUP($B180,[4]평가!$B:$Z,MATCH(LEFT(R$2,2),[4]평가!$7:$7,0)-1,FALSE),"")</f>
        <v/>
      </c>
      <c r="S180" s="39" t="str">
        <f>IFERROR(VLOOKUP($B180,[4]평가!$B:$Z,MATCH(LEFT(S$2,2),[4]평가!$7:$7,0)-1,FALSE),"")</f>
        <v/>
      </c>
      <c r="T180" s="33" t="str">
        <f>IFERROR(VLOOKUP($B180,[5]평가!$B:$Z,MATCH(LEFT(T$2,2),[5]평가!$7:$7,0)-1,FALSE),"")</f>
        <v/>
      </c>
      <c r="U180" s="36" t="str">
        <f>IFERROR(VLOOKUP($B180,[5]평가!$B:$Z,MATCH(LEFT(U$2,2),[5]평가!$7:$7,0)-1,FALSE),"")</f>
        <v/>
      </c>
      <c r="V180" s="39" t="str">
        <f>IFERROR(VLOOKUP($B180,[5]평가!$B:$Z,MATCH(LEFT(V$2,2),[5]평가!$7:$7,0)-1,FALSE),"")</f>
        <v/>
      </c>
      <c r="W180" s="33" t="str">
        <f>IFERROR(VLOOKUP($B180,대상!$B:$AD,MATCH(W$2,대상!$1:$1,0)-1,FALSE),"")</f>
        <v/>
      </c>
      <c r="X180" s="20" t="str">
        <f>IF(ISBLANK(B180),"",T$1-COUNTIF(H180:V180,"회피"))</f>
        <v/>
      </c>
      <c r="Y180" s="21" t="e">
        <f>IF($T$1=X180,(SUM(I180,L180,O180,R180,U180)-MIN(I180,L180,O180,R180,U180)-MAX(I180,L180,O180,R180,U180))/($T$1-2),SUM(I180,L180,O180,R180,U180/X180))</f>
        <v>#VALUE!</v>
      </c>
      <c r="Z180" s="40">
        <f>IFERROR(VLOOKUP($B180,대상!$B:$AD,MATCH(Z$2,대상!$1:$1,0)-1,FALSE),0)</f>
        <v>0</v>
      </c>
      <c r="AA180" s="41" t="str">
        <f>IFERROR(IF(W180="면제","100"+Z180,Y180+Z180),"")</f>
        <v/>
      </c>
      <c r="AB180" s="35" t="e">
        <f>IF(OR(W180="면제",N(Y180)=0),"",IF(AA180&lt;60,"과락",""))</f>
        <v>#VALUE!</v>
      </c>
      <c r="AC180" s="54" t="str">
        <f>IF(N(AA180)=0,"",RANK(AA180,AA$3:AA$202))</f>
        <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
      </c>
    </row>
    <row r="181" spans="1:32" ht="30" customHeight="1" x14ac:dyDescent="0.35">
      <c r="A181" s="4">
        <v>179</v>
      </c>
      <c r="B181" s="2"/>
      <c r="C181" s="38" t="str">
        <f>IFERROR(VLOOKUP($B181,대상!$B:$AC,MATCH(C$2,대상!$1:$1,0)-1,FALSE),"")</f>
        <v/>
      </c>
      <c r="D181" s="38" t="str">
        <f>IFERROR(VLOOKUP($B181,대상!$B:$AC,MATCH(D$2,대상!$1:$1,0)-1,FALSE),"")</f>
        <v/>
      </c>
      <c r="E181" s="36" t="str">
        <f>IFERROR(VLOOKUP($B181,대상!$B:$AC,MATCH(E$2,대상!$1:$1,0)-1,FALSE),"")</f>
        <v/>
      </c>
      <c r="F181" s="38" t="str">
        <f>IFERROR(VLOOKUP($B181,대상!$B:$AC,MATCH(F$2,대상!$1:$1,0)-1,FALSE),"")</f>
        <v/>
      </c>
      <c r="G181" s="38" t="str">
        <f>IFERROR(VLOOKUP($B181,대상!$B:$AC,MATCH(G$2,대상!$1:$1,0)-1,FALSE),"")</f>
        <v/>
      </c>
      <c r="H181" s="33" t="str">
        <f>IFERROR(VLOOKUP($B181,[1]평가!$B:$Z,MATCH(LEFT(H$2,2),[1]평가!$7:$7,0)-1,FALSE),"")</f>
        <v/>
      </c>
      <c r="I181" s="36" t="str">
        <f>IFERROR(VLOOKUP($B181,[1]평가!$B:$Z,MATCH(LEFT(I$2,2),[1]평가!$7:$7,0)-1,FALSE),"")</f>
        <v/>
      </c>
      <c r="J181" s="36" t="str">
        <f>IFERROR(VLOOKUP($B181,[1]평가!$B:$Z,MATCH(LEFT(J$2,2),[1]평가!$7:$7,0)-1,FALSE),"")</f>
        <v/>
      </c>
      <c r="K181" s="33" t="str">
        <f>IFERROR(VLOOKUP($B181,[2]평가!$B:$Z,MATCH(LEFT(K$2,2),[2]평가!$7:$7,0)-1,FALSE),"")</f>
        <v/>
      </c>
      <c r="L181" s="36" t="str">
        <f>IFERROR(VLOOKUP($B181,[2]평가!$B:$Z,MATCH(LEFT(L$2,2),[2]평가!$7:$7,0)-1,FALSE),"")</f>
        <v/>
      </c>
      <c r="M181" s="39" t="str">
        <f>IFERROR(VLOOKUP($B181,[2]평가!$B:$Z,MATCH(LEFT(M$2,2),[2]평가!$7:$7,0)-1,FALSE),"")</f>
        <v/>
      </c>
      <c r="N181" s="33" t="str">
        <f>IFERROR(VLOOKUP($B181,[3]평가!$B:$Z,MATCH(LEFT(N$2,2),[3]평가!$7:$7,0)-1,FALSE),"")</f>
        <v/>
      </c>
      <c r="O181" s="36" t="str">
        <f>IFERROR(VLOOKUP($B181,[3]평가!$B:$Z,MATCH(LEFT(O$2,2),[3]평가!$7:$7,0)-1,FALSE),"")</f>
        <v/>
      </c>
      <c r="P181" s="39" t="str">
        <f>IFERROR(VLOOKUP($B181,[3]평가!$B:$Z,MATCH(LEFT(P$2,2),[3]평가!$7:$7,0)-1,FALSE),"")</f>
        <v/>
      </c>
      <c r="Q181" s="33" t="str">
        <f>IFERROR(VLOOKUP($B181,[4]평가!$B:$Z,MATCH(LEFT(Q$2,2),[4]평가!$7:$7,0)-1,FALSE),"")</f>
        <v/>
      </c>
      <c r="R181" s="36" t="str">
        <f>IFERROR(VLOOKUP($B181,[4]평가!$B:$Z,MATCH(LEFT(R$2,2),[4]평가!$7:$7,0)-1,FALSE),"")</f>
        <v/>
      </c>
      <c r="S181" s="39" t="str">
        <f>IFERROR(VLOOKUP($B181,[4]평가!$B:$Z,MATCH(LEFT(S$2,2),[4]평가!$7:$7,0)-1,FALSE),"")</f>
        <v/>
      </c>
      <c r="T181" s="33" t="str">
        <f>IFERROR(VLOOKUP($B181,[5]평가!$B:$Z,MATCH(LEFT(T$2,2),[5]평가!$7:$7,0)-1,FALSE),"")</f>
        <v/>
      </c>
      <c r="U181" s="36" t="str">
        <f>IFERROR(VLOOKUP($B181,[5]평가!$B:$Z,MATCH(LEFT(U$2,2),[5]평가!$7:$7,0)-1,FALSE),"")</f>
        <v/>
      </c>
      <c r="V181" s="39" t="str">
        <f>IFERROR(VLOOKUP($B181,[5]평가!$B:$Z,MATCH(LEFT(V$2,2),[5]평가!$7:$7,0)-1,FALSE),"")</f>
        <v/>
      </c>
      <c r="W181" s="33" t="str">
        <f>IFERROR(VLOOKUP($B181,대상!$B:$AD,MATCH(W$2,대상!$1:$1,0)-1,FALSE),"")</f>
        <v/>
      </c>
      <c r="X181" s="20" t="str">
        <f>IF(ISBLANK(B181),"",T$1-COUNTIF(H181:V181,"회피"))</f>
        <v/>
      </c>
      <c r="Y181" s="21" t="e">
        <f>IF($T$1=X181,(SUM(I181,L181,O181,R181,U181)-MIN(I181,L181,O181,R181,U181)-MAX(I181,L181,O181,R181,U181))/($T$1-2),SUM(I181,L181,O181,R181,U181/X181))</f>
        <v>#VALUE!</v>
      </c>
      <c r="Z181" s="40">
        <f>IFERROR(VLOOKUP($B181,대상!$B:$AD,MATCH(Z$2,대상!$1:$1,0)-1,FALSE),0)</f>
        <v>0</v>
      </c>
      <c r="AA181" s="41" t="str">
        <f>IFERROR(IF(W181="면제","100"+Z181,Y181+Z181),"")</f>
        <v/>
      </c>
      <c r="AB181" s="35" t="e">
        <f>IF(OR(W181="면제",N(Y181)=0),"",IF(AA181&lt;60,"과락",""))</f>
        <v>#VALUE!</v>
      </c>
      <c r="AC181" s="54" t="str">
        <f>IF(N(AA181)=0,"",RANK(AA181,AA$3:AA$202))</f>
        <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
      </c>
    </row>
    <row r="182" spans="1:32" ht="30" customHeight="1" x14ac:dyDescent="0.35">
      <c r="A182" s="4">
        <v>180</v>
      </c>
      <c r="B182" s="2"/>
      <c r="C182" s="38" t="str">
        <f>IFERROR(VLOOKUP($B182,대상!$B:$AC,MATCH(C$2,대상!$1:$1,0)-1,FALSE),"")</f>
        <v/>
      </c>
      <c r="D182" s="38" t="str">
        <f>IFERROR(VLOOKUP($B182,대상!$B:$AC,MATCH(D$2,대상!$1:$1,0)-1,FALSE),"")</f>
        <v/>
      </c>
      <c r="E182" s="36" t="str">
        <f>IFERROR(VLOOKUP($B182,대상!$B:$AC,MATCH(E$2,대상!$1:$1,0)-1,FALSE),"")</f>
        <v/>
      </c>
      <c r="F182" s="38" t="str">
        <f>IFERROR(VLOOKUP($B182,대상!$B:$AC,MATCH(F$2,대상!$1:$1,0)-1,FALSE),"")</f>
        <v/>
      </c>
      <c r="G182" s="38" t="str">
        <f>IFERROR(VLOOKUP($B182,대상!$B:$AC,MATCH(G$2,대상!$1:$1,0)-1,FALSE),"")</f>
        <v/>
      </c>
      <c r="H182" s="33" t="str">
        <f>IFERROR(VLOOKUP($B182,[1]평가!$B:$Z,MATCH(LEFT(H$2,2),[1]평가!$7:$7,0)-1,FALSE),"")</f>
        <v/>
      </c>
      <c r="I182" s="36" t="str">
        <f>IFERROR(VLOOKUP($B182,[1]평가!$B:$Z,MATCH(LEFT(I$2,2),[1]평가!$7:$7,0)-1,FALSE),"")</f>
        <v/>
      </c>
      <c r="J182" s="36" t="str">
        <f>IFERROR(VLOOKUP($B182,[1]평가!$B:$Z,MATCH(LEFT(J$2,2),[1]평가!$7:$7,0)-1,FALSE),"")</f>
        <v/>
      </c>
      <c r="K182" s="33" t="str">
        <f>IFERROR(VLOOKUP($B182,[2]평가!$B:$Z,MATCH(LEFT(K$2,2),[2]평가!$7:$7,0)-1,FALSE),"")</f>
        <v/>
      </c>
      <c r="L182" s="36" t="str">
        <f>IFERROR(VLOOKUP($B182,[2]평가!$B:$Z,MATCH(LEFT(L$2,2),[2]평가!$7:$7,0)-1,FALSE),"")</f>
        <v/>
      </c>
      <c r="M182" s="39" t="str">
        <f>IFERROR(VLOOKUP($B182,[2]평가!$B:$Z,MATCH(LEFT(M$2,2),[2]평가!$7:$7,0)-1,FALSE),"")</f>
        <v/>
      </c>
      <c r="N182" s="33" t="str">
        <f>IFERROR(VLOOKUP($B182,[3]평가!$B:$Z,MATCH(LEFT(N$2,2),[3]평가!$7:$7,0)-1,FALSE),"")</f>
        <v/>
      </c>
      <c r="O182" s="36" t="str">
        <f>IFERROR(VLOOKUP($B182,[3]평가!$B:$Z,MATCH(LEFT(O$2,2),[3]평가!$7:$7,0)-1,FALSE),"")</f>
        <v/>
      </c>
      <c r="P182" s="39" t="str">
        <f>IFERROR(VLOOKUP($B182,[3]평가!$B:$Z,MATCH(LEFT(P$2,2),[3]평가!$7:$7,0)-1,FALSE),"")</f>
        <v/>
      </c>
      <c r="Q182" s="33" t="str">
        <f>IFERROR(VLOOKUP($B182,[4]평가!$B:$Z,MATCH(LEFT(Q$2,2),[4]평가!$7:$7,0)-1,FALSE),"")</f>
        <v/>
      </c>
      <c r="R182" s="36" t="str">
        <f>IFERROR(VLOOKUP($B182,[4]평가!$B:$Z,MATCH(LEFT(R$2,2),[4]평가!$7:$7,0)-1,FALSE),"")</f>
        <v/>
      </c>
      <c r="S182" s="39" t="str">
        <f>IFERROR(VLOOKUP($B182,[4]평가!$B:$Z,MATCH(LEFT(S$2,2),[4]평가!$7:$7,0)-1,FALSE),"")</f>
        <v/>
      </c>
      <c r="T182" s="33" t="str">
        <f>IFERROR(VLOOKUP($B182,[5]평가!$B:$Z,MATCH(LEFT(T$2,2),[5]평가!$7:$7,0)-1,FALSE),"")</f>
        <v/>
      </c>
      <c r="U182" s="36" t="str">
        <f>IFERROR(VLOOKUP($B182,[5]평가!$B:$Z,MATCH(LEFT(U$2,2),[5]평가!$7:$7,0)-1,FALSE),"")</f>
        <v/>
      </c>
      <c r="V182" s="39" t="str">
        <f>IFERROR(VLOOKUP($B182,[5]평가!$B:$Z,MATCH(LEFT(V$2,2),[5]평가!$7:$7,0)-1,FALSE),"")</f>
        <v/>
      </c>
      <c r="W182" s="33" t="str">
        <f>IFERROR(VLOOKUP($B182,대상!$B:$AD,MATCH(W$2,대상!$1:$1,0)-1,FALSE),"")</f>
        <v/>
      </c>
      <c r="X182" s="20" t="str">
        <f>IF(ISBLANK(B182),"",T$1-COUNTIF(H182:V182,"회피"))</f>
        <v/>
      </c>
      <c r="Y182" s="21" t="e">
        <f>IF($T$1=X182,(SUM(I182,L182,O182,R182,U182)-MIN(I182,L182,O182,R182,U182)-MAX(I182,L182,O182,R182,U182))/($T$1-2),SUM(I182,L182,O182,R182,U182/X182))</f>
        <v>#VALUE!</v>
      </c>
      <c r="Z182" s="40">
        <f>IFERROR(VLOOKUP($B182,대상!$B:$AD,MATCH(Z$2,대상!$1:$1,0)-1,FALSE),0)</f>
        <v>0</v>
      </c>
      <c r="AA182" s="41" t="str">
        <f>IFERROR(IF(W182="면제","100"+Z182,Y182+Z182),"")</f>
        <v/>
      </c>
      <c r="AB182" s="35" t="e">
        <f>IF(OR(W182="면제",N(Y182)=0),"",IF(AA182&lt;60,"과락",""))</f>
        <v>#VALUE!</v>
      </c>
      <c r="AC182" s="54" t="str">
        <f>IF(N(AA182)=0,"",RANK(AA182,AA$3:AA$202))</f>
        <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
      </c>
    </row>
    <row r="183" spans="1:32" ht="30" customHeight="1" x14ac:dyDescent="0.35">
      <c r="A183" s="4">
        <v>181</v>
      </c>
      <c r="B183" s="2"/>
      <c r="C183" s="38" t="str">
        <f>IFERROR(VLOOKUP($B183,대상!$B:$AC,MATCH(C$2,대상!$1:$1,0)-1,FALSE),"")</f>
        <v/>
      </c>
      <c r="D183" s="38" t="str">
        <f>IFERROR(VLOOKUP($B183,대상!$B:$AC,MATCH(D$2,대상!$1:$1,0)-1,FALSE),"")</f>
        <v/>
      </c>
      <c r="E183" s="36" t="str">
        <f>IFERROR(VLOOKUP($B183,대상!$B:$AC,MATCH(E$2,대상!$1:$1,0)-1,FALSE),"")</f>
        <v/>
      </c>
      <c r="F183" s="38" t="str">
        <f>IFERROR(VLOOKUP($B183,대상!$B:$AC,MATCH(F$2,대상!$1:$1,0)-1,FALSE),"")</f>
        <v/>
      </c>
      <c r="G183" s="38" t="str">
        <f>IFERROR(VLOOKUP($B183,대상!$B:$AC,MATCH(G$2,대상!$1:$1,0)-1,FALSE),"")</f>
        <v/>
      </c>
      <c r="H183" s="33" t="str">
        <f>IFERROR(VLOOKUP($B183,[1]평가!$B:$Z,MATCH(LEFT(H$2,2),[1]평가!$7:$7,0)-1,FALSE),"")</f>
        <v/>
      </c>
      <c r="I183" s="36" t="str">
        <f>IFERROR(VLOOKUP($B183,[1]평가!$B:$Z,MATCH(LEFT(I$2,2),[1]평가!$7:$7,0)-1,FALSE),"")</f>
        <v/>
      </c>
      <c r="J183" s="36" t="str">
        <f>IFERROR(VLOOKUP($B183,[1]평가!$B:$Z,MATCH(LEFT(J$2,2),[1]평가!$7:$7,0)-1,FALSE),"")</f>
        <v/>
      </c>
      <c r="K183" s="33" t="str">
        <f>IFERROR(VLOOKUP($B183,[2]평가!$B:$Z,MATCH(LEFT(K$2,2),[2]평가!$7:$7,0)-1,FALSE),"")</f>
        <v/>
      </c>
      <c r="L183" s="36" t="str">
        <f>IFERROR(VLOOKUP($B183,[2]평가!$B:$Z,MATCH(LEFT(L$2,2),[2]평가!$7:$7,0)-1,FALSE),"")</f>
        <v/>
      </c>
      <c r="M183" s="39" t="str">
        <f>IFERROR(VLOOKUP($B183,[2]평가!$B:$Z,MATCH(LEFT(M$2,2),[2]평가!$7:$7,0)-1,FALSE),"")</f>
        <v/>
      </c>
      <c r="N183" s="33" t="str">
        <f>IFERROR(VLOOKUP($B183,[3]평가!$B:$Z,MATCH(LEFT(N$2,2),[3]평가!$7:$7,0)-1,FALSE),"")</f>
        <v/>
      </c>
      <c r="O183" s="36" t="str">
        <f>IFERROR(VLOOKUP($B183,[3]평가!$B:$Z,MATCH(LEFT(O$2,2),[3]평가!$7:$7,0)-1,FALSE),"")</f>
        <v/>
      </c>
      <c r="P183" s="39" t="str">
        <f>IFERROR(VLOOKUP($B183,[3]평가!$B:$Z,MATCH(LEFT(P$2,2),[3]평가!$7:$7,0)-1,FALSE),"")</f>
        <v/>
      </c>
      <c r="Q183" s="33" t="str">
        <f>IFERROR(VLOOKUP($B183,[4]평가!$B:$Z,MATCH(LEFT(Q$2,2),[4]평가!$7:$7,0)-1,FALSE),"")</f>
        <v/>
      </c>
      <c r="R183" s="36" t="str">
        <f>IFERROR(VLOOKUP($B183,[4]평가!$B:$Z,MATCH(LEFT(R$2,2),[4]평가!$7:$7,0)-1,FALSE),"")</f>
        <v/>
      </c>
      <c r="S183" s="39" t="str">
        <f>IFERROR(VLOOKUP($B183,[4]평가!$B:$Z,MATCH(LEFT(S$2,2),[4]평가!$7:$7,0)-1,FALSE),"")</f>
        <v/>
      </c>
      <c r="T183" s="33" t="str">
        <f>IFERROR(VLOOKUP($B183,[5]평가!$B:$Z,MATCH(LEFT(T$2,2),[5]평가!$7:$7,0)-1,FALSE),"")</f>
        <v/>
      </c>
      <c r="U183" s="36" t="str">
        <f>IFERROR(VLOOKUP($B183,[5]평가!$B:$Z,MATCH(LEFT(U$2,2),[5]평가!$7:$7,0)-1,FALSE),"")</f>
        <v/>
      </c>
      <c r="V183" s="39" t="str">
        <f>IFERROR(VLOOKUP($B183,[5]평가!$B:$Z,MATCH(LEFT(V$2,2),[5]평가!$7:$7,0)-1,FALSE),"")</f>
        <v/>
      </c>
      <c r="W183" s="33" t="str">
        <f>IFERROR(VLOOKUP($B183,대상!$B:$AD,MATCH(W$2,대상!$1:$1,0)-1,FALSE),"")</f>
        <v/>
      </c>
      <c r="X183" s="20" t="str">
        <f>IF(ISBLANK(B183),"",T$1-COUNTIF(H183:V183,"회피"))</f>
        <v/>
      </c>
      <c r="Y183" s="21" t="e">
        <f>IF($T$1=X183,(SUM(I183,L183,O183,R183,U183)-MIN(I183,L183,O183,R183,U183)-MAX(I183,L183,O183,R183,U183))/($T$1-2),SUM(I183,L183,O183,R183,U183/X183))</f>
        <v>#VALUE!</v>
      </c>
      <c r="Z183" s="40">
        <f>IFERROR(VLOOKUP($B183,대상!$B:$AD,MATCH(Z$2,대상!$1:$1,0)-1,FALSE),0)</f>
        <v>0</v>
      </c>
      <c r="AA183" s="41" t="str">
        <f>IFERROR(IF(W183="면제","100"+Z183,Y183+Z183),"")</f>
        <v/>
      </c>
      <c r="AB183" s="35" t="e">
        <f>IF(OR(W183="면제",N(Y183)=0),"",IF(AA183&lt;60,"과락",""))</f>
        <v>#VALUE!</v>
      </c>
      <c r="AC183" s="54" t="str">
        <f>IF(N(AA183)=0,"",RANK(AA183,AA$3:AA$202))</f>
        <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
      </c>
    </row>
    <row r="184" spans="1:32" ht="30" customHeight="1" x14ac:dyDescent="0.35">
      <c r="A184" s="4">
        <v>182</v>
      </c>
      <c r="B184" s="2"/>
      <c r="C184" s="38" t="str">
        <f>IFERROR(VLOOKUP($B184,대상!$B:$AC,MATCH(C$2,대상!$1:$1,0)-1,FALSE),"")</f>
        <v/>
      </c>
      <c r="D184" s="38" t="str">
        <f>IFERROR(VLOOKUP($B184,대상!$B:$AC,MATCH(D$2,대상!$1:$1,0)-1,FALSE),"")</f>
        <v/>
      </c>
      <c r="E184" s="36" t="str">
        <f>IFERROR(VLOOKUP($B184,대상!$B:$AC,MATCH(E$2,대상!$1:$1,0)-1,FALSE),"")</f>
        <v/>
      </c>
      <c r="F184" s="38" t="str">
        <f>IFERROR(VLOOKUP($B184,대상!$B:$AC,MATCH(F$2,대상!$1:$1,0)-1,FALSE),"")</f>
        <v/>
      </c>
      <c r="G184" s="38" t="str">
        <f>IFERROR(VLOOKUP($B184,대상!$B:$AC,MATCH(G$2,대상!$1:$1,0)-1,FALSE),"")</f>
        <v/>
      </c>
      <c r="H184" s="33" t="str">
        <f>IFERROR(VLOOKUP($B184,[1]평가!$B:$Z,MATCH(LEFT(H$2,2),[1]평가!$7:$7,0)-1,FALSE),"")</f>
        <v/>
      </c>
      <c r="I184" s="36" t="str">
        <f>IFERROR(VLOOKUP($B184,[1]평가!$B:$Z,MATCH(LEFT(I$2,2),[1]평가!$7:$7,0)-1,FALSE),"")</f>
        <v/>
      </c>
      <c r="J184" s="36" t="str">
        <f>IFERROR(VLOOKUP($B184,[1]평가!$B:$Z,MATCH(LEFT(J$2,2),[1]평가!$7:$7,0)-1,FALSE),"")</f>
        <v/>
      </c>
      <c r="K184" s="33" t="str">
        <f>IFERROR(VLOOKUP($B184,[2]평가!$B:$Z,MATCH(LEFT(K$2,2),[2]평가!$7:$7,0)-1,FALSE),"")</f>
        <v/>
      </c>
      <c r="L184" s="36" t="str">
        <f>IFERROR(VLOOKUP($B184,[2]평가!$B:$Z,MATCH(LEFT(L$2,2),[2]평가!$7:$7,0)-1,FALSE),"")</f>
        <v/>
      </c>
      <c r="M184" s="39" t="str">
        <f>IFERROR(VLOOKUP($B184,[2]평가!$B:$Z,MATCH(LEFT(M$2,2),[2]평가!$7:$7,0)-1,FALSE),"")</f>
        <v/>
      </c>
      <c r="N184" s="33" t="str">
        <f>IFERROR(VLOOKUP($B184,[3]평가!$B:$Z,MATCH(LEFT(N$2,2),[3]평가!$7:$7,0)-1,FALSE),"")</f>
        <v/>
      </c>
      <c r="O184" s="36" t="str">
        <f>IFERROR(VLOOKUP($B184,[3]평가!$B:$Z,MATCH(LEFT(O$2,2),[3]평가!$7:$7,0)-1,FALSE),"")</f>
        <v/>
      </c>
      <c r="P184" s="39" t="str">
        <f>IFERROR(VLOOKUP($B184,[3]평가!$B:$Z,MATCH(LEFT(P$2,2),[3]평가!$7:$7,0)-1,FALSE),"")</f>
        <v/>
      </c>
      <c r="Q184" s="33" t="str">
        <f>IFERROR(VLOOKUP($B184,[4]평가!$B:$Z,MATCH(LEFT(Q$2,2),[4]평가!$7:$7,0)-1,FALSE),"")</f>
        <v/>
      </c>
      <c r="R184" s="36" t="str">
        <f>IFERROR(VLOOKUP($B184,[4]평가!$B:$Z,MATCH(LEFT(R$2,2),[4]평가!$7:$7,0)-1,FALSE),"")</f>
        <v/>
      </c>
      <c r="S184" s="39" t="str">
        <f>IFERROR(VLOOKUP($B184,[4]평가!$B:$Z,MATCH(LEFT(S$2,2),[4]평가!$7:$7,0)-1,FALSE),"")</f>
        <v/>
      </c>
      <c r="T184" s="33" t="str">
        <f>IFERROR(VLOOKUP($B184,[5]평가!$B:$Z,MATCH(LEFT(T$2,2),[5]평가!$7:$7,0)-1,FALSE),"")</f>
        <v/>
      </c>
      <c r="U184" s="36" t="str">
        <f>IFERROR(VLOOKUP($B184,[5]평가!$B:$Z,MATCH(LEFT(U$2,2),[5]평가!$7:$7,0)-1,FALSE),"")</f>
        <v/>
      </c>
      <c r="V184" s="39" t="str">
        <f>IFERROR(VLOOKUP($B184,[5]평가!$B:$Z,MATCH(LEFT(V$2,2),[5]평가!$7:$7,0)-1,FALSE),"")</f>
        <v/>
      </c>
      <c r="W184" s="33" t="str">
        <f>IFERROR(VLOOKUP($B184,대상!$B:$AD,MATCH(W$2,대상!$1:$1,0)-1,FALSE),"")</f>
        <v/>
      </c>
      <c r="X184" s="20" t="str">
        <f>IF(ISBLANK(B184),"",T$1-COUNTIF(H184:V184,"회피"))</f>
        <v/>
      </c>
      <c r="Y184" s="21" t="e">
        <f>IF($T$1=X184,(SUM(I184,L184,O184,R184,U184)-MIN(I184,L184,O184,R184,U184)-MAX(I184,L184,O184,R184,U184))/($T$1-2),SUM(I184,L184,O184,R184,U184/X184))</f>
        <v>#VALUE!</v>
      </c>
      <c r="Z184" s="40">
        <f>IFERROR(VLOOKUP($B184,대상!$B:$AD,MATCH(Z$2,대상!$1:$1,0)-1,FALSE),0)</f>
        <v>0</v>
      </c>
      <c r="AA184" s="41" t="str">
        <f>IFERROR(IF(W184="면제","100"+Z184,Y184+Z184),"")</f>
        <v/>
      </c>
      <c r="AB184" s="35" t="e">
        <f>IF(OR(W184="면제",N(Y184)=0),"",IF(AA184&lt;60,"과락",""))</f>
        <v>#VALUE!</v>
      </c>
      <c r="AC184" s="54" t="str">
        <f>IF(N(AA184)=0,"",RANK(AA184,AA$3:AA$202))</f>
        <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
      </c>
    </row>
    <row r="185" spans="1:32" ht="30" customHeight="1" x14ac:dyDescent="0.35">
      <c r="A185" s="4">
        <v>183</v>
      </c>
      <c r="B185" s="2"/>
      <c r="C185" s="38" t="str">
        <f>IFERROR(VLOOKUP($B185,대상!$B:$AC,MATCH(C$2,대상!$1:$1,0)-1,FALSE),"")</f>
        <v/>
      </c>
      <c r="D185" s="38" t="str">
        <f>IFERROR(VLOOKUP($B185,대상!$B:$AC,MATCH(D$2,대상!$1:$1,0)-1,FALSE),"")</f>
        <v/>
      </c>
      <c r="E185" s="36" t="str">
        <f>IFERROR(VLOOKUP($B185,대상!$B:$AC,MATCH(E$2,대상!$1:$1,0)-1,FALSE),"")</f>
        <v/>
      </c>
      <c r="F185" s="38" t="str">
        <f>IFERROR(VLOOKUP($B185,대상!$B:$AC,MATCH(F$2,대상!$1:$1,0)-1,FALSE),"")</f>
        <v/>
      </c>
      <c r="G185" s="38" t="str">
        <f>IFERROR(VLOOKUP($B185,대상!$B:$AC,MATCH(G$2,대상!$1:$1,0)-1,FALSE),"")</f>
        <v/>
      </c>
      <c r="H185" s="33" t="str">
        <f>IFERROR(VLOOKUP($B185,[1]평가!$B:$Z,MATCH(LEFT(H$2,2),[1]평가!$7:$7,0)-1,FALSE),"")</f>
        <v/>
      </c>
      <c r="I185" s="36" t="str">
        <f>IFERROR(VLOOKUP($B185,[1]평가!$B:$Z,MATCH(LEFT(I$2,2),[1]평가!$7:$7,0)-1,FALSE),"")</f>
        <v/>
      </c>
      <c r="J185" s="36" t="str">
        <f>IFERROR(VLOOKUP($B185,[1]평가!$B:$Z,MATCH(LEFT(J$2,2),[1]평가!$7:$7,0)-1,FALSE),"")</f>
        <v/>
      </c>
      <c r="K185" s="33" t="str">
        <f>IFERROR(VLOOKUP($B185,[2]평가!$B:$Z,MATCH(LEFT(K$2,2),[2]평가!$7:$7,0)-1,FALSE),"")</f>
        <v/>
      </c>
      <c r="L185" s="36" t="str">
        <f>IFERROR(VLOOKUP($B185,[2]평가!$B:$Z,MATCH(LEFT(L$2,2),[2]평가!$7:$7,0)-1,FALSE),"")</f>
        <v/>
      </c>
      <c r="M185" s="39" t="str">
        <f>IFERROR(VLOOKUP($B185,[2]평가!$B:$Z,MATCH(LEFT(M$2,2),[2]평가!$7:$7,0)-1,FALSE),"")</f>
        <v/>
      </c>
      <c r="N185" s="33" t="str">
        <f>IFERROR(VLOOKUP($B185,[3]평가!$B:$Z,MATCH(LEFT(N$2,2),[3]평가!$7:$7,0)-1,FALSE),"")</f>
        <v/>
      </c>
      <c r="O185" s="36" t="str">
        <f>IFERROR(VLOOKUP($B185,[3]평가!$B:$Z,MATCH(LEFT(O$2,2),[3]평가!$7:$7,0)-1,FALSE),"")</f>
        <v/>
      </c>
      <c r="P185" s="39" t="str">
        <f>IFERROR(VLOOKUP($B185,[3]평가!$B:$Z,MATCH(LEFT(P$2,2),[3]평가!$7:$7,0)-1,FALSE),"")</f>
        <v/>
      </c>
      <c r="Q185" s="33" t="str">
        <f>IFERROR(VLOOKUP($B185,[4]평가!$B:$Z,MATCH(LEFT(Q$2,2),[4]평가!$7:$7,0)-1,FALSE),"")</f>
        <v/>
      </c>
      <c r="R185" s="36" t="str">
        <f>IFERROR(VLOOKUP($B185,[4]평가!$B:$Z,MATCH(LEFT(R$2,2),[4]평가!$7:$7,0)-1,FALSE),"")</f>
        <v/>
      </c>
      <c r="S185" s="39" t="str">
        <f>IFERROR(VLOOKUP($B185,[4]평가!$B:$Z,MATCH(LEFT(S$2,2),[4]평가!$7:$7,0)-1,FALSE),"")</f>
        <v/>
      </c>
      <c r="T185" s="33" t="str">
        <f>IFERROR(VLOOKUP($B185,[5]평가!$B:$Z,MATCH(LEFT(T$2,2),[5]평가!$7:$7,0)-1,FALSE),"")</f>
        <v/>
      </c>
      <c r="U185" s="36" t="str">
        <f>IFERROR(VLOOKUP($B185,[5]평가!$B:$Z,MATCH(LEFT(U$2,2),[5]평가!$7:$7,0)-1,FALSE),"")</f>
        <v/>
      </c>
      <c r="V185" s="39" t="str">
        <f>IFERROR(VLOOKUP($B185,[5]평가!$B:$Z,MATCH(LEFT(V$2,2),[5]평가!$7:$7,0)-1,FALSE),"")</f>
        <v/>
      </c>
      <c r="W185" s="33" t="str">
        <f>IFERROR(VLOOKUP($B185,대상!$B:$AD,MATCH(W$2,대상!$1:$1,0)-1,FALSE),"")</f>
        <v/>
      </c>
      <c r="X185" s="20" t="str">
        <f>IF(ISBLANK(B185),"",T$1-COUNTIF(H185:V185,"회피"))</f>
        <v/>
      </c>
      <c r="Y185" s="21" t="e">
        <f>IF($T$1=X185,(SUM(I185,L185,O185,R185,U185)-MIN(I185,L185,O185,R185,U185)-MAX(I185,L185,O185,R185,U185))/($T$1-2),SUM(I185,L185,O185,R185,U185/X185))</f>
        <v>#VALUE!</v>
      </c>
      <c r="Z185" s="40">
        <f>IFERROR(VLOOKUP($B185,대상!$B:$AD,MATCH(Z$2,대상!$1:$1,0)-1,FALSE),0)</f>
        <v>0</v>
      </c>
      <c r="AA185" s="41" t="str">
        <f>IFERROR(IF(W185="면제","100"+Z185,Y185+Z185),"")</f>
        <v/>
      </c>
      <c r="AB185" s="35" t="e">
        <f>IF(OR(W185="면제",N(Y185)=0),"",IF(AA185&lt;60,"과락",""))</f>
        <v>#VALUE!</v>
      </c>
      <c r="AC185" s="54" t="str">
        <f>IF(N(AA185)=0,"",RANK(AA185,AA$3:AA$202))</f>
        <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
      </c>
    </row>
    <row r="186" spans="1:32" ht="30" customHeight="1" x14ac:dyDescent="0.35">
      <c r="A186" s="4">
        <v>184</v>
      </c>
      <c r="B186" s="2"/>
      <c r="C186" s="38" t="str">
        <f>IFERROR(VLOOKUP($B186,대상!$B:$AC,MATCH(C$2,대상!$1:$1,0)-1,FALSE),"")</f>
        <v/>
      </c>
      <c r="D186" s="38" t="str">
        <f>IFERROR(VLOOKUP($B186,대상!$B:$AC,MATCH(D$2,대상!$1:$1,0)-1,FALSE),"")</f>
        <v/>
      </c>
      <c r="E186" s="36" t="str">
        <f>IFERROR(VLOOKUP($B186,대상!$B:$AC,MATCH(E$2,대상!$1:$1,0)-1,FALSE),"")</f>
        <v/>
      </c>
      <c r="F186" s="38" t="str">
        <f>IFERROR(VLOOKUP($B186,대상!$B:$AC,MATCH(F$2,대상!$1:$1,0)-1,FALSE),"")</f>
        <v/>
      </c>
      <c r="G186" s="38" t="str">
        <f>IFERROR(VLOOKUP($B186,대상!$B:$AC,MATCH(G$2,대상!$1:$1,0)-1,FALSE),"")</f>
        <v/>
      </c>
      <c r="H186" s="33" t="str">
        <f>IFERROR(VLOOKUP($B186,[1]평가!$B:$Z,MATCH(LEFT(H$2,2),[1]평가!$7:$7,0)-1,FALSE),"")</f>
        <v/>
      </c>
      <c r="I186" s="36" t="str">
        <f>IFERROR(VLOOKUP($B186,[1]평가!$B:$Z,MATCH(LEFT(I$2,2),[1]평가!$7:$7,0)-1,FALSE),"")</f>
        <v/>
      </c>
      <c r="J186" s="36" t="str">
        <f>IFERROR(VLOOKUP($B186,[1]평가!$B:$Z,MATCH(LEFT(J$2,2),[1]평가!$7:$7,0)-1,FALSE),"")</f>
        <v/>
      </c>
      <c r="K186" s="33" t="str">
        <f>IFERROR(VLOOKUP($B186,[2]평가!$B:$Z,MATCH(LEFT(K$2,2),[2]평가!$7:$7,0)-1,FALSE),"")</f>
        <v/>
      </c>
      <c r="L186" s="36" t="str">
        <f>IFERROR(VLOOKUP($B186,[2]평가!$B:$Z,MATCH(LEFT(L$2,2),[2]평가!$7:$7,0)-1,FALSE),"")</f>
        <v/>
      </c>
      <c r="M186" s="39" t="str">
        <f>IFERROR(VLOOKUP($B186,[2]평가!$B:$Z,MATCH(LEFT(M$2,2),[2]평가!$7:$7,0)-1,FALSE),"")</f>
        <v/>
      </c>
      <c r="N186" s="33" t="str">
        <f>IFERROR(VLOOKUP($B186,[3]평가!$B:$Z,MATCH(LEFT(N$2,2),[3]평가!$7:$7,0)-1,FALSE),"")</f>
        <v/>
      </c>
      <c r="O186" s="36" t="str">
        <f>IFERROR(VLOOKUP($B186,[3]평가!$B:$Z,MATCH(LEFT(O$2,2),[3]평가!$7:$7,0)-1,FALSE),"")</f>
        <v/>
      </c>
      <c r="P186" s="39" t="str">
        <f>IFERROR(VLOOKUP($B186,[3]평가!$B:$Z,MATCH(LEFT(P$2,2),[3]평가!$7:$7,0)-1,FALSE),"")</f>
        <v/>
      </c>
      <c r="Q186" s="33" t="str">
        <f>IFERROR(VLOOKUP($B186,[4]평가!$B:$Z,MATCH(LEFT(Q$2,2),[4]평가!$7:$7,0)-1,FALSE),"")</f>
        <v/>
      </c>
      <c r="R186" s="36" t="str">
        <f>IFERROR(VLOOKUP($B186,[4]평가!$B:$Z,MATCH(LEFT(R$2,2),[4]평가!$7:$7,0)-1,FALSE),"")</f>
        <v/>
      </c>
      <c r="S186" s="39" t="str">
        <f>IFERROR(VLOOKUP($B186,[4]평가!$B:$Z,MATCH(LEFT(S$2,2),[4]평가!$7:$7,0)-1,FALSE),"")</f>
        <v/>
      </c>
      <c r="T186" s="33" t="str">
        <f>IFERROR(VLOOKUP($B186,[5]평가!$B:$Z,MATCH(LEFT(T$2,2),[5]평가!$7:$7,0)-1,FALSE),"")</f>
        <v/>
      </c>
      <c r="U186" s="36" t="str">
        <f>IFERROR(VLOOKUP($B186,[5]평가!$B:$Z,MATCH(LEFT(U$2,2),[5]평가!$7:$7,0)-1,FALSE),"")</f>
        <v/>
      </c>
      <c r="V186" s="39" t="str">
        <f>IFERROR(VLOOKUP($B186,[5]평가!$B:$Z,MATCH(LEFT(V$2,2),[5]평가!$7:$7,0)-1,FALSE),"")</f>
        <v/>
      </c>
      <c r="W186" s="33" t="str">
        <f>IFERROR(VLOOKUP($B186,대상!$B:$AD,MATCH(W$2,대상!$1:$1,0)-1,FALSE),"")</f>
        <v/>
      </c>
      <c r="X186" s="20" t="str">
        <f>IF(ISBLANK(B186),"",T$1-COUNTIF(H186:V186,"회피"))</f>
        <v/>
      </c>
      <c r="Y186" s="21" t="e">
        <f>IF($T$1=X186,(SUM(I186,L186,O186,R186,U186)-MIN(I186,L186,O186,R186,U186)-MAX(I186,L186,O186,R186,U186))/($T$1-2),SUM(I186,L186,O186,R186,U186/X186))</f>
        <v>#VALUE!</v>
      </c>
      <c r="Z186" s="40">
        <f>IFERROR(VLOOKUP($B186,대상!$B:$AD,MATCH(Z$2,대상!$1:$1,0)-1,FALSE),0)</f>
        <v>0</v>
      </c>
      <c r="AA186" s="41" t="str">
        <f>IFERROR(IF(W186="면제","100"+Z186,Y186+Z186),"")</f>
        <v/>
      </c>
      <c r="AB186" s="35" t="e">
        <f>IF(OR(W186="면제",N(Y186)=0),"",IF(AA186&lt;60,"과락",""))</f>
        <v>#VALUE!</v>
      </c>
      <c r="AC186" s="54" t="str">
        <f>IF(N(AA186)=0,"",RANK(AA186,AA$3:AA$202))</f>
        <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
      </c>
    </row>
    <row r="187" spans="1:32" ht="30" customHeight="1" x14ac:dyDescent="0.35">
      <c r="A187" s="4">
        <v>185</v>
      </c>
      <c r="B187" s="2"/>
      <c r="C187" s="38" t="str">
        <f>IFERROR(VLOOKUP($B187,대상!$B:$AC,MATCH(C$2,대상!$1:$1,0)-1,FALSE),"")</f>
        <v/>
      </c>
      <c r="D187" s="38" t="str">
        <f>IFERROR(VLOOKUP($B187,대상!$B:$AC,MATCH(D$2,대상!$1:$1,0)-1,FALSE),"")</f>
        <v/>
      </c>
      <c r="E187" s="36" t="str">
        <f>IFERROR(VLOOKUP($B187,대상!$B:$AC,MATCH(E$2,대상!$1:$1,0)-1,FALSE),"")</f>
        <v/>
      </c>
      <c r="F187" s="38" t="str">
        <f>IFERROR(VLOOKUP($B187,대상!$B:$AC,MATCH(F$2,대상!$1:$1,0)-1,FALSE),"")</f>
        <v/>
      </c>
      <c r="G187" s="38" t="str">
        <f>IFERROR(VLOOKUP($B187,대상!$B:$AC,MATCH(G$2,대상!$1:$1,0)-1,FALSE),"")</f>
        <v/>
      </c>
      <c r="H187" s="33" t="str">
        <f>IFERROR(VLOOKUP($B187,[1]평가!$B:$Z,MATCH(LEFT(H$2,2),[1]평가!$7:$7,0)-1,FALSE),"")</f>
        <v/>
      </c>
      <c r="I187" s="36" t="str">
        <f>IFERROR(VLOOKUP($B187,[1]평가!$B:$Z,MATCH(LEFT(I$2,2),[1]평가!$7:$7,0)-1,FALSE),"")</f>
        <v/>
      </c>
      <c r="J187" s="36" t="str">
        <f>IFERROR(VLOOKUP($B187,[1]평가!$B:$Z,MATCH(LEFT(J$2,2),[1]평가!$7:$7,0)-1,FALSE),"")</f>
        <v/>
      </c>
      <c r="K187" s="33" t="str">
        <f>IFERROR(VLOOKUP($B187,[2]평가!$B:$Z,MATCH(LEFT(K$2,2),[2]평가!$7:$7,0)-1,FALSE),"")</f>
        <v/>
      </c>
      <c r="L187" s="36" t="str">
        <f>IFERROR(VLOOKUP($B187,[2]평가!$B:$Z,MATCH(LEFT(L$2,2),[2]평가!$7:$7,0)-1,FALSE),"")</f>
        <v/>
      </c>
      <c r="M187" s="39" t="str">
        <f>IFERROR(VLOOKUP($B187,[2]평가!$B:$Z,MATCH(LEFT(M$2,2),[2]평가!$7:$7,0)-1,FALSE),"")</f>
        <v/>
      </c>
      <c r="N187" s="33" t="str">
        <f>IFERROR(VLOOKUP($B187,[3]평가!$B:$Z,MATCH(LEFT(N$2,2),[3]평가!$7:$7,0)-1,FALSE),"")</f>
        <v/>
      </c>
      <c r="O187" s="36" t="str">
        <f>IFERROR(VLOOKUP($B187,[3]평가!$B:$Z,MATCH(LEFT(O$2,2),[3]평가!$7:$7,0)-1,FALSE),"")</f>
        <v/>
      </c>
      <c r="P187" s="39" t="str">
        <f>IFERROR(VLOOKUP($B187,[3]평가!$B:$Z,MATCH(LEFT(P$2,2),[3]평가!$7:$7,0)-1,FALSE),"")</f>
        <v/>
      </c>
      <c r="Q187" s="33" t="str">
        <f>IFERROR(VLOOKUP($B187,[4]평가!$B:$Z,MATCH(LEFT(Q$2,2),[4]평가!$7:$7,0)-1,FALSE),"")</f>
        <v/>
      </c>
      <c r="R187" s="36" t="str">
        <f>IFERROR(VLOOKUP($B187,[4]평가!$B:$Z,MATCH(LEFT(R$2,2),[4]평가!$7:$7,0)-1,FALSE),"")</f>
        <v/>
      </c>
      <c r="S187" s="39" t="str">
        <f>IFERROR(VLOOKUP($B187,[4]평가!$B:$Z,MATCH(LEFT(S$2,2),[4]평가!$7:$7,0)-1,FALSE),"")</f>
        <v/>
      </c>
      <c r="T187" s="33" t="str">
        <f>IFERROR(VLOOKUP($B187,[5]평가!$B:$Z,MATCH(LEFT(T$2,2),[5]평가!$7:$7,0)-1,FALSE),"")</f>
        <v/>
      </c>
      <c r="U187" s="36" t="str">
        <f>IFERROR(VLOOKUP($B187,[5]평가!$B:$Z,MATCH(LEFT(U$2,2),[5]평가!$7:$7,0)-1,FALSE),"")</f>
        <v/>
      </c>
      <c r="V187" s="39" t="str">
        <f>IFERROR(VLOOKUP($B187,[5]평가!$B:$Z,MATCH(LEFT(V$2,2),[5]평가!$7:$7,0)-1,FALSE),"")</f>
        <v/>
      </c>
      <c r="W187" s="33" t="str">
        <f>IFERROR(VLOOKUP($B187,대상!$B:$AD,MATCH(W$2,대상!$1:$1,0)-1,FALSE),"")</f>
        <v/>
      </c>
      <c r="X187" s="20" t="str">
        <f>IF(ISBLANK(B187),"",T$1-COUNTIF(H187:V187,"회피"))</f>
        <v/>
      </c>
      <c r="Y187" s="21" t="e">
        <f>IF($T$1=X187,(SUM(I187,L187,O187,R187,U187)-MIN(I187,L187,O187,R187,U187)-MAX(I187,L187,O187,R187,U187))/($T$1-2),SUM(I187,L187,O187,R187,U187/X187))</f>
        <v>#VALUE!</v>
      </c>
      <c r="Z187" s="40">
        <f>IFERROR(VLOOKUP($B187,대상!$B:$AD,MATCH(Z$2,대상!$1:$1,0)-1,FALSE),0)</f>
        <v>0</v>
      </c>
      <c r="AA187" s="41" t="str">
        <f>IFERROR(IF(W187="면제","100"+Z187,Y187+Z187),"")</f>
        <v/>
      </c>
      <c r="AB187" s="35" t="e">
        <f>IF(OR(W187="면제",N(Y187)=0),"",IF(AA187&lt;60,"과락",""))</f>
        <v>#VALUE!</v>
      </c>
      <c r="AC187" s="54" t="str">
        <f>IF(N(AA187)=0,"",RANK(AA187,AA$3:AA$202))</f>
        <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
      </c>
    </row>
    <row r="188" spans="1:32" ht="30" customHeight="1" x14ac:dyDescent="0.35">
      <c r="A188" s="4">
        <v>186</v>
      </c>
      <c r="B188" s="2"/>
      <c r="C188" s="38" t="str">
        <f>IFERROR(VLOOKUP($B188,대상!$B:$AC,MATCH(C$2,대상!$1:$1,0)-1,FALSE),"")</f>
        <v/>
      </c>
      <c r="D188" s="38" t="str">
        <f>IFERROR(VLOOKUP($B188,대상!$B:$AC,MATCH(D$2,대상!$1:$1,0)-1,FALSE),"")</f>
        <v/>
      </c>
      <c r="E188" s="36" t="str">
        <f>IFERROR(VLOOKUP($B188,대상!$B:$AC,MATCH(E$2,대상!$1:$1,0)-1,FALSE),"")</f>
        <v/>
      </c>
      <c r="F188" s="38" t="str">
        <f>IFERROR(VLOOKUP($B188,대상!$B:$AC,MATCH(F$2,대상!$1:$1,0)-1,FALSE),"")</f>
        <v/>
      </c>
      <c r="G188" s="38" t="str">
        <f>IFERROR(VLOOKUP($B188,대상!$B:$AC,MATCH(G$2,대상!$1:$1,0)-1,FALSE),"")</f>
        <v/>
      </c>
      <c r="H188" s="33" t="str">
        <f>IFERROR(VLOOKUP($B188,[1]평가!$B:$Z,MATCH(LEFT(H$2,2),[1]평가!$7:$7,0)-1,FALSE),"")</f>
        <v/>
      </c>
      <c r="I188" s="36" t="str">
        <f>IFERROR(VLOOKUP($B188,[1]평가!$B:$Z,MATCH(LEFT(I$2,2),[1]평가!$7:$7,0)-1,FALSE),"")</f>
        <v/>
      </c>
      <c r="J188" s="36" t="str">
        <f>IFERROR(VLOOKUP($B188,[1]평가!$B:$Z,MATCH(LEFT(J$2,2),[1]평가!$7:$7,0)-1,FALSE),"")</f>
        <v/>
      </c>
      <c r="K188" s="33" t="str">
        <f>IFERROR(VLOOKUP($B188,[2]평가!$B:$Z,MATCH(LEFT(K$2,2),[2]평가!$7:$7,0)-1,FALSE),"")</f>
        <v/>
      </c>
      <c r="L188" s="36" t="str">
        <f>IFERROR(VLOOKUP($B188,[2]평가!$B:$Z,MATCH(LEFT(L$2,2),[2]평가!$7:$7,0)-1,FALSE),"")</f>
        <v/>
      </c>
      <c r="M188" s="39" t="str">
        <f>IFERROR(VLOOKUP($B188,[2]평가!$B:$Z,MATCH(LEFT(M$2,2),[2]평가!$7:$7,0)-1,FALSE),"")</f>
        <v/>
      </c>
      <c r="N188" s="33" t="str">
        <f>IFERROR(VLOOKUP($B188,[3]평가!$B:$Z,MATCH(LEFT(N$2,2),[3]평가!$7:$7,0)-1,FALSE),"")</f>
        <v/>
      </c>
      <c r="O188" s="36" t="str">
        <f>IFERROR(VLOOKUP($B188,[3]평가!$B:$Z,MATCH(LEFT(O$2,2),[3]평가!$7:$7,0)-1,FALSE),"")</f>
        <v/>
      </c>
      <c r="P188" s="39" t="str">
        <f>IFERROR(VLOOKUP($B188,[3]평가!$B:$Z,MATCH(LEFT(P$2,2),[3]평가!$7:$7,0)-1,FALSE),"")</f>
        <v/>
      </c>
      <c r="Q188" s="33" t="str">
        <f>IFERROR(VLOOKUP($B188,[4]평가!$B:$Z,MATCH(LEFT(Q$2,2),[4]평가!$7:$7,0)-1,FALSE),"")</f>
        <v/>
      </c>
      <c r="R188" s="36" t="str">
        <f>IFERROR(VLOOKUP($B188,[4]평가!$B:$Z,MATCH(LEFT(R$2,2),[4]평가!$7:$7,0)-1,FALSE),"")</f>
        <v/>
      </c>
      <c r="S188" s="39" t="str">
        <f>IFERROR(VLOOKUP($B188,[4]평가!$B:$Z,MATCH(LEFT(S$2,2),[4]평가!$7:$7,0)-1,FALSE),"")</f>
        <v/>
      </c>
      <c r="T188" s="33" t="str">
        <f>IFERROR(VLOOKUP($B188,[5]평가!$B:$Z,MATCH(LEFT(T$2,2),[5]평가!$7:$7,0)-1,FALSE),"")</f>
        <v/>
      </c>
      <c r="U188" s="36" t="str">
        <f>IFERROR(VLOOKUP($B188,[5]평가!$B:$Z,MATCH(LEFT(U$2,2),[5]평가!$7:$7,0)-1,FALSE),"")</f>
        <v/>
      </c>
      <c r="V188" s="39" t="str">
        <f>IFERROR(VLOOKUP($B188,[5]평가!$B:$Z,MATCH(LEFT(V$2,2),[5]평가!$7:$7,0)-1,FALSE),"")</f>
        <v/>
      </c>
      <c r="W188" s="33" t="str">
        <f>IFERROR(VLOOKUP($B188,대상!$B:$AD,MATCH(W$2,대상!$1:$1,0)-1,FALSE),"")</f>
        <v/>
      </c>
      <c r="X188" s="20" t="str">
        <f>IF(ISBLANK(B188),"",T$1-COUNTIF(H188:V188,"회피"))</f>
        <v/>
      </c>
      <c r="Y188" s="21" t="e">
        <f>IF($T$1=X188,(SUM(I188,L188,O188,R188,U188)-MIN(I188,L188,O188,R188,U188)-MAX(I188,L188,O188,R188,U188))/($T$1-2),SUM(I188,L188,O188,R188,U188/X188))</f>
        <v>#VALUE!</v>
      </c>
      <c r="Z188" s="40">
        <f>IFERROR(VLOOKUP($B188,대상!$B:$AD,MATCH(Z$2,대상!$1:$1,0)-1,FALSE),0)</f>
        <v>0</v>
      </c>
      <c r="AA188" s="41" t="str">
        <f>IFERROR(IF(W188="면제","100"+Z188,Y188+Z188),"")</f>
        <v/>
      </c>
      <c r="AB188" s="35" t="e">
        <f>IF(OR(W188="면제",N(Y188)=0),"",IF(AA188&lt;60,"과락",""))</f>
        <v>#VALUE!</v>
      </c>
      <c r="AC188" s="54" t="str">
        <f>IF(N(AA188)=0,"",RANK(AA188,AA$3:AA$202))</f>
        <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
      </c>
    </row>
    <row r="189" spans="1:32" ht="30" customHeight="1" x14ac:dyDescent="0.35">
      <c r="A189" s="4">
        <v>187</v>
      </c>
      <c r="B189" s="2"/>
      <c r="C189" s="38" t="str">
        <f>IFERROR(VLOOKUP($B189,대상!$B:$AC,MATCH(C$2,대상!$1:$1,0)-1,FALSE),"")</f>
        <v/>
      </c>
      <c r="D189" s="38" t="str">
        <f>IFERROR(VLOOKUP($B189,대상!$B:$AC,MATCH(D$2,대상!$1:$1,0)-1,FALSE),"")</f>
        <v/>
      </c>
      <c r="E189" s="36" t="str">
        <f>IFERROR(VLOOKUP($B189,대상!$B:$AC,MATCH(E$2,대상!$1:$1,0)-1,FALSE),"")</f>
        <v/>
      </c>
      <c r="F189" s="38" t="str">
        <f>IFERROR(VLOOKUP($B189,대상!$B:$AC,MATCH(F$2,대상!$1:$1,0)-1,FALSE),"")</f>
        <v/>
      </c>
      <c r="G189" s="38" t="str">
        <f>IFERROR(VLOOKUP($B189,대상!$B:$AC,MATCH(G$2,대상!$1:$1,0)-1,FALSE),"")</f>
        <v/>
      </c>
      <c r="H189" s="33" t="str">
        <f>IFERROR(VLOOKUP($B189,[1]평가!$B:$Z,MATCH(LEFT(H$2,2),[1]평가!$7:$7,0)-1,FALSE),"")</f>
        <v/>
      </c>
      <c r="I189" s="36" t="str">
        <f>IFERROR(VLOOKUP($B189,[1]평가!$B:$Z,MATCH(LEFT(I$2,2),[1]평가!$7:$7,0)-1,FALSE),"")</f>
        <v/>
      </c>
      <c r="J189" s="36" t="str">
        <f>IFERROR(VLOOKUP($B189,[1]평가!$B:$Z,MATCH(LEFT(J$2,2),[1]평가!$7:$7,0)-1,FALSE),"")</f>
        <v/>
      </c>
      <c r="K189" s="33" t="str">
        <f>IFERROR(VLOOKUP($B189,[2]평가!$B:$Z,MATCH(LEFT(K$2,2),[2]평가!$7:$7,0)-1,FALSE),"")</f>
        <v/>
      </c>
      <c r="L189" s="36" t="str">
        <f>IFERROR(VLOOKUP($B189,[2]평가!$B:$Z,MATCH(LEFT(L$2,2),[2]평가!$7:$7,0)-1,FALSE),"")</f>
        <v/>
      </c>
      <c r="M189" s="39" t="str">
        <f>IFERROR(VLOOKUP($B189,[2]평가!$B:$Z,MATCH(LEFT(M$2,2),[2]평가!$7:$7,0)-1,FALSE),"")</f>
        <v/>
      </c>
      <c r="N189" s="33" t="str">
        <f>IFERROR(VLOOKUP($B189,[3]평가!$B:$Z,MATCH(LEFT(N$2,2),[3]평가!$7:$7,0)-1,FALSE),"")</f>
        <v/>
      </c>
      <c r="O189" s="36" t="str">
        <f>IFERROR(VLOOKUP($B189,[3]평가!$B:$Z,MATCH(LEFT(O$2,2),[3]평가!$7:$7,0)-1,FALSE),"")</f>
        <v/>
      </c>
      <c r="P189" s="39" t="str">
        <f>IFERROR(VLOOKUP($B189,[3]평가!$B:$Z,MATCH(LEFT(P$2,2),[3]평가!$7:$7,0)-1,FALSE),"")</f>
        <v/>
      </c>
      <c r="Q189" s="33" t="str">
        <f>IFERROR(VLOOKUP($B189,[4]평가!$B:$Z,MATCH(LEFT(Q$2,2),[4]평가!$7:$7,0)-1,FALSE),"")</f>
        <v/>
      </c>
      <c r="R189" s="36" t="str">
        <f>IFERROR(VLOOKUP($B189,[4]평가!$B:$Z,MATCH(LEFT(R$2,2),[4]평가!$7:$7,0)-1,FALSE),"")</f>
        <v/>
      </c>
      <c r="S189" s="39" t="str">
        <f>IFERROR(VLOOKUP($B189,[4]평가!$B:$Z,MATCH(LEFT(S$2,2),[4]평가!$7:$7,0)-1,FALSE),"")</f>
        <v/>
      </c>
      <c r="T189" s="33" t="str">
        <f>IFERROR(VLOOKUP($B189,[5]평가!$B:$Z,MATCH(LEFT(T$2,2),[5]평가!$7:$7,0)-1,FALSE),"")</f>
        <v/>
      </c>
      <c r="U189" s="36" t="str">
        <f>IFERROR(VLOOKUP($B189,[5]평가!$B:$Z,MATCH(LEFT(U$2,2),[5]평가!$7:$7,0)-1,FALSE),"")</f>
        <v/>
      </c>
      <c r="V189" s="39" t="str">
        <f>IFERROR(VLOOKUP($B189,[5]평가!$B:$Z,MATCH(LEFT(V$2,2),[5]평가!$7:$7,0)-1,FALSE),"")</f>
        <v/>
      </c>
      <c r="W189" s="33" t="str">
        <f>IFERROR(VLOOKUP($B189,대상!$B:$AD,MATCH(W$2,대상!$1:$1,0)-1,FALSE),"")</f>
        <v/>
      </c>
      <c r="X189" s="20" t="str">
        <f>IF(ISBLANK(B189),"",T$1-COUNTIF(H189:V189,"회피"))</f>
        <v/>
      </c>
      <c r="Y189" s="21" t="e">
        <f>IF($T$1=X189,(SUM(I189,L189,O189,R189,U189)-MIN(I189,L189,O189,R189,U189)-MAX(I189,L189,O189,R189,U189))/($T$1-2),SUM(I189,L189,O189,R189,U189/X189))</f>
        <v>#VALUE!</v>
      </c>
      <c r="Z189" s="40">
        <f>IFERROR(VLOOKUP($B189,대상!$B:$AD,MATCH(Z$2,대상!$1:$1,0)-1,FALSE),0)</f>
        <v>0</v>
      </c>
      <c r="AA189" s="41" t="str">
        <f>IFERROR(IF(W189="면제","100"+Z189,Y189+Z189),"")</f>
        <v/>
      </c>
      <c r="AB189" s="35" t="e">
        <f>IF(OR(W189="면제",N(Y189)=0),"",IF(AA189&lt;60,"과락",""))</f>
        <v>#VALUE!</v>
      </c>
      <c r="AC189" s="54" t="str">
        <f>IF(N(AA189)=0,"",RANK(AA189,AA$3:AA$202))</f>
        <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
      </c>
    </row>
    <row r="190" spans="1:32" ht="30" customHeight="1" x14ac:dyDescent="0.35">
      <c r="A190" s="4">
        <v>188</v>
      </c>
      <c r="B190" s="2"/>
      <c r="C190" s="38" t="str">
        <f>IFERROR(VLOOKUP($B190,대상!$B:$AC,MATCH(C$2,대상!$1:$1,0)-1,FALSE),"")</f>
        <v/>
      </c>
      <c r="D190" s="38" t="str">
        <f>IFERROR(VLOOKUP($B190,대상!$B:$AC,MATCH(D$2,대상!$1:$1,0)-1,FALSE),"")</f>
        <v/>
      </c>
      <c r="E190" s="36" t="str">
        <f>IFERROR(VLOOKUP($B190,대상!$B:$AC,MATCH(E$2,대상!$1:$1,0)-1,FALSE),"")</f>
        <v/>
      </c>
      <c r="F190" s="38" t="str">
        <f>IFERROR(VLOOKUP($B190,대상!$B:$AC,MATCH(F$2,대상!$1:$1,0)-1,FALSE),"")</f>
        <v/>
      </c>
      <c r="G190" s="38" t="str">
        <f>IFERROR(VLOOKUP($B190,대상!$B:$AC,MATCH(G$2,대상!$1:$1,0)-1,FALSE),"")</f>
        <v/>
      </c>
      <c r="H190" s="33" t="str">
        <f>IFERROR(VLOOKUP($B190,[1]평가!$B:$Z,MATCH(LEFT(H$2,2),[1]평가!$7:$7,0)-1,FALSE),"")</f>
        <v/>
      </c>
      <c r="I190" s="36" t="str">
        <f>IFERROR(VLOOKUP($B190,[1]평가!$B:$Z,MATCH(LEFT(I$2,2),[1]평가!$7:$7,0)-1,FALSE),"")</f>
        <v/>
      </c>
      <c r="J190" s="36" t="str">
        <f>IFERROR(VLOOKUP($B190,[1]평가!$B:$Z,MATCH(LEFT(J$2,2),[1]평가!$7:$7,0)-1,FALSE),"")</f>
        <v/>
      </c>
      <c r="K190" s="33" t="str">
        <f>IFERROR(VLOOKUP($B190,[2]평가!$B:$Z,MATCH(LEFT(K$2,2),[2]평가!$7:$7,0)-1,FALSE),"")</f>
        <v/>
      </c>
      <c r="L190" s="36" t="str">
        <f>IFERROR(VLOOKUP($B190,[2]평가!$B:$Z,MATCH(LEFT(L$2,2),[2]평가!$7:$7,0)-1,FALSE),"")</f>
        <v/>
      </c>
      <c r="M190" s="39" t="str">
        <f>IFERROR(VLOOKUP($B190,[2]평가!$B:$Z,MATCH(LEFT(M$2,2),[2]평가!$7:$7,0)-1,FALSE),"")</f>
        <v/>
      </c>
      <c r="N190" s="33" t="str">
        <f>IFERROR(VLOOKUP($B190,[3]평가!$B:$Z,MATCH(LEFT(N$2,2),[3]평가!$7:$7,0)-1,FALSE),"")</f>
        <v/>
      </c>
      <c r="O190" s="36" t="str">
        <f>IFERROR(VLOOKUP($B190,[3]평가!$B:$Z,MATCH(LEFT(O$2,2),[3]평가!$7:$7,0)-1,FALSE),"")</f>
        <v/>
      </c>
      <c r="P190" s="39" t="str">
        <f>IFERROR(VLOOKUP($B190,[3]평가!$B:$Z,MATCH(LEFT(P$2,2),[3]평가!$7:$7,0)-1,FALSE),"")</f>
        <v/>
      </c>
      <c r="Q190" s="33" t="str">
        <f>IFERROR(VLOOKUP($B190,[4]평가!$B:$Z,MATCH(LEFT(Q$2,2),[4]평가!$7:$7,0)-1,FALSE),"")</f>
        <v/>
      </c>
      <c r="R190" s="36" t="str">
        <f>IFERROR(VLOOKUP($B190,[4]평가!$B:$Z,MATCH(LEFT(R$2,2),[4]평가!$7:$7,0)-1,FALSE),"")</f>
        <v/>
      </c>
      <c r="S190" s="39" t="str">
        <f>IFERROR(VLOOKUP($B190,[4]평가!$B:$Z,MATCH(LEFT(S$2,2),[4]평가!$7:$7,0)-1,FALSE),"")</f>
        <v/>
      </c>
      <c r="T190" s="33" t="str">
        <f>IFERROR(VLOOKUP($B190,[5]평가!$B:$Z,MATCH(LEFT(T$2,2),[5]평가!$7:$7,0)-1,FALSE),"")</f>
        <v/>
      </c>
      <c r="U190" s="36" t="str">
        <f>IFERROR(VLOOKUP($B190,[5]평가!$B:$Z,MATCH(LEFT(U$2,2),[5]평가!$7:$7,0)-1,FALSE),"")</f>
        <v/>
      </c>
      <c r="V190" s="39" t="str">
        <f>IFERROR(VLOOKUP($B190,[5]평가!$B:$Z,MATCH(LEFT(V$2,2),[5]평가!$7:$7,0)-1,FALSE),"")</f>
        <v/>
      </c>
      <c r="W190" s="33" t="str">
        <f>IFERROR(VLOOKUP($B190,대상!$B:$AD,MATCH(W$2,대상!$1:$1,0)-1,FALSE),"")</f>
        <v/>
      </c>
      <c r="X190" s="20" t="str">
        <f>IF(ISBLANK(B190),"",T$1-COUNTIF(H190:V190,"회피"))</f>
        <v/>
      </c>
      <c r="Y190" s="21" t="e">
        <f>IF($T$1=X190,(SUM(I190,L190,O190,R190,U190)-MIN(I190,L190,O190,R190,U190)-MAX(I190,L190,O190,R190,U190))/($T$1-2),SUM(I190,L190,O190,R190,U190/X190))</f>
        <v>#VALUE!</v>
      </c>
      <c r="Z190" s="40">
        <f>IFERROR(VLOOKUP($B190,대상!$B:$AD,MATCH(Z$2,대상!$1:$1,0)-1,FALSE),0)</f>
        <v>0</v>
      </c>
      <c r="AA190" s="41" t="str">
        <f>IFERROR(IF(W190="면제","100"+Z190,Y190+Z190),"")</f>
        <v/>
      </c>
      <c r="AB190" s="35" t="e">
        <f>IF(OR(W190="면제",N(Y190)=0),"",IF(AA190&lt;60,"과락",""))</f>
        <v>#VALUE!</v>
      </c>
      <c r="AC190" s="54" t="str">
        <f>IF(N(AA190)=0,"",RANK(AA190,AA$3:AA$202))</f>
        <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
      </c>
    </row>
    <row r="191" spans="1:32" ht="30" customHeight="1" x14ac:dyDescent="0.35">
      <c r="A191" s="4">
        <v>189</v>
      </c>
      <c r="B191" s="2"/>
      <c r="C191" s="38" t="str">
        <f>IFERROR(VLOOKUP($B191,대상!$B:$AC,MATCH(C$2,대상!$1:$1,0)-1,FALSE),"")</f>
        <v/>
      </c>
      <c r="D191" s="38" t="str">
        <f>IFERROR(VLOOKUP($B191,대상!$B:$AC,MATCH(D$2,대상!$1:$1,0)-1,FALSE),"")</f>
        <v/>
      </c>
      <c r="E191" s="36" t="str">
        <f>IFERROR(VLOOKUP($B191,대상!$B:$AC,MATCH(E$2,대상!$1:$1,0)-1,FALSE),"")</f>
        <v/>
      </c>
      <c r="F191" s="38" t="str">
        <f>IFERROR(VLOOKUP($B191,대상!$B:$AC,MATCH(F$2,대상!$1:$1,0)-1,FALSE),"")</f>
        <v/>
      </c>
      <c r="G191" s="38" t="str">
        <f>IFERROR(VLOOKUP($B191,대상!$B:$AC,MATCH(G$2,대상!$1:$1,0)-1,FALSE),"")</f>
        <v/>
      </c>
      <c r="H191" s="33" t="str">
        <f>IFERROR(VLOOKUP($B191,[1]평가!$B:$Z,MATCH(LEFT(H$2,2),[1]평가!$7:$7,0)-1,FALSE),"")</f>
        <v/>
      </c>
      <c r="I191" s="36" t="str">
        <f>IFERROR(VLOOKUP($B191,[1]평가!$B:$Z,MATCH(LEFT(I$2,2),[1]평가!$7:$7,0)-1,FALSE),"")</f>
        <v/>
      </c>
      <c r="J191" s="36" t="str">
        <f>IFERROR(VLOOKUP($B191,[1]평가!$B:$Z,MATCH(LEFT(J$2,2),[1]평가!$7:$7,0)-1,FALSE),"")</f>
        <v/>
      </c>
      <c r="K191" s="33" t="str">
        <f>IFERROR(VLOOKUP($B191,[2]평가!$B:$Z,MATCH(LEFT(K$2,2),[2]평가!$7:$7,0)-1,FALSE),"")</f>
        <v/>
      </c>
      <c r="L191" s="36" t="str">
        <f>IFERROR(VLOOKUP($B191,[2]평가!$B:$Z,MATCH(LEFT(L$2,2),[2]평가!$7:$7,0)-1,FALSE),"")</f>
        <v/>
      </c>
      <c r="M191" s="39" t="str">
        <f>IFERROR(VLOOKUP($B191,[2]평가!$B:$Z,MATCH(LEFT(M$2,2),[2]평가!$7:$7,0)-1,FALSE),"")</f>
        <v/>
      </c>
      <c r="N191" s="33" t="str">
        <f>IFERROR(VLOOKUP($B191,[3]평가!$B:$Z,MATCH(LEFT(N$2,2),[3]평가!$7:$7,0)-1,FALSE),"")</f>
        <v/>
      </c>
      <c r="O191" s="36" t="str">
        <f>IFERROR(VLOOKUP($B191,[3]평가!$B:$Z,MATCH(LEFT(O$2,2),[3]평가!$7:$7,0)-1,FALSE),"")</f>
        <v/>
      </c>
      <c r="P191" s="39" t="str">
        <f>IFERROR(VLOOKUP($B191,[3]평가!$B:$Z,MATCH(LEFT(P$2,2),[3]평가!$7:$7,0)-1,FALSE),"")</f>
        <v/>
      </c>
      <c r="Q191" s="33" t="str">
        <f>IFERROR(VLOOKUP($B191,[4]평가!$B:$Z,MATCH(LEFT(Q$2,2),[4]평가!$7:$7,0)-1,FALSE),"")</f>
        <v/>
      </c>
      <c r="R191" s="36" t="str">
        <f>IFERROR(VLOOKUP($B191,[4]평가!$B:$Z,MATCH(LEFT(R$2,2),[4]평가!$7:$7,0)-1,FALSE),"")</f>
        <v/>
      </c>
      <c r="S191" s="39" t="str">
        <f>IFERROR(VLOOKUP($B191,[4]평가!$B:$Z,MATCH(LEFT(S$2,2),[4]평가!$7:$7,0)-1,FALSE),"")</f>
        <v/>
      </c>
      <c r="T191" s="33" t="str">
        <f>IFERROR(VLOOKUP($B191,[5]평가!$B:$Z,MATCH(LEFT(T$2,2),[5]평가!$7:$7,0)-1,FALSE),"")</f>
        <v/>
      </c>
      <c r="U191" s="36" t="str">
        <f>IFERROR(VLOOKUP($B191,[5]평가!$B:$Z,MATCH(LEFT(U$2,2),[5]평가!$7:$7,0)-1,FALSE),"")</f>
        <v/>
      </c>
      <c r="V191" s="39" t="str">
        <f>IFERROR(VLOOKUP($B191,[5]평가!$B:$Z,MATCH(LEFT(V$2,2),[5]평가!$7:$7,0)-1,FALSE),"")</f>
        <v/>
      </c>
      <c r="W191" s="33" t="str">
        <f>IFERROR(VLOOKUP($B191,대상!$B:$AD,MATCH(W$2,대상!$1:$1,0)-1,FALSE),"")</f>
        <v/>
      </c>
      <c r="X191" s="20" t="str">
        <f>IF(ISBLANK(B191),"",T$1-COUNTIF(H191:V191,"회피"))</f>
        <v/>
      </c>
      <c r="Y191" s="21" t="e">
        <f>IF($T$1=X191,(SUM(I191,L191,O191,R191,U191)-MIN(I191,L191,O191,R191,U191)-MAX(I191,L191,O191,R191,U191))/($T$1-2),SUM(I191,L191,O191,R191,U191/X191))</f>
        <v>#VALUE!</v>
      </c>
      <c r="Z191" s="40">
        <f>IFERROR(VLOOKUP($B191,대상!$B:$AD,MATCH(Z$2,대상!$1:$1,0)-1,FALSE),0)</f>
        <v>0</v>
      </c>
      <c r="AA191" s="41" t="str">
        <f>IFERROR(IF(W191="면제","100"+Z191,Y191+Z191),"")</f>
        <v/>
      </c>
      <c r="AB191" s="35" t="e">
        <f>IF(OR(W191="면제",N(Y191)=0),"",IF(AA191&lt;60,"과락",""))</f>
        <v>#VALUE!</v>
      </c>
      <c r="AC191" s="54" t="str">
        <f>IF(N(AA191)=0,"",RANK(AA191,AA$3:AA$202))</f>
        <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
      </c>
    </row>
    <row r="192" spans="1:32" ht="30" customHeight="1" x14ac:dyDescent="0.35">
      <c r="A192" s="4">
        <v>190</v>
      </c>
      <c r="B192" s="2"/>
      <c r="C192" s="38" t="str">
        <f>IFERROR(VLOOKUP($B192,대상!$B:$AC,MATCH(C$2,대상!$1:$1,0)-1,FALSE),"")</f>
        <v/>
      </c>
      <c r="D192" s="38" t="str">
        <f>IFERROR(VLOOKUP($B192,대상!$B:$AC,MATCH(D$2,대상!$1:$1,0)-1,FALSE),"")</f>
        <v/>
      </c>
      <c r="E192" s="36" t="str">
        <f>IFERROR(VLOOKUP($B192,대상!$B:$AC,MATCH(E$2,대상!$1:$1,0)-1,FALSE),"")</f>
        <v/>
      </c>
      <c r="F192" s="38" t="str">
        <f>IFERROR(VLOOKUP($B192,대상!$B:$AC,MATCH(F$2,대상!$1:$1,0)-1,FALSE),"")</f>
        <v/>
      </c>
      <c r="G192" s="38" t="str">
        <f>IFERROR(VLOOKUP($B192,대상!$B:$AC,MATCH(G$2,대상!$1:$1,0)-1,FALSE),"")</f>
        <v/>
      </c>
      <c r="H192" s="33" t="str">
        <f>IFERROR(VLOOKUP($B192,[1]평가!$B:$Z,MATCH(LEFT(H$2,2),[1]평가!$7:$7,0)-1,FALSE),"")</f>
        <v/>
      </c>
      <c r="I192" s="36" t="str">
        <f>IFERROR(VLOOKUP($B192,[1]평가!$B:$Z,MATCH(LEFT(I$2,2),[1]평가!$7:$7,0)-1,FALSE),"")</f>
        <v/>
      </c>
      <c r="J192" s="36" t="str">
        <f>IFERROR(VLOOKUP($B192,[1]평가!$B:$Z,MATCH(LEFT(J$2,2),[1]평가!$7:$7,0)-1,FALSE),"")</f>
        <v/>
      </c>
      <c r="K192" s="33" t="str">
        <f>IFERROR(VLOOKUP($B192,[2]평가!$B:$Z,MATCH(LEFT(K$2,2),[2]평가!$7:$7,0)-1,FALSE),"")</f>
        <v/>
      </c>
      <c r="L192" s="36" t="str">
        <f>IFERROR(VLOOKUP($B192,[2]평가!$B:$Z,MATCH(LEFT(L$2,2),[2]평가!$7:$7,0)-1,FALSE),"")</f>
        <v/>
      </c>
      <c r="M192" s="39" t="str">
        <f>IFERROR(VLOOKUP($B192,[2]평가!$B:$Z,MATCH(LEFT(M$2,2),[2]평가!$7:$7,0)-1,FALSE),"")</f>
        <v/>
      </c>
      <c r="N192" s="33" t="str">
        <f>IFERROR(VLOOKUP($B192,[3]평가!$B:$Z,MATCH(LEFT(N$2,2),[3]평가!$7:$7,0)-1,FALSE),"")</f>
        <v/>
      </c>
      <c r="O192" s="36" t="str">
        <f>IFERROR(VLOOKUP($B192,[3]평가!$B:$Z,MATCH(LEFT(O$2,2),[3]평가!$7:$7,0)-1,FALSE),"")</f>
        <v/>
      </c>
      <c r="P192" s="39" t="str">
        <f>IFERROR(VLOOKUP($B192,[3]평가!$B:$Z,MATCH(LEFT(P$2,2),[3]평가!$7:$7,0)-1,FALSE),"")</f>
        <v/>
      </c>
      <c r="Q192" s="33" t="str">
        <f>IFERROR(VLOOKUP($B192,[4]평가!$B:$Z,MATCH(LEFT(Q$2,2),[4]평가!$7:$7,0)-1,FALSE),"")</f>
        <v/>
      </c>
      <c r="R192" s="36" t="str">
        <f>IFERROR(VLOOKUP($B192,[4]평가!$B:$Z,MATCH(LEFT(R$2,2),[4]평가!$7:$7,0)-1,FALSE),"")</f>
        <v/>
      </c>
      <c r="S192" s="39" t="str">
        <f>IFERROR(VLOOKUP($B192,[4]평가!$B:$Z,MATCH(LEFT(S$2,2),[4]평가!$7:$7,0)-1,FALSE),"")</f>
        <v/>
      </c>
      <c r="T192" s="33" t="str">
        <f>IFERROR(VLOOKUP($B192,[5]평가!$B:$Z,MATCH(LEFT(T$2,2),[5]평가!$7:$7,0)-1,FALSE),"")</f>
        <v/>
      </c>
      <c r="U192" s="36" t="str">
        <f>IFERROR(VLOOKUP($B192,[5]평가!$B:$Z,MATCH(LEFT(U$2,2),[5]평가!$7:$7,0)-1,FALSE),"")</f>
        <v/>
      </c>
      <c r="V192" s="39" t="str">
        <f>IFERROR(VLOOKUP($B192,[5]평가!$B:$Z,MATCH(LEFT(V$2,2),[5]평가!$7:$7,0)-1,FALSE),"")</f>
        <v/>
      </c>
      <c r="W192" s="33" t="str">
        <f>IFERROR(VLOOKUP($B192,대상!$B:$AD,MATCH(W$2,대상!$1:$1,0)-1,FALSE),"")</f>
        <v/>
      </c>
      <c r="X192" s="20" t="str">
        <f>IF(ISBLANK(B192),"",T$1-COUNTIF(H192:V192,"회피"))</f>
        <v/>
      </c>
      <c r="Y192" s="21" t="e">
        <f>IF($T$1=X192,(SUM(I192,L192,O192,R192,U192)-MIN(I192,L192,O192,R192,U192)-MAX(I192,L192,O192,R192,U192))/($T$1-2),SUM(I192,L192,O192,R192,U192/X192))</f>
        <v>#VALUE!</v>
      </c>
      <c r="Z192" s="40">
        <f>IFERROR(VLOOKUP($B192,대상!$B:$AD,MATCH(Z$2,대상!$1:$1,0)-1,FALSE),0)</f>
        <v>0</v>
      </c>
      <c r="AA192" s="41" t="str">
        <f>IFERROR(IF(W192="면제","100"+Z192,Y192+Z192),"")</f>
        <v/>
      </c>
      <c r="AB192" s="35" t="e">
        <f>IF(OR(W192="면제",N(Y192)=0),"",IF(AA192&lt;60,"과락",""))</f>
        <v>#VALUE!</v>
      </c>
      <c r="AC192" s="54" t="str">
        <f>IF(N(AA192)=0,"",RANK(AA192,AA$3:AA$202))</f>
        <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
      </c>
    </row>
    <row r="193" spans="1:32" ht="30" customHeight="1" x14ac:dyDescent="0.35">
      <c r="A193" s="4">
        <v>191</v>
      </c>
      <c r="B193" s="2"/>
      <c r="C193" s="38" t="str">
        <f>IFERROR(VLOOKUP($B193,대상!$B:$AC,MATCH(C$2,대상!$1:$1,0)-1,FALSE),"")</f>
        <v/>
      </c>
      <c r="D193" s="38" t="str">
        <f>IFERROR(VLOOKUP($B193,대상!$B:$AC,MATCH(D$2,대상!$1:$1,0)-1,FALSE),"")</f>
        <v/>
      </c>
      <c r="E193" s="36" t="str">
        <f>IFERROR(VLOOKUP($B193,대상!$B:$AC,MATCH(E$2,대상!$1:$1,0)-1,FALSE),"")</f>
        <v/>
      </c>
      <c r="F193" s="38" t="str">
        <f>IFERROR(VLOOKUP($B193,대상!$B:$AC,MATCH(F$2,대상!$1:$1,0)-1,FALSE),"")</f>
        <v/>
      </c>
      <c r="G193" s="38" t="str">
        <f>IFERROR(VLOOKUP($B193,대상!$B:$AC,MATCH(G$2,대상!$1:$1,0)-1,FALSE),"")</f>
        <v/>
      </c>
      <c r="H193" s="33" t="str">
        <f>IFERROR(VLOOKUP($B193,[1]평가!$B:$Z,MATCH(LEFT(H$2,2),[1]평가!$7:$7,0)-1,FALSE),"")</f>
        <v/>
      </c>
      <c r="I193" s="36" t="str">
        <f>IFERROR(VLOOKUP($B193,[1]평가!$B:$Z,MATCH(LEFT(I$2,2),[1]평가!$7:$7,0)-1,FALSE),"")</f>
        <v/>
      </c>
      <c r="J193" s="36" t="str">
        <f>IFERROR(VLOOKUP($B193,[1]평가!$B:$Z,MATCH(LEFT(J$2,2),[1]평가!$7:$7,0)-1,FALSE),"")</f>
        <v/>
      </c>
      <c r="K193" s="33" t="str">
        <f>IFERROR(VLOOKUP($B193,[2]평가!$B:$Z,MATCH(LEFT(K$2,2),[2]평가!$7:$7,0)-1,FALSE),"")</f>
        <v/>
      </c>
      <c r="L193" s="36" t="str">
        <f>IFERROR(VLOOKUP($B193,[2]평가!$B:$Z,MATCH(LEFT(L$2,2),[2]평가!$7:$7,0)-1,FALSE),"")</f>
        <v/>
      </c>
      <c r="M193" s="39" t="str">
        <f>IFERROR(VLOOKUP($B193,[2]평가!$B:$Z,MATCH(LEFT(M$2,2),[2]평가!$7:$7,0)-1,FALSE),"")</f>
        <v/>
      </c>
      <c r="N193" s="33" t="str">
        <f>IFERROR(VLOOKUP($B193,[3]평가!$B:$Z,MATCH(LEFT(N$2,2),[3]평가!$7:$7,0)-1,FALSE),"")</f>
        <v/>
      </c>
      <c r="O193" s="36" t="str">
        <f>IFERROR(VLOOKUP($B193,[3]평가!$B:$Z,MATCH(LEFT(O$2,2),[3]평가!$7:$7,0)-1,FALSE),"")</f>
        <v/>
      </c>
      <c r="P193" s="39" t="str">
        <f>IFERROR(VLOOKUP($B193,[3]평가!$B:$Z,MATCH(LEFT(P$2,2),[3]평가!$7:$7,0)-1,FALSE),"")</f>
        <v/>
      </c>
      <c r="Q193" s="33" t="str">
        <f>IFERROR(VLOOKUP($B193,[4]평가!$B:$Z,MATCH(LEFT(Q$2,2),[4]평가!$7:$7,0)-1,FALSE),"")</f>
        <v/>
      </c>
      <c r="R193" s="36" t="str">
        <f>IFERROR(VLOOKUP($B193,[4]평가!$B:$Z,MATCH(LEFT(R$2,2),[4]평가!$7:$7,0)-1,FALSE),"")</f>
        <v/>
      </c>
      <c r="S193" s="39" t="str">
        <f>IFERROR(VLOOKUP($B193,[4]평가!$B:$Z,MATCH(LEFT(S$2,2),[4]평가!$7:$7,0)-1,FALSE),"")</f>
        <v/>
      </c>
      <c r="T193" s="33" t="str">
        <f>IFERROR(VLOOKUP($B193,[5]평가!$B:$Z,MATCH(LEFT(T$2,2),[5]평가!$7:$7,0)-1,FALSE),"")</f>
        <v/>
      </c>
      <c r="U193" s="36" t="str">
        <f>IFERROR(VLOOKUP($B193,[5]평가!$B:$Z,MATCH(LEFT(U$2,2),[5]평가!$7:$7,0)-1,FALSE),"")</f>
        <v/>
      </c>
      <c r="V193" s="39" t="str">
        <f>IFERROR(VLOOKUP($B193,[5]평가!$B:$Z,MATCH(LEFT(V$2,2),[5]평가!$7:$7,0)-1,FALSE),"")</f>
        <v/>
      </c>
      <c r="W193" s="33" t="str">
        <f>IFERROR(VLOOKUP($B193,대상!$B:$AD,MATCH(W$2,대상!$1:$1,0)-1,FALSE),"")</f>
        <v/>
      </c>
      <c r="X193" s="20" t="str">
        <f>IF(ISBLANK(B193),"",T$1-COUNTIF(H193:V193,"회피"))</f>
        <v/>
      </c>
      <c r="Y193" s="21" t="e">
        <f>IF($T$1=X193,(SUM(I193,L193,O193,R193,U193)-MIN(I193,L193,O193,R193,U193)-MAX(I193,L193,O193,R193,U193))/($T$1-2),SUM(I193,L193,O193,R193,U193/X193))</f>
        <v>#VALUE!</v>
      </c>
      <c r="Z193" s="40">
        <f>IFERROR(VLOOKUP($B193,대상!$B:$AD,MATCH(Z$2,대상!$1:$1,0)-1,FALSE),0)</f>
        <v>0</v>
      </c>
      <c r="AA193" s="41" t="str">
        <f>IFERROR(IF(W193="면제","100"+Z193,Y193+Z193),"")</f>
        <v/>
      </c>
      <c r="AB193" s="35" t="e">
        <f>IF(OR(W193="면제",N(Y193)=0),"",IF(AA193&lt;60,"과락",""))</f>
        <v>#VALUE!</v>
      </c>
      <c r="AC193" s="54" t="str">
        <f>IF(N(AA193)=0,"",RANK(AA193,AA$3:AA$202))</f>
        <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
      </c>
    </row>
    <row r="194" spans="1:32" ht="30" customHeight="1" x14ac:dyDescent="0.35">
      <c r="A194" s="4">
        <v>192</v>
      </c>
      <c r="B194" s="2"/>
      <c r="C194" s="38" t="str">
        <f>IFERROR(VLOOKUP($B194,대상!$B:$AC,MATCH(C$2,대상!$1:$1,0)-1,FALSE),"")</f>
        <v/>
      </c>
      <c r="D194" s="38" t="str">
        <f>IFERROR(VLOOKUP($B194,대상!$B:$AC,MATCH(D$2,대상!$1:$1,0)-1,FALSE),"")</f>
        <v/>
      </c>
      <c r="E194" s="36" t="str">
        <f>IFERROR(VLOOKUP($B194,대상!$B:$AC,MATCH(E$2,대상!$1:$1,0)-1,FALSE),"")</f>
        <v/>
      </c>
      <c r="F194" s="38" t="str">
        <f>IFERROR(VLOOKUP($B194,대상!$B:$AC,MATCH(F$2,대상!$1:$1,0)-1,FALSE),"")</f>
        <v/>
      </c>
      <c r="G194" s="38" t="str">
        <f>IFERROR(VLOOKUP($B194,대상!$B:$AC,MATCH(G$2,대상!$1:$1,0)-1,FALSE),"")</f>
        <v/>
      </c>
      <c r="H194" s="33" t="str">
        <f>IFERROR(VLOOKUP($B194,[1]평가!$B:$Z,MATCH(LEFT(H$2,2),[1]평가!$7:$7,0)-1,FALSE),"")</f>
        <v/>
      </c>
      <c r="I194" s="36" t="str">
        <f>IFERROR(VLOOKUP($B194,[1]평가!$B:$Z,MATCH(LEFT(I$2,2),[1]평가!$7:$7,0)-1,FALSE),"")</f>
        <v/>
      </c>
      <c r="J194" s="36" t="str">
        <f>IFERROR(VLOOKUP($B194,[1]평가!$B:$Z,MATCH(LEFT(J$2,2),[1]평가!$7:$7,0)-1,FALSE),"")</f>
        <v/>
      </c>
      <c r="K194" s="33" t="str">
        <f>IFERROR(VLOOKUP($B194,[2]평가!$B:$Z,MATCH(LEFT(K$2,2),[2]평가!$7:$7,0)-1,FALSE),"")</f>
        <v/>
      </c>
      <c r="L194" s="36" t="str">
        <f>IFERROR(VLOOKUP($B194,[2]평가!$B:$Z,MATCH(LEFT(L$2,2),[2]평가!$7:$7,0)-1,FALSE),"")</f>
        <v/>
      </c>
      <c r="M194" s="39" t="str">
        <f>IFERROR(VLOOKUP($B194,[2]평가!$B:$Z,MATCH(LEFT(M$2,2),[2]평가!$7:$7,0)-1,FALSE),"")</f>
        <v/>
      </c>
      <c r="N194" s="33" t="str">
        <f>IFERROR(VLOOKUP($B194,[3]평가!$B:$Z,MATCH(LEFT(N$2,2),[3]평가!$7:$7,0)-1,FALSE),"")</f>
        <v/>
      </c>
      <c r="O194" s="36" t="str">
        <f>IFERROR(VLOOKUP($B194,[3]평가!$B:$Z,MATCH(LEFT(O$2,2),[3]평가!$7:$7,0)-1,FALSE),"")</f>
        <v/>
      </c>
      <c r="P194" s="39" t="str">
        <f>IFERROR(VLOOKUP($B194,[3]평가!$B:$Z,MATCH(LEFT(P$2,2),[3]평가!$7:$7,0)-1,FALSE),"")</f>
        <v/>
      </c>
      <c r="Q194" s="33" t="str">
        <f>IFERROR(VLOOKUP($B194,[4]평가!$B:$Z,MATCH(LEFT(Q$2,2),[4]평가!$7:$7,0)-1,FALSE),"")</f>
        <v/>
      </c>
      <c r="R194" s="36" t="str">
        <f>IFERROR(VLOOKUP($B194,[4]평가!$B:$Z,MATCH(LEFT(R$2,2),[4]평가!$7:$7,0)-1,FALSE),"")</f>
        <v/>
      </c>
      <c r="S194" s="39" t="str">
        <f>IFERROR(VLOOKUP($B194,[4]평가!$B:$Z,MATCH(LEFT(S$2,2),[4]평가!$7:$7,0)-1,FALSE),"")</f>
        <v/>
      </c>
      <c r="T194" s="33" t="str">
        <f>IFERROR(VLOOKUP($B194,[5]평가!$B:$Z,MATCH(LEFT(T$2,2),[5]평가!$7:$7,0)-1,FALSE),"")</f>
        <v/>
      </c>
      <c r="U194" s="36" t="str">
        <f>IFERROR(VLOOKUP($B194,[5]평가!$B:$Z,MATCH(LEFT(U$2,2),[5]평가!$7:$7,0)-1,FALSE),"")</f>
        <v/>
      </c>
      <c r="V194" s="39" t="str">
        <f>IFERROR(VLOOKUP($B194,[5]평가!$B:$Z,MATCH(LEFT(V$2,2),[5]평가!$7:$7,0)-1,FALSE),"")</f>
        <v/>
      </c>
      <c r="W194" s="33" t="str">
        <f>IFERROR(VLOOKUP($B194,대상!$B:$AD,MATCH(W$2,대상!$1:$1,0)-1,FALSE),"")</f>
        <v/>
      </c>
      <c r="X194" s="20" t="str">
        <f>IF(ISBLANK(B194),"",T$1-COUNTIF(H194:V194,"회피"))</f>
        <v/>
      </c>
      <c r="Y194" s="21" t="e">
        <f>IF($T$1=X194,(SUM(I194,L194,O194,R194,U194)-MIN(I194,L194,O194,R194,U194)-MAX(I194,L194,O194,R194,U194))/($T$1-2),SUM(I194,L194,O194,R194,U194/X194))</f>
        <v>#VALUE!</v>
      </c>
      <c r="Z194" s="40">
        <f>IFERROR(VLOOKUP($B194,대상!$B:$AD,MATCH(Z$2,대상!$1:$1,0)-1,FALSE),0)</f>
        <v>0</v>
      </c>
      <c r="AA194" s="41" t="str">
        <f>IFERROR(IF(W194="면제","100"+Z194,Y194+Z194),"")</f>
        <v/>
      </c>
      <c r="AB194" s="35" t="e">
        <f>IF(OR(W194="면제",N(Y194)=0),"",IF(AA194&lt;60,"과락",""))</f>
        <v>#VALUE!</v>
      </c>
      <c r="AC194" s="54" t="str">
        <f>IF(N(AA194)=0,"",RANK(AA194,AA$3:AA$202))</f>
        <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
      </c>
    </row>
    <row r="195" spans="1:32" ht="30" customHeight="1" x14ac:dyDescent="0.35">
      <c r="A195" s="4">
        <v>193</v>
      </c>
      <c r="B195" s="2"/>
      <c r="C195" s="38" t="str">
        <f>IFERROR(VLOOKUP($B195,대상!$B:$AC,MATCH(C$2,대상!$1:$1,0)-1,FALSE),"")</f>
        <v/>
      </c>
      <c r="D195" s="38" t="str">
        <f>IFERROR(VLOOKUP($B195,대상!$B:$AC,MATCH(D$2,대상!$1:$1,0)-1,FALSE),"")</f>
        <v/>
      </c>
      <c r="E195" s="36" t="str">
        <f>IFERROR(VLOOKUP($B195,대상!$B:$AC,MATCH(E$2,대상!$1:$1,0)-1,FALSE),"")</f>
        <v/>
      </c>
      <c r="F195" s="38" t="str">
        <f>IFERROR(VLOOKUP($B195,대상!$B:$AC,MATCH(F$2,대상!$1:$1,0)-1,FALSE),"")</f>
        <v/>
      </c>
      <c r="G195" s="38" t="str">
        <f>IFERROR(VLOOKUP($B195,대상!$B:$AC,MATCH(G$2,대상!$1:$1,0)-1,FALSE),"")</f>
        <v/>
      </c>
      <c r="H195" s="33" t="str">
        <f>IFERROR(VLOOKUP($B195,[1]평가!$B:$Z,MATCH(LEFT(H$2,2),[1]평가!$7:$7,0)-1,FALSE),"")</f>
        <v/>
      </c>
      <c r="I195" s="36" t="str">
        <f>IFERROR(VLOOKUP($B195,[1]평가!$B:$Z,MATCH(LEFT(I$2,2),[1]평가!$7:$7,0)-1,FALSE),"")</f>
        <v/>
      </c>
      <c r="J195" s="36" t="str">
        <f>IFERROR(VLOOKUP($B195,[1]평가!$B:$Z,MATCH(LEFT(J$2,2),[1]평가!$7:$7,0)-1,FALSE),"")</f>
        <v/>
      </c>
      <c r="K195" s="33" t="str">
        <f>IFERROR(VLOOKUP($B195,[2]평가!$B:$Z,MATCH(LEFT(K$2,2),[2]평가!$7:$7,0)-1,FALSE),"")</f>
        <v/>
      </c>
      <c r="L195" s="36" t="str">
        <f>IFERROR(VLOOKUP($B195,[2]평가!$B:$Z,MATCH(LEFT(L$2,2),[2]평가!$7:$7,0)-1,FALSE),"")</f>
        <v/>
      </c>
      <c r="M195" s="39" t="str">
        <f>IFERROR(VLOOKUP($B195,[2]평가!$B:$Z,MATCH(LEFT(M$2,2),[2]평가!$7:$7,0)-1,FALSE),"")</f>
        <v/>
      </c>
      <c r="N195" s="33" t="str">
        <f>IFERROR(VLOOKUP($B195,[3]평가!$B:$Z,MATCH(LEFT(N$2,2),[3]평가!$7:$7,0)-1,FALSE),"")</f>
        <v/>
      </c>
      <c r="O195" s="36" t="str">
        <f>IFERROR(VLOOKUP($B195,[3]평가!$B:$Z,MATCH(LEFT(O$2,2),[3]평가!$7:$7,0)-1,FALSE),"")</f>
        <v/>
      </c>
      <c r="P195" s="39" t="str">
        <f>IFERROR(VLOOKUP($B195,[3]평가!$B:$Z,MATCH(LEFT(P$2,2),[3]평가!$7:$7,0)-1,FALSE),"")</f>
        <v/>
      </c>
      <c r="Q195" s="33" t="str">
        <f>IFERROR(VLOOKUP($B195,[4]평가!$B:$Z,MATCH(LEFT(Q$2,2),[4]평가!$7:$7,0)-1,FALSE),"")</f>
        <v/>
      </c>
      <c r="R195" s="36" t="str">
        <f>IFERROR(VLOOKUP($B195,[4]평가!$B:$Z,MATCH(LEFT(R$2,2),[4]평가!$7:$7,0)-1,FALSE),"")</f>
        <v/>
      </c>
      <c r="S195" s="39" t="str">
        <f>IFERROR(VLOOKUP($B195,[4]평가!$B:$Z,MATCH(LEFT(S$2,2),[4]평가!$7:$7,0)-1,FALSE),"")</f>
        <v/>
      </c>
      <c r="T195" s="33" t="str">
        <f>IFERROR(VLOOKUP($B195,[5]평가!$B:$Z,MATCH(LEFT(T$2,2),[5]평가!$7:$7,0)-1,FALSE),"")</f>
        <v/>
      </c>
      <c r="U195" s="36" t="str">
        <f>IFERROR(VLOOKUP($B195,[5]평가!$B:$Z,MATCH(LEFT(U$2,2),[5]평가!$7:$7,0)-1,FALSE),"")</f>
        <v/>
      </c>
      <c r="V195" s="39" t="str">
        <f>IFERROR(VLOOKUP($B195,[5]평가!$B:$Z,MATCH(LEFT(V$2,2),[5]평가!$7:$7,0)-1,FALSE),"")</f>
        <v/>
      </c>
      <c r="W195" s="33" t="str">
        <f>IFERROR(VLOOKUP($B195,대상!$B:$AD,MATCH(W$2,대상!$1:$1,0)-1,FALSE),"")</f>
        <v/>
      </c>
      <c r="X195" s="20" t="str">
        <f>IF(ISBLANK(B195),"",T$1-COUNTIF(H195:V195,"회피"))</f>
        <v/>
      </c>
      <c r="Y195" s="21" t="e">
        <f>IF($T$1=X195,(SUM(I195,L195,O195,R195,U195)-MIN(I195,L195,O195,R195,U195)-MAX(I195,L195,O195,R195,U195))/($T$1-2),SUM(I195,L195,O195,R195,U195/X195))</f>
        <v>#VALUE!</v>
      </c>
      <c r="Z195" s="40">
        <f>IFERROR(VLOOKUP($B195,대상!$B:$AD,MATCH(Z$2,대상!$1:$1,0)-1,FALSE),0)</f>
        <v>0</v>
      </c>
      <c r="AA195" s="41" t="str">
        <f>IFERROR(IF(W195="면제","100"+Z195,Y195+Z195),"")</f>
        <v/>
      </c>
      <c r="AB195" s="35" t="e">
        <f>IF(OR(W195="면제",N(Y195)=0),"",IF(AA195&lt;60,"과락",""))</f>
        <v>#VALUE!</v>
      </c>
      <c r="AC195" s="54" t="str">
        <f>IF(N(AA195)=0,"",RANK(AA195,AA$3:AA$202))</f>
        <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
      </c>
    </row>
    <row r="196" spans="1:32" ht="30" customHeight="1" x14ac:dyDescent="0.35">
      <c r="A196" s="4">
        <v>194</v>
      </c>
      <c r="B196" s="2"/>
      <c r="C196" s="38" t="str">
        <f>IFERROR(VLOOKUP($B196,대상!$B:$AC,MATCH(C$2,대상!$1:$1,0)-1,FALSE),"")</f>
        <v/>
      </c>
      <c r="D196" s="38" t="str">
        <f>IFERROR(VLOOKUP($B196,대상!$B:$AC,MATCH(D$2,대상!$1:$1,0)-1,FALSE),"")</f>
        <v/>
      </c>
      <c r="E196" s="36" t="str">
        <f>IFERROR(VLOOKUP($B196,대상!$B:$AC,MATCH(E$2,대상!$1:$1,0)-1,FALSE),"")</f>
        <v/>
      </c>
      <c r="F196" s="38" t="str">
        <f>IFERROR(VLOOKUP($B196,대상!$B:$AC,MATCH(F$2,대상!$1:$1,0)-1,FALSE),"")</f>
        <v/>
      </c>
      <c r="G196" s="38" t="str">
        <f>IFERROR(VLOOKUP($B196,대상!$B:$AC,MATCH(G$2,대상!$1:$1,0)-1,FALSE),"")</f>
        <v/>
      </c>
      <c r="H196" s="33" t="str">
        <f>IFERROR(VLOOKUP($B196,[1]평가!$B:$Z,MATCH(LEFT(H$2,2),[1]평가!$7:$7,0)-1,FALSE),"")</f>
        <v/>
      </c>
      <c r="I196" s="36" t="str">
        <f>IFERROR(VLOOKUP($B196,[1]평가!$B:$Z,MATCH(LEFT(I$2,2),[1]평가!$7:$7,0)-1,FALSE),"")</f>
        <v/>
      </c>
      <c r="J196" s="36" t="str">
        <f>IFERROR(VLOOKUP($B196,[1]평가!$B:$Z,MATCH(LEFT(J$2,2),[1]평가!$7:$7,0)-1,FALSE),"")</f>
        <v/>
      </c>
      <c r="K196" s="33" t="str">
        <f>IFERROR(VLOOKUP($B196,[2]평가!$B:$Z,MATCH(LEFT(K$2,2),[2]평가!$7:$7,0)-1,FALSE),"")</f>
        <v/>
      </c>
      <c r="L196" s="36" t="str">
        <f>IFERROR(VLOOKUP($B196,[2]평가!$B:$Z,MATCH(LEFT(L$2,2),[2]평가!$7:$7,0)-1,FALSE),"")</f>
        <v/>
      </c>
      <c r="M196" s="39" t="str">
        <f>IFERROR(VLOOKUP($B196,[2]평가!$B:$Z,MATCH(LEFT(M$2,2),[2]평가!$7:$7,0)-1,FALSE),"")</f>
        <v/>
      </c>
      <c r="N196" s="33" t="str">
        <f>IFERROR(VLOOKUP($B196,[3]평가!$B:$Z,MATCH(LEFT(N$2,2),[3]평가!$7:$7,0)-1,FALSE),"")</f>
        <v/>
      </c>
      <c r="O196" s="36" t="str">
        <f>IFERROR(VLOOKUP($B196,[3]평가!$B:$Z,MATCH(LEFT(O$2,2),[3]평가!$7:$7,0)-1,FALSE),"")</f>
        <v/>
      </c>
      <c r="P196" s="39" t="str">
        <f>IFERROR(VLOOKUP($B196,[3]평가!$B:$Z,MATCH(LEFT(P$2,2),[3]평가!$7:$7,0)-1,FALSE),"")</f>
        <v/>
      </c>
      <c r="Q196" s="33" t="str">
        <f>IFERROR(VLOOKUP($B196,[4]평가!$B:$Z,MATCH(LEFT(Q$2,2),[4]평가!$7:$7,0)-1,FALSE),"")</f>
        <v/>
      </c>
      <c r="R196" s="36" t="str">
        <f>IFERROR(VLOOKUP($B196,[4]평가!$B:$Z,MATCH(LEFT(R$2,2),[4]평가!$7:$7,0)-1,FALSE),"")</f>
        <v/>
      </c>
      <c r="S196" s="39" t="str">
        <f>IFERROR(VLOOKUP($B196,[4]평가!$B:$Z,MATCH(LEFT(S$2,2),[4]평가!$7:$7,0)-1,FALSE),"")</f>
        <v/>
      </c>
      <c r="T196" s="33" t="str">
        <f>IFERROR(VLOOKUP($B196,[5]평가!$B:$Z,MATCH(LEFT(T$2,2),[5]평가!$7:$7,0)-1,FALSE),"")</f>
        <v/>
      </c>
      <c r="U196" s="36" t="str">
        <f>IFERROR(VLOOKUP($B196,[5]평가!$B:$Z,MATCH(LEFT(U$2,2),[5]평가!$7:$7,0)-1,FALSE),"")</f>
        <v/>
      </c>
      <c r="V196" s="39" t="str">
        <f>IFERROR(VLOOKUP($B196,[5]평가!$B:$Z,MATCH(LEFT(V$2,2),[5]평가!$7:$7,0)-1,FALSE),"")</f>
        <v/>
      </c>
      <c r="W196" s="33" t="str">
        <f>IFERROR(VLOOKUP($B196,대상!$B:$AD,MATCH(W$2,대상!$1:$1,0)-1,FALSE),"")</f>
        <v/>
      </c>
      <c r="X196" s="20" t="str">
        <f>IF(ISBLANK(B196),"",T$1-COUNTIF(H196:V196,"회피"))</f>
        <v/>
      </c>
      <c r="Y196" s="21" t="e">
        <f>IF($T$1=X196,(SUM(I196,L196,O196,R196,U196)-MIN(I196,L196,O196,R196,U196)-MAX(I196,L196,O196,R196,U196))/($T$1-2),SUM(I196,L196,O196,R196,U196/X196))</f>
        <v>#VALUE!</v>
      </c>
      <c r="Z196" s="40">
        <f>IFERROR(VLOOKUP($B196,대상!$B:$AD,MATCH(Z$2,대상!$1:$1,0)-1,FALSE),0)</f>
        <v>0</v>
      </c>
      <c r="AA196" s="41" t="str">
        <f>IFERROR(IF(W196="면제","100"+Z196,Y196+Z196),"")</f>
        <v/>
      </c>
      <c r="AB196" s="35" t="e">
        <f>IF(OR(W196="면제",N(Y196)=0),"",IF(AA196&lt;60,"과락",""))</f>
        <v>#VALUE!</v>
      </c>
      <c r="AC196" s="54" t="str">
        <f>IF(N(AA196)=0,"",RANK(AA196,AA$3:AA$202))</f>
        <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
      </c>
    </row>
    <row r="197" spans="1:32" ht="30" customHeight="1" x14ac:dyDescent="0.35">
      <c r="A197" s="4">
        <v>195</v>
      </c>
      <c r="B197" s="2"/>
      <c r="C197" s="38" t="str">
        <f>IFERROR(VLOOKUP($B197,대상!$B:$AC,MATCH(C$2,대상!$1:$1,0)-1,FALSE),"")</f>
        <v/>
      </c>
      <c r="D197" s="38" t="str">
        <f>IFERROR(VLOOKUP($B197,대상!$B:$AC,MATCH(D$2,대상!$1:$1,0)-1,FALSE),"")</f>
        <v/>
      </c>
      <c r="E197" s="36" t="str">
        <f>IFERROR(VLOOKUP($B197,대상!$B:$AC,MATCH(E$2,대상!$1:$1,0)-1,FALSE),"")</f>
        <v/>
      </c>
      <c r="F197" s="38" t="str">
        <f>IFERROR(VLOOKUP($B197,대상!$B:$AC,MATCH(F$2,대상!$1:$1,0)-1,FALSE),"")</f>
        <v/>
      </c>
      <c r="G197" s="38" t="str">
        <f>IFERROR(VLOOKUP($B197,대상!$B:$AC,MATCH(G$2,대상!$1:$1,0)-1,FALSE),"")</f>
        <v/>
      </c>
      <c r="H197" s="33" t="str">
        <f>IFERROR(VLOOKUP($B197,[1]평가!$B:$Z,MATCH(LEFT(H$2,2),[1]평가!$7:$7,0)-1,FALSE),"")</f>
        <v/>
      </c>
      <c r="I197" s="36" t="str">
        <f>IFERROR(VLOOKUP($B197,[1]평가!$B:$Z,MATCH(LEFT(I$2,2),[1]평가!$7:$7,0)-1,FALSE),"")</f>
        <v/>
      </c>
      <c r="J197" s="36" t="str">
        <f>IFERROR(VLOOKUP($B197,[1]평가!$B:$Z,MATCH(LEFT(J$2,2),[1]평가!$7:$7,0)-1,FALSE),"")</f>
        <v/>
      </c>
      <c r="K197" s="33" t="str">
        <f>IFERROR(VLOOKUP($B197,[2]평가!$B:$Z,MATCH(LEFT(K$2,2),[2]평가!$7:$7,0)-1,FALSE),"")</f>
        <v/>
      </c>
      <c r="L197" s="36" t="str">
        <f>IFERROR(VLOOKUP($B197,[2]평가!$B:$Z,MATCH(LEFT(L$2,2),[2]평가!$7:$7,0)-1,FALSE),"")</f>
        <v/>
      </c>
      <c r="M197" s="39" t="str">
        <f>IFERROR(VLOOKUP($B197,[2]평가!$B:$Z,MATCH(LEFT(M$2,2),[2]평가!$7:$7,0)-1,FALSE),"")</f>
        <v/>
      </c>
      <c r="N197" s="33" t="str">
        <f>IFERROR(VLOOKUP($B197,[3]평가!$B:$Z,MATCH(LEFT(N$2,2),[3]평가!$7:$7,0)-1,FALSE),"")</f>
        <v/>
      </c>
      <c r="O197" s="36" t="str">
        <f>IFERROR(VLOOKUP($B197,[3]평가!$B:$Z,MATCH(LEFT(O$2,2),[3]평가!$7:$7,0)-1,FALSE),"")</f>
        <v/>
      </c>
      <c r="P197" s="39" t="str">
        <f>IFERROR(VLOOKUP($B197,[3]평가!$B:$Z,MATCH(LEFT(P$2,2),[3]평가!$7:$7,0)-1,FALSE),"")</f>
        <v/>
      </c>
      <c r="Q197" s="33" t="str">
        <f>IFERROR(VLOOKUP($B197,[4]평가!$B:$Z,MATCH(LEFT(Q$2,2),[4]평가!$7:$7,0)-1,FALSE),"")</f>
        <v/>
      </c>
      <c r="R197" s="36" t="str">
        <f>IFERROR(VLOOKUP($B197,[4]평가!$B:$Z,MATCH(LEFT(R$2,2),[4]평가!$7:$7,0)-1,FALSE),"")</f>
        <v/>
      </c>
      <c r="S197" s="39" t="str">
        <f>IFERROR(VLOOKUP($B197,[4]평가!$B:$Z,MATCH(LEFT(S$2,2),[4]평가!$7:$7,0)-1,FALSE),"")</f>
        <v/>
      </c>
      <c r="T197" s="33" t="str">
        <f>IFERROR(VLOOKUP($B197,[5]평가!$B:$Z,MATCH(LEFT(T$2,2),[5]평가!$7:$7,0)-1,FALSE),"")</f>
        <v/>
      </c>
      <c r="U197" s="36" t="str">
        <f>IFERROR(VLOOKUP($B197,[5]평가!$B:$Z,MATCH(LEFT(U$2,2),[5]평가!$7:$7,0)-1,FALSE),"")</f>
        <v/>
      </c>
      <c r="V197" s="39" t="str">
        <f>IFERROR(VLOOKUP($B197,[5]평가!$B:$Z,MATCH(LEFT(V$2,2),[5]평가!$7:$7,0)-1,FALSE),"")</f>
        <v/>
      </c>
      <c r="W197" s="33" t="str">
        <f>IFERROR(VLOOKUP($B197,대상!$B:$AD,MATCH(W$2,대상!$1:$1,0)-1,FALSE),"")</f>
        <v/>
      </c>
      <c r="X197" s="20" t="str">
        <f>IF(ISBLANK(B197),"",T$1-COUNTIF(H197:V197,"회피"))</f>
        <v/>
      </c>
      <c r="Y197" s="21" t="e">
        <f>IF($T$1=X197,(SUM(I197,L197,O197,R197,U197)-MIN(I197,L197,O197,R197,U197)-MAX(I197,L197,O197,R197,U197))/($T$1-2),SUM(I197,L197,O197,R197,U197/X197))</f>
        <v>#VALUE!</v>
      </c>
      <c r="Z197" s="40">
        <f>IFERROR(VLOOKUP($B197,대상!$B:$AD,MATCH(Z$2,대상!$1:$1,0)-1,FALSE),0)</f>
        <v>0</v>
      </c>
      <c r="AA197" s="41" t="str">
        <f>IFERROR(IF(W197="면제","100"+Z197,Y197+Z197),"")</f>
        <v/>
      </c>
      <c r="AB197" s="35" t="e">
        <f>IF(OR(W197="면제",N(Y197)=0),"",IF(AA197&lt;60,"과락",""))</f>
        <v>#VALUE!</v>
      </c>
      <c r="AC197" s="54" t="str">
        <f>IF(N(AA197)=0,"",RANK(AA197,AA$3:AA$202))</f>
        <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
      </c>
    </row>
    <row r="198" spans="1:32" ht="30" customHeight="1" x14ac:dyDescent="0.35">
      <c r="A198" s="4">
        <v>196</v>
      </c>
      <c r="B198" s="2"/>
      <c r="C198" s="38" t="str">
        <f>IFERROR(VLOOKUP($B198,대상!$B:$AC,MATCH(C$2,대상!$1:$1,0)-1,FALSE),"")</f>
        <v/>
      </c>
      <c r="D198" s="38" t="str">
        <f>IFERROR(VLOOKUP($B198,대상!$B:$AC,MATCH(D$2,대상!$1:$1,0)-1,FALSE),"")</f>
        <v/>
      </c>
      <c r="E198" s="36" t="str">
        <f>IFERROR(VLOOKUP($B198,대상!$B:$AC,MATCH(E$2,대상!$1:$1,0)-1,FALSE),"")</f>
        <v/>
      </c>
      <c r="F198" s="38" t="str">
        <f>IFERROR(VLOOKUP($B198,대상!$B:$AC,MATCH(F$2,대상!$1:$1,0)-1,FALSE),"")</f>
        <v/>
      </c>
      <c r="G198" s="38" t="str">
        <f>IFERROR(VLOOKUP($B198,대상!$B:$AC,MATCH(G$2,대상!$1:$1,0)-1,FALSE),"")</f>
        <v/>
      </c>
      <c r="H198" s="33" t="str">
        <f>IFERROR(VLOOKUP($B198,[1]평가!$B:$Z,MATCH(LEFT(H$2,2),[1]평가!$7:$7,0)-1,FALSE),"")</f>
        <v/>
      </c>
      <c r="I198" s="36" t="str">
        <f>IFERROR(VLOOKUP($B198,[1]평가!$B:$Z,MATCH(LEFT(I$2,2),[1]평가!$7:$7,0)-1,FALSE),"")</f>
        <v/>
      </c>
      <c r="J198" s="36" t="str">
        <f>IFERROR(VLOOKUP($B198,[1]평가!$B:$Z,MATCH(LEFT(J$2,2),[1]평가!$7:$7,0)-1,FALSE),"")</f>
        <v/>
      </c>
      <c r="K198" s="33" t="str">
        <f>IFERROR(VLOOKUP($B198,[2]평가!$B:$Z,MATCH(LEFT(K$2,2),[2]평가!$7:$7,0)-1,FALSE),"")</f>
        <v/>
      </c>
      <c r="L198" s="36" t="str">
        <f>IFERROR(VLOOKUP($B198,[2]평가!$B:$Z,MATCH(LEFT(L$2,2),[2]평가!$7:$7,0)-1,FALSE),"")</f>
        <v/>
      </c>
      <c r="M198" s="39" t="str">
        <f>IFERROR(VLOOKUP($B198,[2]평가!$B:$Z,MATCH(LEFT(M$2,2),[2]평가!$7:$7,0)-1,FALSE),"")</f>
        <v/>
      </c>
      <c r="N198" s="33" t="str">
        <f>IFERROR(VLOOKUP($B198,[3]평가!$B:$Z,MATCH(LEFT(N$2,2),[3]평가!$7:$7,0)-1,FALSE),"")</f>
        <v/>
      </c>
      <c r="O198" s="36" t="str">
        <f>IFERROR(VLOOKUP($B198,[3]평가!$B:$Z,MATCH(LEFT(O$2,2),[3]평가!$7:$7,0)-1,FALSE),"")</f>
        <v/>
      </c>
      <c r="P198" s="39" t="str">
        <f>IFERROR(VLOOKUP($B198,[3]평가!$B:$Z,MATCH(LEFT(P$2,2),[3]평가!$7:$7,0)-1,FALSE),"")</f>
        <v/>
      </c>
      <c r="Q198" s="33" t="str">
        <f>IFERROR(VLOOKUP($B198,[4]평가!$B:$Z,MATCH(LEFT(Q$2,2),[4]평가!$7:$7,0)-1,FALSE),"")</f>
        <v/>
      </c>
      <c r="R198" s="36" t="str">
        <f>IFERROR(VLOOKUP($B198,[4]평가!$B:$Z,MATCH(LEFT(R$2,2),[4]평가!$7:$7,0)-1,FALSE),"")</f>
        <v/>
      </c>
      <c r="S198" s="39" t="str">
        <f>IFERROR(VLOOKUP($B198,[4]평가!$B:$Z,MATCH(LEFT(S$2,2),[4]평가!$7:$7,0)-1,FALSE),"")</f>
        <v/>
      </c>
      <c r="T198" s="33" t="str">
        <f>IFERROR(VLOOKUP($B198,[5]평가!$B:$Z,MATCH(LEFT(T$2,2),[5]평가!$7:$7,0)-1,FALSE),"")</f>
        <v/>
      </c>
      <c r="U198" s="36" t="str">
        <f>IFERROR(VLOOKUP($B198,[5]평가!$B:$Z,MATCH(LEFT(U$2,2),[5]평가!$7:$7,0)-1,FALSE),"")</f>
        <v/>
      </c>
      <c r="V198" s="39" t="str">
        <f>IFERROR(VLOOKUP($B198,[5]평가!$B:$Z,MATCH(LEFT(V$2,2),[5]평가!$7:$7,0)-1,FALSE),"")</f>
        <v/>
      </c>
      <c r="W198" s="33" t="str">
        <f>IFERROR(VLOOKUP($B198,대상!$B:$AD,MATCH(W$2,대상!$1:$1,0)-1,FALSE),"")</f>
        <v/>
      </c>
      <c r="X198" s="20" t="str">
        <f>IF(ISBLANK(B198),"",T$1-COUNTIF(H198:V198,"회피"))</f>
        <v/>
      </c>
      <c r="Y198" s="21" t="e">
        <f>IF($T$1=X198,(SUM(I198,L198,O198,R198,U198)-MIN(I198,L198,O198,R198,U198)-MAX(I198,L198,O198,R198,U198))/($T$1-2),SUM(I198,L198,O198,R198,U198/X198))</f>
        <v>#VALUE!</v>
      </c>
      <c r="Z198" s="40">
        <f>IFERROR(VLOOKUP($B198,대상!$B:$AD,MATCH(Z$2,대상!$1:$1,0)-1,FALSE),0)</f>
        <v>0</v>
      </c>
      <c r="AA198" s="41" t="str">
        <f>IFERROR(IF(W198="면제","100"+Z198,Y198+Z198),"")</f>
        <v/>
      </c>
      <c r="AB198" s="35" t="e">
        <f>IF(OR(W198="면제",N(Y198)=0),"",IF(AA198&lt;60,"과락",""))</f>
        <v>#VALUE!</v>
      </c>
      <c r="AC198" s="54" t="str">
        <f>IF(N(AA198)=0,"",RANK(AA198,AA$3:AA$202))</f>
        <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
      </c>
    </row>
    <row r="199" spans="1:32" ht="30" customHeight="1" x14ac:dyDescent="0.35">
      <c r="A199" s="4">
        <v>197</v>
      </c>
      <c r="B199" s="2"/>
      <c r="C199" s="38" t="str">
        <f>IFERROR(VLOOKUP($B199,대상!$B:$AC,MATCH(C$2,대상!$1:$1,0)-1,FALSE),"")</f>
        <v/>
      </c>
      <c r="D199" s="38" t="str">
        <f>IFERROR(VLOOKUP($B199,대상!$B:$AC,MATCH(D$2,대상!$1:$1,0)-1,FALSE),"")</f>
        <v/>
      </c>
      <c r="E199" s="36" t="str">
        <f>IFERROR(VLOOKUP($B199,대상!$B:$AC,MATCH(E$2,대상!$1:$1,0)-1,FALSE),"")</f>
        <v/>
      </c>
      <c r="F199" s="38" t="str">
        <f>IFERROR(VLOOKUP($B199,대상!$B:$AC,MATCH(F$2,대상!$1:$1,0)-1,FALSE),"")</f>
        <v/>
      </c>
      <c r="G199" s="38" t="str">
        <f>IFERROR(VLOOKUP($B199,대상!$B:$AC,MATCH(G$2,대상!$1:$1,0)-1,FALSE),"")</f>
        <v/>
      </c>
      <c r="H199" s="33" t="str">
        <f>IFERROR(VLOOKUP($B199,[1]평가!$B:$Z,MATCH(LEFT(H$2,2),[1]평가!$7:$7,0)-1,FALSE),"")</f>
        <v/>
      </c>
      <c r="I199" s="36" t="str">
        <f>IFERROR(VLOOKUP($B199,[1]평가!$B:$Z,MATCH(LEFT(I$2,2),[1]평가!$7:$7,0)-1,FALSE),"")</f>
        <v/>
      </c>
      <c r="J199" s="36" t="str">
        <f>IFERROR(VLOOKUP($B199,[1]평가!$B:$Z,MATCH(LEFT(J$2,2),[1]평가!$7:$7,0)-1,FALSE),"")</f>
        <v/>
      </c>
      <c r="K199" s="33" t="str">
        <f>IFERROR(VLOOKUP($B199,[2]평가!$B:$Z,MATCH(LEFT(K$2,2),[2]평가!$7:$7,0)-1,FALSE),"")</f>
        <v/>
      </c>
      <c r="L199" s="36" t="str">
        <f>IFERROR(VLOOKUP($B199,[2]평가!$B:$Z,MATCH(LEFT(L$2,2),[2]평가!$7:$7,0)-1,FALSE),"")</f>
        <v/>
      </c>
      <c r="M199" s="39" t="str">
        <f>IFERROR(VLOOKUP($B199,[2]평가!$B:$Z,MATCH(LEFT(M$2,2),[2]평가!$7:$7,0)-1,FALSE),"")</f>
        <v/>
      </c>
      <c r="N199" s="33" t="str">
        <f>IFERROR(VLOOKUP($B199,[3]평가!$B:$Z,MATCH(LEFT(N$2,2),[3]평가!$7:$7,0)-1,FALSE),"")</f>
        <v/>
      </c>
      <c r="O199" s="36" t="str">
        <f>IFERROR(VLOOKUP($B199,[3]평가!$B:$Z,MATCH(LEFT(O$2,2),[3]평가!$7:$7,0)-1,FALSE),"")</f>
        <v/>
      </c>
      <c r="P199" s="39" t="str">
        <f>IFERROR(VLOOKUP($B199,[3]평가!$B:$Z,MATCH(LEFT(P$2,2),[3]평가!$7:$7,0)-1,FALSE),"")</f>
        <v/>
      </c>
      <c r="Q199" s="33" t="str">
        <f>IFERROR(VLOOKUP($B199,[4]평가!$B:$Z,MATCH(LEFT(Q$2,2),[4]평가!$7:$7,0)-1,FALSE),"")</f>
        <v/>
      </c>
      <c r="R199" s="36" t="str">
        <f>IFERROR(VLOOKUP($B199,[4]평가!$B:$Z,MATCH(LEFT(R$2,2),[4]평가!$7:$7,0)-1,FALSE),"")</f>
        <v/>
      </c>
      <c r="S199" s="39" t="str">
        <f>IFERROR(VLOOKUP($B199,[4]평가!$B:$Z,MATCH(LEFT(S$2,2),[4]평가!$7:$7,0)-1,FALSE),"")</f>
        <v/>
      </c>
      <c r="T199" s="33" t="str">
        <f>IFERROR(VLOOKUP($B199,[5]평가!$B:$Z,MATCH(LEFT(T$2,2),[5]평가!$7:$7,0)-1,FALSE),"")</f>
        <v/>
      </c>
      <c r="U199" s="36" t="str">
        <f>IFERROR(VLOOKUP($B199,[5]평가!$B:$Z,MATCH(LEFT(U$2,2),[5]평가!$7:$7,0)-1,FALSE),"")</f>
        <v/>
      </c>
      <c r="V199" s="39" t="str">
        <f>IFERROR(VLOOKUP($B199,[5]평가!$B:$Z,MATCH(LEFT(V$2,2),[5]평가!$7:$7,0)-1,FALSE),"")</f>
        <v/>
      </c>
      <c r="W199" s="33" t="str">
        <f>IFERROR(VLOOKUP($B199,대상!$B:$AD,MATCH(W$2,대상!$1:$1,0)-1,FALSE),"")</f>
        <v/>
      </c>
      <c r="X199" s="20" t="str">
        <f>IF(ISBLANK(B199),"",T$1-COUNTIF(H199:V199,"회피"))</f>
        <v/>
      </c>
      <c r="Y199" s="21" t="e">
        <f>IF($T$1=X199,(SUM(I199,L199,O199,R199,U199)-MIN(I199,L199,O199,R199,U199)-MAX(I199,L199,O199,R199,U199))/($T$1-2),SUM(I199,L199,O199,R199,U199/X199))</f>
        <v>#VALUE!</v>
      </c>
      <c r="Z199" s="40">
        <f>IFERROR(VLOOKUP($B199,대상!$B:$AD,MATCH(Z$2,대상!$1:$1,0)-1,FALSE),0)</f>
        <v>0</v>
      </c>
      <c r="AA199" s="41" t="str">
        <f>IFERROR(IF(W199="면제","100"+Z199,Y199+Z199),"")</f>
        <v/>
      </c>
      <c r="AB199" s="35" t="e">
        <f>IF(OR(W199="면제",N(Y199)=0),"",IF(AA199&lt;60,"과락",""))</f>
        <v>#VALUE!</v>
      </c>
      <c r="AC199" s="54" t="str">
        <f>IF(N(AA199)=0,"",RANK(AA199,AA$3:AA$202))</f>
        <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
      </c>
    </row>
    <row r="200" spans="1:32" ht="30" customHeight="1" x14ac:dyDescent="0.35">
      <c r="A200" s="4">
        <v>198</v>
      </c>
      <c r="B200" s="2"/>
      <c r="C200" s="38" t="str">
        <f>IFERROR(VLOOKUP($B200,대상!$B:$AC,MATCH(C$2,대상!$1:$1,0)-1,FALSE),"")</f>
        <v/>
      </c>
      <c r="D200" s="38" t="str">
        <f>IFERROR(VLOOKUP($B200,대상!$B:$AC,MATCH(D$2,대상!$1:$1,0)-1,FALSE),"")</f>
        <v/>
      </c>
      <c r="E200" s="36" t="str">
        <f>IFERROR(VLOOKUP($B200,대상!$B:$AC,MATCH(E$2,대상!$1:$1,0)-1,FALSE),"")</f>
        <v/>
      </c>
      <c r="F200" s="38" t="str">
        <f>IFERROR(VLOOKUP($B200,대상!$B:$AC,MATCH(F$2,대상!$1:$1,0)-1,FALSE),"")</f>
        <v/>
      </c>
      <c r="G200" s="38" t="str">
        <f>IFERROR(VLOOKUP($B200,대상!$B:$AC,MATCH(G$2,대상!$1:$1,0)-1,FALSE),"")</f>
        <v/>
      </c>
      <c r="H200" s="33" t="str">
        <f>IFERROR(VLOOKUP($B200,[1]평가!$B:$Z,MATCH(LEFT(H$2,2),[1]평가!$7:$7,0)-1,FALSE),"")</f>
        <v/>
      </c>
      <c r="I200" s="36" t="str">
        <f>IFERROR(VLOOKUP($B200,[1]평가!$B:$Z,MATCH(LEFT(I$2,2),[1]평가!$7:$7,0)-1,FALSE),"")</f>
        <v/>
      </c>
      <c r="J200" s="36" t="str">
        <f>IFERROR(VLOOKUP($B200,[1]평가!$B:$Z,MATCH(LEFT(J$2,2),[1]평가!$7:$7,0)-1,FALSE),"")</f>
        <v/>
      </c>
      <c r="K200" s="33" t="str">
        <f>IFERROR(VLOOKUP($B200,[2]평가!$B:$Z,MATCH(LEFT(K$2,2),[2]평가!$7:$7,0)-1,FALSE),"")</f>
        <v/>
      </c>
      <c r="L200" s="36" t="str">
        <f>IFERROR(VLOOKUP($B200,[2]평가!$B:$Z,MATCH(LEFT(L$2,2),[2]평가!$7:$7,0)-1,FALSE),"")</f>
        <v/>
      </c>
      <c r="M200" s="39" t="str">
        <f>IFERROR(VLOOKUP($B200,[2]평가!$B:$Z,MATCH(LEFT(M$2,2),[2]평가!$7:$7,0)-1,FALSE),"")</f>
        <v/>
      </c>
      <c r="N200" s="33" t="str">
        <f>IFERROR(VLOOKUP($B200,[3]평가!$B:$Z,MATCH(LEFT(N$2,2),[3]평가!$7:$7,0)-1,FALSE),"")</f>
        <v/>
      </c>
      <c r="O200" s="36" t="str">
        <f>IFERROR(VLOOKUP($B200,[3]평가!$B:$Z,MATCH(LEFT(O$2,2),[3]평가!$7:$7,0)-1,FALSE),"")</f>
        <v/>
      </c>
      <c r="P200" s="39" t="str">
        <f>IFERROR(VLOOKUP($B200,[3]평가!$B:$Z,MATCH(LEFT(P$2,2),[3]평가!$7:$7,0)-1,FALSE),"")</f>
        <v/>
      </c>
      <c r="Q200" s="33" t="str">
        <f>IFERROR(VLOOKUP($B200,[4]평가!$B:$Z,MATCH(LEFT(Q$2,2),[4]평가!$7:$7,0)-1,FALSE),"")</f>
        <v/>
      </c>
      <c r="R200" s="36" t="str">
        <f>IFERROR(VLOOKUP($B200,[4]평가!$B:$Z,MATCH(LEFT(R$2,2),[4]평가!$7:$7,0)-1,FALSE),"")</f>
        <v/>
      </c>
      <c r="S200" s="39" t="str">
        <f>IFERROR(VLOOKUP($B200,[4]평가!$B:$Z,MATCH(LEFT(S$2,2),[4]평가!$7:$7,0)-1,FALSE),"")</f>
        <v/>
      </c>
      <c r="T200" s="33" t="str">
        <f>IFERROR(VLOOKUP($B200,[5]평가!$B:$Z,MATCH(LEFT(T$2,2),[5]평가!$7:$7,0)-1,FALSE),"")</f>
        <v/>
      </c>
      <c r="U200" s="36" t="str">
        <f>IFERROR(VLOOKUP($B200,[5]평가!$B:$Z,MATCH(LEFT(U$2,2),[5]평가!$7:$7,0)-1,FALSE),"")</f>
        <v/>
      </c>
      <c r="V200" s="39" t="str">
        <f>IFERROR(VLOOKUP($B200,[5]평가!$B:$Z,MATCH(LEFT(V$2,2),[5]평가!$7:$7,0)-1,FALSE),"")</f>
        <v/>
      </c>
      <c r="W200" s="33" t="str">
        <f>IFERROR(VLOOKUP($B200,대상!$B:$AD,MATCH(W$2,대상!$1:$1,0)-1,FALSE),"")</f>
        <v/>
      </c>
      <c r="X200" s="20" t="str">
        <f>IF(ISBLANK(B200),"",T$1-COUNTIF(H200:V200,"회피"))</f>
        <v/>
      </c>
      <c r="Y200" s="21" t="e">
        <f>IF($T$1=X200,(SUM(I200,L200,O200,R200,U200)-MIN(I200,L200,O200,R200,U200)-MAX(I200,L200,O200,R200,U200))/($T$1-2),SUM(I200,L200,O200,R200,U200/X200))</f>
        <v>#VALUE!</v>
      </c>
      <c r="Z200" s="40">
        <f>IFERROR(VLOOKUP($B200,대상!$B:$AD,MATCH(Z$2,대상!$1:$1,0)-1,FALSE),0)</f>
        <v>0</v>
      </c>
      <c r="AA200" s="41" t="str">
        <f>IFERROR(IF(W200="면제","100"+Z200,Y200+Z200),"")</f>
        <v/>
      </c>
      <c r="AB200" s="35" t="e">
        <f>IF(OR(W200="면제",N(Y200)=0),"",IF(AA200&lt;60,"과락",""))</f>
        <v>#VALUE!</v>
      </c>
      <c r="AC200" s="54" t="str">
        <f>IF(N(AA200)=0,"",RANK(AA200,AA$3:AA$202))</f>
        <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
      </c>
    </row>
    <row r="201" spans="1:32" ht="30" customHeight="1" x14ac:dyDescent="0.35">
      <c r="A201" s="4">
        <v>199</v>
      </c>
      <c r="B201" s="2"/>
      <c r="C201" s="38" t="str">
        <f>IFERROR(VLOOKUP($B201,대상!$B:$AC,MATCH(C$2,대상!$1:$1,0)-1,FALSE),"")</f>
        <v/>
      </c>
      <c r="D201" s="38" t="str">
        <f>IFERROR(VLOOKUP($B201,대상!$B:$AC,MATCH(D$2,대상!$1:$1,0)-1,FALSE),"")</f>
        <v/>
      </c>
      <c r="E201" s="36" t="str">
        <f>IFERROR(VLOOKUP($B201,대상!$B:$AC,MATCH(E$2,대상!$1:$1,0)-1,FALSE),"")</f>
        <v/>
      </c>
      <c r="F201" s="38" t="str">
        <f>IFERROR(VLOOKUP($B201,대상!$B:$AC,MATCH(F$2,대상!$1:$1,0)-1,FALSE),"")</f>
        <v/>
      </c>
      <c r="G201" s="38" t="str">
        <f>IFERROR(VLOOKUP($B201,대상!$B:$AC,MATCH(G$2,대상!$1:$1,0)-1,FALSE),"")</f>
        <v/>
      </c>
      <c r="H201" s="33" t="str">
        <f>IFERROR(VLOOKUP($B201,[1]평가!$B:$Z,MATCH(LEFT(H$2,2),[1]평가!$7:$7,0)-1,FALSE),"")</f>
        <v/>
      </c>
      <c r="I201" s="36" t="str">
        <f>IFERROR(VLOOKUP($B201,[1]평가!$B:$Z,MATCH(LEFT(I$2,2),[1]평가!$7:$7,0)-1,FALSE),"")</f>
        <v/>
      </c>
      <c r="J201" s="36" t="str">
        <f>IFERROR(VLOOKUP($B201,[1]평가!$B:$Z,MATCH(LEFT(J$2,2),[1]평가!$7:$7,0)-1,FALSE),"")</f>
        <v/>
      </c>
      <c r="K201" s="33" t="str">
        <f>IFERROR(VLOOKUP($B201,[2]평가!$B:$Z,MATCH(LEFT(K$2,2),[2]평가!$7:$7,0)-1,FALSE),"")</f>
        <v/>
      </c>
      <c r="L201" s="36" t="str">
        <f>IFERROR(VLOOKUP($B201,[2]평가!$B:$Z,MATCH(LEFT(L$2,2),[2]평가!$7:$7,0)-1,FALSE),"")</f>
        <v/>
      </c>
      <c r="M201" s="39" t="str">
        <f>IFERROR(VLOOKUP($B201,[2]평가!$B:$Z,MATCH(LEFT(M$2,2),[2]평가!$7:$7,0)-1,FALSE),"")</f>
        <v/>
      </c>
      <c r="N201" s="33" t="str">
        <f>IFERROR(VLOOKUP($B201,[3]평가!$B:$Z,MATCH(LEFT(N$2,2),[3]평가!$7:$7,0)-1,FALSE),"")</f>
        <v/>
      </c>
      <c r="O201" s="36" t="str">
        <f>IFERROR(VLOOKUP($B201,[3]평가!$B:$Z,MATCH(LEFT(O$2,2),[3]평가!$7:$7,0)-1,FALSE),"")</f>
        <v/>
      </c>
      <c r="P201" s="39" t="str">
        <f>IFERROR(VLOOKUP($B201,[3]평가!$B:$Z,MATCH(LEFT(P$2,2),[3]평가!$7:$7,0)-1,FALSE),"")</f>
        <v/>
      </c>
      <c r="Q201" s="33" t="str">
        <f>IFERROR(VLOOKUP($B201,[4]평가!$B:$Z,MATCH(LEFT(Q$2,2),[4]평가!$7:$7,0)-1,FALSE),"")</f>
        <v/>
      </c>
      <c r="R201" s="36" t="str">
        <f>IFERROR(VLOOKUP($B201,[4]평가!$B:$Z,MATCH(LEFT(R$2,2),[4]평가!$7:$7,0)-1,FALSE),"")</f>
        <v/>
      </c>
      <c r="S201" s="39" t="str">
        <f>IFERROR(VLOOKUP($B201,[4]평가!$B:$Z,MATCH(LEFT(S$2,2),[4]평가!$7:$7,0)-1,FALSE),"")</f>
        <v/>
      </c>
      <c r="T201" s="33" t="str">
        <f>IFERROR(VLOOKUP($B201,[5]평가!$B:$Z,MATCH(LEFT(T$2,2),[5]평가!$7:$7,0)-1,FALSE),"")</f>
        <v/>
      </c>
      <c r="U201" s="36" t="str">
        <f>IFERROR(VLOOKUP($B201,[5]평가!$B:$Z,MATCH(LEFT(U$2,2),[5]평가!$7:$7,0)-1,FALSE),"")</f>
        <v/>
      </c>
      <c r="V201" s="39" t="str">
        <f>IFERROR(VLOOKUP($B201,[5]평가!$B:$Z,MATCH(LEFT(V$2,2),[5]평가!$7:$7,0)-1,FALSE),"")</f>
        <v/>
      </c>
      <c r="W201" s="33" t="str">
        <f>IFERROR(VLOOKUP($B201,대상!$B:$AD,MATCH(W$2,대상!$1:$1,0)-1,FALSE),"")</f>
        <v/>
      </c>
      <c r="X201" s="20" t="str">
        <f>IF(ISBLANK(B201),"",T$1-COUNTIF(H201:V201,"회피"))</f>
        <v/>
      </c>
      <c r="Y201" s="21" t="e">
        <f>IF($T$1=X201,(SUM(I201,L201,O201,R201,U201)-MIN(I201,L201,O201,R201,U201)-MAX(I201,L201,O201,R201,U201))/($T$1-2),SUM(I201,L201,O201,R201,U201/X201))</f>
        <v>#VALUE!</v>
      </c>
      <c r="Z201" s="40">
        <f>IFERROR(VLOOKUP($B201,대상!$B:$AD,MATCH(Z$2,대상!$1:$1,0)-1,FALSE),0)</f>
        <v>0</v>
      </c>
      <c r="AA201" s="41" t="str">
        <f>IFERROR(IF(W201="면제","100"+Z201,Y201+Z201),"")</f>
        <v/>
      </c>
      <c r="AB201" s="35" t="e">
        <f>IF(OR(W201="면제",N(Y201)=0),"",IF(AA201&lt;60,"과락",""))</f>
        <v>#VALUE!</v>
      </c>
      <c r="AC201" s="54" t="str">
        <f>IF(N(AA201)=0,"",RANK(AA201,AA$3:AA$202))</f>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
      </c>
    </row>
    <row r="202" spans="1:32" ht="30" customHeight="1" x14ac:dyDescent="0.35">
      <c r="A202" s="4">
        <v>200</v>
      </c>
      <c r="B202" s="2"/>
      <c r="C202" s="38" t="str">
        <f>IFERROR(VLOOKUP($B202,대상!$B:$AC,MATCH(C$2,대상!$1:$1,0)-1,FALSE),"")</f>
        <v/>
      </c>
      <c r="D202" s="38" t="str">
        <f>IFERROR(VLOOKUP($B202,대상!$B:$AC,MATCH(D$2,대상!$1:$1,0)-1,FALSE),"")</f>
        <v/>
      </c>
      <c r="E202" s="36" t="str">
        <f>IFERROR(VLOOKUP($B202,대상!$B:$AC,MATCH(E$2,대상!$1:$1,0)-1,FALSE),"")</f>
        <v/>
      </c>
      <c r="F202" s="38" t="str">
        <f>IFERROR(VLOOKUP($B202,대상!$B:$AC,MATCH(F$2,대상!$1:$1,0)-1,FALSE),"")</f>
        <v/>
      </c>
      <c r="G202" s="38" t="str">
        <f>IFERROR(VLOOKUP($B202,대상!$B:$AC,MATCH(G$2,대상!$1:$1,0)-1,FALSE),"")</f>
        <v/>
      </c>
      <c r="H202" s="33" t="str">
        <f>IFERROR(VLOOKUP($B202,[1]평가!$B:$Z,MATCH(LEFT(H$2,2),[1]평가!$7:$7,0)-1,FALSE),"")</f>
        <v/>
      </c>
      <c r="I202" s="36" t="str">
        <f>IFERROR(VLOOKUP($B202,[1]평가!$B:$Z,MATCH(LEFT(I$2,2),[1]평가!$7:$7,0)-1,FALSE),"")</f>
        <v/>
      </c>
      <c r="J202" s="36" t="str">
        <f>IFERROR(VLOOKUP($B202,[1]평가!$B:$Z,MATCH(LEFT(J$2,2),[1]평가!$7:$7,0)-1,FALSE),"")</f>
        <v/>
      </c>
      <c r="K202" s="33" t="str">
        <f>IFERROR(VLOOKUP($B202,[2]평가!$B:$Z,MATCH(LEFT(K$2,2),[2]평가!$7:$7,0)-1,FALSE),"")</f>
        <v/>
      </c>
      <c r="L202" s="36" t="str">
        <f>IFERROR(VLOOKUP($B202,[2]평가!$B:$Z,MATCH(LEFT(L$2,2),[2]평가!$7:$7,0)-1,FALSE),"")</f>
        <v/>
      </c>
      <c r="M202" s="39" t="str">
        <f>IFERROR(VLOOKUP($B202,[2]평가!$B:$Z,MATCH(LEFT(M$2,2),[2]평가!$7:$7,0)-1,FALSE),"")</f>
        <v/>
      </c>
      <c r="N202" s="33" t="str">
        <f>IFERROR(VLOOKUP($B202,[3]평가!$B:$Z,MATCH(LEFT(N$2,2),[3]평가!$7:$7,0)-1,FALSE),"")</f>
        <v/>
      </c>
      <c r="O202" s="36" t="str">
        <f>IFERROR(VLOOKUP($B202,[3]평가!$B:$Z,MATCH(LEFT(O$2,2),[3]평가!$7:$7,0)-1,FALSE),"")</f>
        <v/>
      </c>
      <c r="P202" s="39" t="str">
        <f>IFERROR(VLOOKUP($B202,[3]평가!$B:$Z,MATCH(LEFT(P$2,2),[3]평가!$7:$7,0)-1,FALSE),"")</f>
        <v/>
      </c>
      <c r="Q202" s="33" t="str">
        <f>IFERROR(VLOOKUP($B202,[4]평가!$B:$Z,MATCH(LEFT(Q$2,2),[4]평가!$7:$7,0)-1,FALSE),"")</f>
        <v/>
      </c>
      <c r="R202" s="36" t="str">
        <f>IFERROR(VLOOKUP($B202,[4]평가!$B:$Z,MATCH(LEFT(R$2,2),[4]평가!$7:$7,0)-1,FALSE),"")</f>
        <v/>
      </c>
      <c r="S202" s="39" t="str">
        <f>IFERROR(VLOOKUP($B202,[4]평가!$B:$Z,MATCH(LEFT(S$2,2),[4]평가!$7:$7,0)-1,FALSE),"")</f>
        <v/>
      </c>
      <c r="T202" s="33" t="str">
        <f>IFERROR(VLOOKUP($B202,[5]평가!$B:$Z,MATCH(LEFT(T$2,2),[5]평가!$7:$7,0)-1,FALSE),"")</f>
        <v/>
      </c>
      <c r="U202" s="36" t="str">
        <f>IFERROR(VLOOKUP($B202,[5]평가!$B:$Z,MATCH(LEFT(U$2,2),[5]평가!$7:$7,0)-1,FALSE),"")</f>
        <v/>
      </c>
      <c r="V202" s="39" t="str">
        <f>IFERROR(VLOOKUP($B202,[5]평가!$B:$Z,MATCH(LEFT(V$2,2),[5]평가!$7:$7,0)-1,FALSE),"")</f>
        <v/>
      </c>
      <c r="W202" s="33" t="str">
        <f>IFERROR(VLOOKUP($B202,대상!$B:$AD,MATCH(W$2,대상!$1:$1,0)-1,FALSE),"")</f>
        <v/>
      </c>
      <c r="X202" s="20" t="str">
        <f>IF(ISBLANK(B202),"",T$1-COUNTIF(H202:V202,"회피"))</f>
        <v/>
      </c>
      <c r="Y202" s="21" t="e">
        <f>IF($T$1=X202,(SUM(I202,L202,O202,R202,U202)-MIN(I202,L202,O202,R202,U202)-MAX(I202,L202,O202,R202,U202))/($T$1-2),SUM(I202,L202,O202,R202,U202/X202))</f>
        <v>#VALUE!</v>
      </c>
      <c r="Z202" s="40">
        <f>IFERROR(VLOOKUP($B202,대상!$B:$AD,MATCH(Z$2,대상!$1:$1,0)-1,FALSE),0)</f>
        <v>0</v>
      </c>
      <c r="AA202" s="41" t="str">
        <f>IFERROR(IF(W202="면제","100"+Z202,Y202+Z202),"")</f>
        <v/>
      </c>
      <c r="AB202" s="35" t="e">
        <f>IF(OR(W202="면제",N(Y202)=0),"",IF(AA202&lt;60,"과락",""))</f>
        <v>#VALUE!</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
      </c>
    </row>
    <row r="203" spans="1:32" ht="30" customHeight="1" x14ac:dyDescent="0.35">
      <c r="A203" s="4">
        <v>201</v>
      </c>
      <c r="B203" s="2"/>
      <c r="C203" s="38" t="str">
        <f>IFERROR(VLOOKUP($B203,대상!$B:$AC,MATCH(C$2,대상!$1:$1,0)-1,FALSE),"")</f>
        <v/>
      </c>
      <c r="D203" s="38" t="str">
        <f>IFERROR(VLOOKUP($B203,대상!$B:$AC,MATCH(D$2,대상!$1:$1,0)-1,FALSE),"")</f>
        <v/>
      </c>
      <c r="E203" s="36" t="str">
        <f>IFERROR(VLOOKUP($B203,대상!$B:$AC,MATCH(E$2,대상!$1:$1,0)-1,FALSE),"")</f>
        <v/>
      </c>
      <c r="F203" s="38" t="str">
        <f>IFERROR(VLOOKUP($B203,대상!$B:$AC,MATCH(F$2,대상!$1:$1,0)-1,FALSE),"")</f>
        <v/>
      </c>
      <c r="G203" s="38" t="str">
        <f>IFERROR(VLOOKUP($B203,대상!$B:$AC,MATCH(G$2,대상!$1:$1,0)-1,FALSE),"")</f>
        <v/>
      </c>
      <c r="H203" s="33" t="str">
        <f>IFERROR(VLOOKUP($B203,[1]평가!$B:$Z,MATCH(LEFT(H$2,2),[1]평가!$7:$7,0)-1,FALSE),"")</f>
        <v/>
      </c>
      <c r="I203" s="36" t="str">
        <f>IFERROR(VLOOKUP($B203,[1]평가!$B:$Z,MATCH(LEFT(I$2,2),[1]평가!$7:$7,0)-1,FALSE),"")</f>
        <v/>
      </c>
      <c r="J203" s="36" t="str">
        <f>IFERROR(VLOOKUP($B203,[1]평가!$B:$Z,MATCH(LEFT(J$2,2),[1]평가!$7:$7,0)-1,FALSE),"")</f>
        <v/>
      </c>
      <c r="K203" s="33" t="str">
        <f>IFERROR(VLOOKUP($B203,[2]평가!$B:$Z,MATCH(LEFT(K$2,2),[2]평가!$7:$7,0)-1,FALSE),"")</f>
        <v/>
      </c>
      <c r="L203" s="36" t="str">
        <f>IFERROR(VLOOKUP($B203,[2]평가!$B:$Z,MATCH(LEFT(L$2,2),[2]평가!$7:$7,0)-1,FALSE),"")</f>
        <v/>
      </c>
      <c r="M203" s="39" t="str">
        <f>IFERROR(VLOOKUP($B203,[2]평가!$B:$Z,MATCH(LEFT(M$2,2),[2]평가!$7:$7,0)-1,FALSE),"")</f>
        <v/>
      </c>
      <c r="N203" s="33" t="str">
        <f>IFERROR(VLOOKUP($B203,[3]평가!$B:$Z,MATCH(LEFT(N$2,2),[3]평가!$7:$7,0)-1,FALSE),"")</f>
        <v/>
      </c>
      <c r="O203" s="36" t="str">
        <f>IFERROR(VLOOKUP($B203,[3]평가!$B:$Z,MATCH(LEFT(O$2,2),[3]평가!$7:$7,0)-1,FALSE),"")</f>
        <v/>
      </c>
      <c r="P203" s="39" t="str">
        <f>IFERROR(VLOOKUP($B203,[3]평가!$B:$Z,MATCH(LEFT(P$2,2),[3]평가!$7:$7,0)-1,FALSE),"")</f>
        <v/>
      </c>
      <c r="Q203" s="33" t="str">
        <f>IFERROR(VLOOKUP($B203,[4]평가!$B:$Z,MATCH(LEFT(Q$2,2),[4]평가!$7:$7,0)-1,FALSE),"")</f>
        <v/>
      </c>
      <c r="R203" s="36" t="str">
        <f>IFERROR(VLOOKUP($B203,[4]평가!$B:$Z,MATCH(LEFT(R$2,2),[4]평가!$7:$7,0)-1,FALSE),"")</f>
        <v/>
      </c>
      <c r="S203" s="39" t="str">
        <f>IFERROR(VLOOKUP($B203,[4]평가!$B:$Z,MATCH(LEFT(S$2,2),[4]평가!$7:$7,0)-1,FALSE),"")</f>
        <v/>
      </c>
      <c r="T203" s="33" t="str">
        <f>IFERROR(VLOOKUP($B203,[5]평가!$B:$Z,MATCH(LEFT(T$2,2),[5]평가!$7:$7,0)-1,FALSE),"")</f>
        <v/>
      </c>
      <c r="U203" s="36" t="str">
        <f>IFERROR(VLOOKUP($B203,[5]평가!$B:$Z,MATCH(LEFT(U$2,2),[5]평가!$7:$7,0)-1,FALSE),"")</f>
        <v/>
      </c>
      <c r="V203" s="39" t="str">
        <f>IFERROR(VLOOKUP($B203,[5]평가!$B:$Z,MATCH(LEFT(V$2,2),[5]평가!$7:$7,0)-1,FALSE),"")</f>
        <v/>
      </c>
      <c r="W203" s="33" t="str">
        <f>IFERROR(VLOOKUP($B203,대상!$B:$AD,MATCH(W$2,대상!$1:$1,0)-1,FALSE),"")</f>
        <v/>
      </c>
      <c r="X203" s="20" t="str">
        <f>IF(ISBLANK(B203),"",T$1-COUNTIF(H203:V203,"회피"))</f>
        <v/>
      </c>
      <c r="Y203" s="21" t="e">
        <f>IF($T$1=X203,(SUM(I203,L203,O203,R203,U203)-MIN(I203,L203,O203,R203,U203)-MAX(I203,L203,O203,R203,U203))/($T$1-2),SUM(I203,L203,O203,R203,U203/X203))</f>
        <v>#VALUE!</v>
      </c>
      <c r="Z203" s="40">
        <f>IFERROR(VLOOKUP($B203,대상!$B:$AD,MATCH(Z$2,대상!$1:$1,0)-1,FALSE),0)</f>
        <v>0</v>
      </c>
      <c r="AA203" s="41" t="str">
        <f>IFERROR(IF(W203="면제","100"+Z203,Y203+Z203),"")</f>
        <v/>
      </c>
      <c r="AB203" s="35" t="e">
        <f>IF(OR(W203="면제",N(Y203)=0),"",IF(AA203&lt;60,"과락",""))</f>
        <v>#VALUE!</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19" xr:uid="{00000000-0009-0000-0000-000001000000}">
    <sortState xmlns:xlrd2="http://schemas.microsoft.com/office/spreadsheetml/2017/richdata2" ref="A3:AH219">
      <sortCondition ref="AC2:AC219"/>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A8" sqref="A8"/>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20400325</v>
      </c>
      <c r="B2" s="4">
        <f>IFERROR(VLOOKUP($A2,집계!$B:$AD,MATCH(B$1,집계!$2:$2,0)-1,FALSE),"")</f>
        <v>114</v>
      </c>
      <c r="C2" s="4" t="str">
        <f>IFERROR(VLOOKUP($A2,집계!$B:$AD,MATCH(C$1,집계!$2:$2,0)-1,FALSE),"")</f>
        <v>이언봉</v>
      </c>
      <c r="D2" s="4">
        <f>IFERROR(VLOOKUP($A2,집계!$B:$AD,MATCH(D$1,집계!$2:$2,0)-1,FALSE),"")</f>
        <v>20400325</v>
      </c>
      <c r="E2" s="4" t="str">
        <f>IFERROR(VLOOKUP($A2,집계!$B:$AD,MATCH(E$1,집계!$2:$2,0)-1,FALSE),"")</f>
        <v>AI 데이터센터용 고성능 반도체 신뢰성 확보를 위한 실시간 수명 예측 온칩 모니터링 프로토타입 개발</v>
      </c>
      <c r="F2" s="31">
        <f>IFERROR(VLOOKUP($A2,대상!$B:$AD,MATCH(F$1,대상!$1:$1,0)-1,FALSE),"")</f>
        <v>0</v>
      </c>
      <c r="G2" s="3">
        <f>IFERROR(VLOOKUP($A2,집계!$B:$AD,MATCH(G$1,집계!$2:$2,0)-1,FALSE),"")</f>
        <v>5</v>
      </c>
      <c r="H2" s="3">
        <f>IFERROR(VLOOKUP($A2,집계!$B:$AD,MATCH(H$1,집계!$2:$2,0)-1,FALSE),"")</f>
        <v>68</v>
      </c>
      <c r="I2" s="3">
        <f>IFERROR(VLOOKUP($A2,집계!$B:$AD,MATCH(I$1,집계!$2:$2,0)-1,FALSE),"")</f>
        <v>82</v>
      </c>
      <c r="J2" s="3">
        <f>IFERROR(VLOOKUP($A2,집계!$B:$AD,MATCH(J$1,집계!$2:$2,0)-1,FALSE),"")</f>
        <v>72</v>
      </c>
      <c r="K2" s="3">
        <f>IFERROR(VLOOKUP($A2,집계!$B:$AD,MATCH(K$1,집계!$2:$2,0)-1,FALSE),"")</f>
        <v>72</v>
      </c>
      <c r="L2" s="3">
        <f>IFERROR(VLOOKUP($A2,집계!$B:$AD,MATCH(L$1,집계!$2:$2,0)-1,FALSE),"")</f>
        <v>69</v>
      </c>
      <c r="M2" s="16">
        <f>IFERROR(VLOOKUP($A2,집계!$B:$AD,MATCH(M$1,집계!$2:$2,0)-1,FALSE),"")</f>
        <v>71</v>
      </c>
      <c r="N2" s="16">
        <f>IFERROR(VLOOKUP($A2,집계!$B:$AD,MATCH(N$1,집계!$2:$2,0)-1,FALSE),"")</f>
        <v>0</v>
      </c>
      <c r="O2" s="16">
        <f>IFERROR(VLOOKUP($A2,집계!$B:$AD,MATCH(O$1,집계!$2:$2,0)-1,FALSE),"")</f>
        <v>71</v>
      </c>
      <c r="P2" s="31" t="str">
        <f>IFERROR(VLOOKUP($A2,집계!$B:$AD,MATCH(P$1,집계!$2:$2,0)-1,FALSE),"")</f>
        <v/>
      </c>
    </row>
    <row r="3" spans="1:16" ht="17.100000000000001" customHeight="1" x14ac:dyDescent="0.35">
      <c r="A3" s="2">
        <v>20401528</v>
      </c>
      <c r="B3" s="4">
        <f>IFERROR(VLOOKUP($A3,집계!$B:$AD,MATCH(B$1,집계!$2:$2,0)-1,FALSE),"")</f>
        <v>119</v>
      </c>
      <c r="C3" s="4" t="str">
        <f>IFERROR(VLOOKUP($A3,집계!$B:$AD,MATCH(C$1,집계!$2:$2,0)-1,FALSE),"")</f>
        <v>고태욱</v>
      </c>
      <c r="D3" s="4">
        <f>IFERROR(VLOOKUP($A3,집계!$B:$AD,MATCH(D$1,집계!$2:$2,0)-1,FALSE),"")</f>
        <v>20401528</v>
      </c>
      <c r="E3" s="4" t="str">
        <f>IFERROR(VLOOKUP($A3,집계!$B:$AD,MATCH(E$1,집계!$2:$2,0)-1,FALSE),"")</f>
        <v>자율 비행 및 AI 꽃 인식 기술이 적용된 초소형 드론 기반 인공수분 서비스</v>
      </c>
      <c r="F3" s="31">
        <f>IFERROR(VLOOKUP($A3,대상!$B:$AD,MATCH(F$1,대상!$1:$1,0)-1,FALSE),"")</f>
        <v>0</v>
      </c>
      <c r="G3" s="3">
        <f>IFERROR(VLOOKUP($A3,집계!$B:$AD,MATCH(G$1,집계!$2:$2,0)-1,FALSE),"")</f>
        <v>5</v>
      </c>
      <c r="H3" s="3">
        <f>IFERROR(VLOOKUP($A3,집계!$B:$AD,MATCH(H$1,집계!$2:$2,0)-1,FALSE),"")</f>
        <v>75</v>
      </c>
      <c r="I3" s="3">
        <f>IFERROR(VLOOKUP($A3,집계!$B:$AD,MATCH(I$1,집계!$2:$2,0)-1,FALSE),"")</f>
        <v>70</v>
      </c>
      <c r="J3" s="3">
        <f>IFERROR(VLOOKUP($A3,집계!$B:$AD,MATCH(J$1,집계!$2:$2,0)-1,FALSE),"")</f>
        <v>69</v>
      </c>
      <c r="K3" s="3">
        <f>IFERROR(VLOOKUP($A3,집계!$B:$AD,MATCH(K$1,집계!$2:$2,0)-1,FALSE),"")</f>
        <v>73</v>
      </c>
      <c r="L3" s="3">
        <f>IFERROR(VLOOKUP($A3,집계!$B:$AD,MATCH(L$1,집계!$2:$2,0)-1,FALSE),"")</f>
        <v>68</v>
      </c>
      <c r="M3" s="16">
        <f>IFERROR(VLOOKUP($A3,집계!$B:$AD,MATCH(M$1,집계!$2:$2,0)-1,FALSE),"")</f>
        <v>70.666666666666671</v>
      </c>
      <c r="N3" s="16">
        <f>IFERROR(VLOOKUP($A3,집계!$B:$AD,MATCH(N$1,집계!$2:$2,0)-1,FALSE),"")</f>
        <v>0</v>
      </c>
      <c r="O3" s="16">
        <f>IFERROR(VLOOKUP($A3,집계!$B:$AD,MATCH(O$1,집계!$2:$2,0)-1,FALSE),"")</f>
        <v>70.666666666666671</v>
      </c>
      <c r="P3" s="31" t="str">
        <f>IFERROR(VLOOKUP($A3,집계!$B:$AD,MATCH(P$1,집계!$2:$2,0)-1,FALSE),"")</f>
        <v/>
      </c>
    </row>
    <row r="4" spans="1:16" ht="17.100000000000001" customHeight="1" x14ac:dyDescent="0.35">
      <c r="A4" s="2">
        <v>20404739</v>
      </c>
      <c r="B4" s="4">
        <f>IFERROR(VLOOKUP($A4,집계!$B:$AD,MATCH(B$1,집계!$2:$2,0)-1,FALSE),"")</f>
        <v>152</v>
      </c>
      <c r="C4" s="4" t="str">
        <f>IFERROR(VLOOKUP($A4,집계!$B:$AD,MATCH(C$1,집계!$2:$2,0)-1,FALSE),"")</f>
        <v>임성수</v>
      </c>
      <c r="D4" s="4">
        <f>IFERROR(VLOOKUP($A4,집계!$B:$AD,MATCH(D$1,집계!$2:$2,0)-1,FALSE),"")</f>
        <v>20404739</v>
      </c>
      <c r="E4" s="4" t="str">
        <f>IFERROR(VLOOKUP($A4,집계!$B:$AD,MATCH(E$1,집계!$2:$2,0)-1,FALSE),"")</f>
        <v>매일 반복되는 헤어스타일링 문제를 해결하는 홈 열펌(파마)시스템</v>
      </c>
      <c r="F4" s="31">
        <f>IFERROR(VLOOKUP($A4,대상!$B:$AD,MATCH(F$1,대상!$1:$1,0)-1,FALSE),"")</f>
        <v>0</v>
      </c>
      <c r="G4" s="3">
        <f>IFERROR(VLOOKUP($A4,집계!$B:$AD,MATCH(G$1,집계!$2:$2,0)-1,FALSE),"")</f>
        <v>5</v>
      </c>
      <c r="H4" s="3">
        <f>IFERROR(VLOOKUP($A4,집계!$B:$AD,MATCH(H$1,집계!$2:$2,0)-1,FALSE),"")</f>
        <v>68</v>
      </c>
      <c r="I4" s="3">
        <f>IFERROR(VLOOKUP($A4,집계!$B:$AD,MATCH(I$1,집계!$2:$2,0)-1,FALSE),"")</f>
        <v>62</v>
      </c>
      <c r="J4" s="3">
        <f>IFERROR(VLOOKUP($A4,집계!$B:$AD,MATCH(J$1,집계!$2:$2,0)-1,FALSE),"")</f>
        <v>73</v>
      </c>
      <c r="K4" s="3">
        <f>IFERROR(VLOOKUP($A4,집계!$B:$AD,MATCH(K$1,집계!$2:$2,0)-1,FALSE),"")</f>
        <v>73</v>
      </c>
      <c r="L4" s="3">
        <f>IFERROR(VLOOKUP($A4,집계!$B:$AD,MATCH(L$1,집계!$2:$2,0)-1,FALSE),"")</f>
        <v>62</v>
      </c>
      <c r="M4" s="16">
        <f>IFERROR(VLOOKUP($A4,집계!$B:$AD,MATCH(M$1,집계!$2:$2,0)-1,FALSE),"")</f>
        <v>67.666666666666671</v>
      </c>
      <c r="N4" s="16">
        <f>IFERROR(VLOOKUP($A4,집계!$B:$AD,MATCH(N$1,집계!$2:$2,0)-1,FALSE),"")</f>
        <v>0</v>
      </c>
      <c r="O4" s="16">
        <f>IFERROR(VLOOKUP($A4,집계!$B:$AD,MATCH(O$1,집계!$2:$2,0)-1,FALSE),"")</f>
        <v>67.666666666666671</v>
      </c>
      <c r="P4" s="31" t="str">
        <f>IFERROR(VLOOKUP($A4,집계!$B:$AD,MATCH(P$1,집계!$2:$2,0)-1,FALSE),"")</f>
        <v/>
      </c>
    </row>
    <row r="5" spans="1:16" ht="17.100000000000001" customHeight="1" x14ac:dyDescent="0.35">
      <c r="A5" s="2">
        <v>20405235</v>
      </c>
      <c r="B5" s="4">
        <f>IFERROR(VLOOKUP($A5,집계!$B:$AD,MATCH(B$1,집계!$2:$2,0)-1,FALSE),"")</f>
        <v>69</v>
      </c>
      <c r="C5" s="4" t="str">
        <f>IFERROR(VLOOKUP($A5,집계!$B:$AD,MATCH(C$1,집계!$2:$2,0)-1,FALSE),"")</f>
        <v>유수호</v>
      </c>
      <c r="D5" s="4">
        <f>IFERROR(VLOOKUP($A5,집계!$B:$AD,MATCH(D$1,집계!$2:$2,0)-1,FALSE),"")</f>
        <v>20405235</v>
      </c>
      <c r="E5" s="4" t="str">
        <f>IFERROR(VLOOKUP($A5,집계!$B:$AD,MATCH(E$1,집계!$2:$2,0)-1,FALSE),"")</f>
        <v>군, 민수용 드론 및 적용 고신뢰 eVTOL 비행제어컴퓨터모듈</v>
      </c>
      <c r="F5" s="31">
        <f>IFERROR(VLOOKUP($A5,대상!$B:$AD,MATCH(F$1,대상!$1:$1,0)-1,FALSE),"")</f>
        <v>0</v>
      </c>
      <c r="G5" s="3">
        <f>IFERROR(VLOOKUP($A5,집계!$B:$AD,MATCH(G$1,집계!$2:$2,0)-1,FALSE),"")</f>
        <v>5</v>
      </c>
      <c r="H5" s="3">
        <f>IFERROR(VLOOKUP($A5,집계!$B:$AD,MATCH(H$1,집계!$2:$2,0)-1,FALSE),"")</f>
        <v>69</v>
      </c>
      <c r="I5" s="3">
        <f>IFERROR(VLOOKUP($A5,집계!$B:$AD,MATCH(I$1,집계!$2:$2,0)-1,FALSE),"")</f>
        <v>60</v>
      </c>
      <c r="J5" s="3">
        <f>IFERROR(VLOOKUP($A5,집계!$B:$AD,MATCH(J$1,집계!$2:$2,0)-1,FALSE),"")</f>
        <v>76</v>
      </c>
      <c r="K5" s="3">
        <f>IFERROR(VLOOKUP($A5,집계!$B:$AD,MATCH(K$1,집계!$2:$2,0)-1,FALSE),"")</f>
        <v>71</v>
      </c>
      <c r="L5" s="3">
        <f>IFERROR(VLOOKUP($A5,집계!$B:$AD,MATCH(L$1,집계!$2:$2,0)-1,FALSE),"")</f>
        <v>81</v>
      </c>
      <c r="M5" s="16">
        <f>IFERROR(VLOOKUP($A5,집계!$B:$AD,MATCH(M$1,집계!$2:$2,0)-1,FALSE),"")</f>
        <v>72</v>
      </c>
      <c r="N5" s="16">
        <f>IFERROR(VLOOKUP($A5,집계!$B:$AD,MATCH(N$1,집계!$2:$2,0)-1,FALSE),"")</f>
        <v>2</v>
      </c>
      <c r="O5" s="16">
        <f>IFERROR(VLOOKUP($A5,집계!$B:$AD,MATCH(O$1,집계!$2:$2,0)-1,FALSE),"")</f>
        <v>74</v>
      </c>
      <c r="P5" s="31" t="str">
        <f>IFERROR(VLOOKUP($A5,집계!$B:$AD,MATCH(P$1,집계!$2:$2,0)-1,FALSE),"")</f>
        <v/>
      </c>
    </row>
    <row r="6" spans="1:16" ht="17.100000000000001" customHeight="1" x14ac:dyDescent="0.35">
      <c r="A6" s="2">
        <v>20407147</v>
      </c>
      <c r="B6" s="4">
        <f>IFERROR(VLOOKUP($A6,집계!$B:$AD,MATCH(B$1,집계!$2:$2,0)-1,FALSE),"")</f>
        <v>19</v>
      </c>
      <c r="C6" s="4" t="str">
        <f>IFERROR(VLOOKUP($A6,집계!$B:$AD,MATCH(C$1,집계!$2:$2,0)-1,FALSE),"")</f>
        <v>박원상</v>
      </c>
      <c r="D6" s="4">
        <f>IFERROR(VLOOKUP($A6,집계!$B:$AD,MATCH(D$1,집계!$2:$2,0)-1,FALSE),"")</f>
        <v>20407147</v>
      </c>
      <c r="E6" s="4" t="str">
        <f>IFERROR(VLOOKUP($A6,집계!$B:$AD,MATCH(E$1,집계!$2:$2,0)-1,FALSE),"")</f>
        <v>폴더블 디스플레이 적용 제품을 위한 펜 솔루션 :   ‘ Fourier Pen ’</v>
      </c>
      <c r="F6" s="31">
        <f>IFERROR(VLOOKUP($A6,대상!$B:$AD,MATCH(F$1,대상!$1:$1,0)-1,FALSE),"")</f>
        <v>0</v>
      </c>
      <c r="G6" s="3">
        <f>IFERROR(VLOOKUP($A6,집계!$B:$AD,MATCH(G$1,집계!$2:$2,0)-1,FALSE),"")</f>
        <v>5</v>
      </c>
      <c r="H6" s="3">
        <f>IFERROR(VLOOKUP($A6,집계!$B:$AD,MATCH(H$1,집계!$2:$2,0)-1,FALSE),"")</f>
        <v>74</v>
      </c>
      <c r="I6" s="3">
        <f>IFERROR(VLOOKUP($A6,집계!$B:$AD,MATCH(I$1,집계!$2:$2,0)-1,FALSE),"")</f>
        <v>84</v>
      </c>
      <c r="J6" s="3">
        <f>IFERROR(VLOOKUP($A6,집계!$B:$AD,MATCH(J$1,집계!$2:$2,0)-1,FALSE),"")</f>
        <v>81</v>
      </c>
      <c r="K6" s="3">
        <f>IFERROR(VLOOKUP($A6,집계!$B:$AD,MATCH(K$1,집계!$2:$2,0)-1,FALSE),"")</f>
        <v>81</v>
      </c>
      <c r="L6" s="3">
        <f>IFERROR(VLOOKUP($A6,집계!$B:$AD,MATCH(L$1,집계!$2:$2,0)-1,FALSE),"")</f>
        <v>79</v>
      </c>
      <c r="M6" s="16">
        <f>IFERROR(VLOOKUP($A6,집계!$B:$AD,MATCH(M$1,집계!$2:$2,0)-1,FALSE),"")</f>
        <v>80.333333333333329</v>
      </c>
      <c r="N6" s="16">
        <f>IFERROR(VLOOKUP($A6,집계!$B:$AD,MATCH(N$1,집계!$2:$2,0)-1,FALSE),"")</f>
        <v>0</v>
      </c>
      <c r="O6" s="16">
        <f>IFERROR(VLOOKUP($A6,집계!$B:$AD,MATCH(O$1,집계!$2:$2,0)-1,FALSE),"")</f>
        <v>80.333333333333329</v>
      </c>
      <c r="P6" s="31" t="str">
        <f>IFERROR(VLOOKUP($A6,집계!$B:$AD,MATCH(P$1,집계!$2:$2,0)-1,FALSE),"")</f>
        <v/>
      </c>
    </row>
    <row r="7" spans="1:16" ht="17.100000000000001" customHeight="1" x14ac:dyDescent="0.35">
      <c r="A7" s="2">
        <v>20410195</v>
      </c>
      <c r="B7" s="4">
        <f>IFERROR(VLOOKUP($A7,집계!$B:$AD,MATCH(B$1,집계!$2:$2,0)-1,FALSE),"")</f>
        <v>109</v>
      </c>
      <c r="C7" s="4" t="str">
        <f>IFERROR(VLOOKUP($A7,집계!$B:$AD,MATCH(C$1,집계!$2:$2,0)-1,FALSE),"")</f>
        <v>김부민</v>
      </c>
      <c r="D7" s="4">
        <f>IFERROR(VLOOKUP($A7,집계!$B:$AD,MATCH(D$1,집계!$2:$2,0)-1,FALSE),"")</f>
        <v>20410195</v>
      </c>
      <c r="E7" s="4" t="str">
        <f>IFERROR(VLOOKUP($A7,집계!$B:$AD,MATCH(E$1,집계!$2:$2,0)-1,FALSE),"")</f>
        <v>기존 신호등.가로등 인프라 활용형 저비용 . 고효율 AI기반 지하차도 침수재난  방지 시스템</v>
      </c>
      <c r="F7" s="31">
        <f>IFERROR(VLOOKUP($A7,대상!$B:$AD,MATCH(F$1,대상!$1:$1,0)-1,FALSE),"")</f>
        <v>0</v>
      </c>
      <c r="G7" s="3">
        <f>IFERROR(VLOOKUP($A7,집계!$B:$AD,MATCH(G$1,집계!$2:$2,0)-1,FALSE),"")</f>
        <v>5</v>
      </c>
      <c r="H7" s="3">
        <f>IFERROR(VLOOKUP($A7,집계!$B:$AD,MATCH(H$1,집계!$2:$2,0)-1,FALSE),"")</f>
        <v>70</v>
      </c>
      <c r="I7" s="3">
        <f>IFERROR(VLOOKUP($A7,집계!$B:$AD,MATCH(I$1,집계!$2:$2,0)-1,FALSE),"")</f>
        <v>69</v>
      </c>
      <c r="J7" s="3">
        <f>IFERROR(VLOOKUP($A7,집계!$B:$AD,MATCH(J$1,집계!$2:$2,0)-1,FALSE),"")</f>
        <v>70</v>
      </c>
      <c r="K7" s="3">
        <f>IFERROR(VLOOKUP($A7,집계!$B:$AD,MATCH(K$1,집계!$2:$2,0)-1,FALSE),"")</f>
        <v>74</v>
      </c>
      <c r="L7" s="3">
        <f>IFERROR(VLOOKUP($A7,집계!$B:$AD,MATCH(L$1,집계!$2:$2,0)-1,FALSE),"")</f>
        <v>79</v>
      </c>
      <c r="M7" s="16">
        <f>IFERROR(VLOOKUP($A7,집계!$B:$AD,MATCH(M$1,집계!$2:$2,0)-1,FALSE),"")</f>
        <v>71.333333333333329</v>
      </c>
      <c r="N7" s="16">
        <f>IFERROR(VLOOKUP($A7,집계!$B:$AD,MATCH(N$1,집계!$2:$2,0)-1,FALSE),"")</f>
        <v>0</v>
      </c>
      <c r="O7" s="16">
        <f>IFERROR(VLOOKUP($A7,집계!$B:$AD,MATCH(O$1,집계!$2:$2,0)-1,FALSE),"")</f>
        <v>71.333333333333329</v>
      </c>
      <c r="P7" s="31" t="str">
        <f>IFERROR(VLOOKUP($A7,집계!$B:$AD,MATCH(P$1,집계!$2:$2,0)-1,FALSE),"")</f>
        <v/>
      </c>
    </row>
    <row r="8" spans="1:16" ht="17.100000000000001" customHeight="1" x14ac:dyDescent="0.35">
      <c r="A8" s="2">
        <v>20410302</v>
      </c>
      <c r="B8" s="4">
        <f>IFERROR(VLOOKUP($A8,집계!$B:$AD,MATCH(B$1,집계!$2:$2,0)-1,FALSE),"")</f>
        <v>144</v>
      </c>
      <c r="C8" s="4" t="str">
        <f>IFERROR(VLOOKUP($A8,집계!$B:$AD,MATCH(C$1,집계!$2:$2,0)-1,FALSE),"")</f>
        <v>김의중</v>
      </c>
      <c r="D8" s="4">
        <f>IFERROR(VLOOKUP($A8,집계!$B:$AD,MATCH(D$1,집계!$2:$2,0)-1,FALSE),"")</f>
        <v>20410302</v>
      </c>
      <c r="E8" s="4" t="str">
        <f>IFERROR(VLOOKUP($A8,집계!$B:$AD,MATCH(E$1,집계!$2:$2,0)-1,FALSE),"")</f>
        <v>&amp;quot;양자 광학 센싱(Quantum Sensing) 기반 1μm 초해상도 비파괴 진단 및 하이브리드 AI (Edge-Cloud) 예지보전 플랫폼 'K-AEON' 구축&amp;quot;</v>
      </c>
      <c r="F8" s="31">
        <f>IFERROR(VLOOKUP($A8,대상!$B:$AD,MATCH(F$1,대상!$1:$1,0)-1,FALSE),"")</f>
        <v>0</v>
      </c>
      <c r="G8" s="3">
        <f>IFERROR(VLOOKUP($A8,집계!$B:$AD,MATCH(G$1,집계!$2:$2,0)-1,FALSE),"")</f>
        <v>5</v>
      </c>
      <c r="H8" s="3">
        <f>IFERROR(VLOOKUP($A8,집계!$B:$AD,MATCH(H$1,집계!$2:$2,0)-1,FALSE),"")</f>
        <v>68</v>
      </c>
      <c r="I8" s="3">
        <f>IFERROR(VLOOKUP($A8,집계!$B:$AD,MATCH(I$1,집계!$2:$2,0)-1,FALSE),"")</f>
        <v>62</v>
      </c>
      <c r="J8" s="3">
        <f>IFERROR(VLOOKUP($A8,집계!$B:$AD,MATCH(J$1,집계!$2:$2,0)-1,FALSE),"")</f>
        <v>66</v>
      </c>
      <c r="K8" s="3">
        <f>IFERROR(VLOOKUP($A8,집계!$B:$AD,MATCH(K$1,집계!$2:$2,0)-1,FALSE),"")</f>
        <v>73</v>
      </c>
      <c r="L8" s="3">
        <f>IFERROR(VLOOKUP($A8,집계!$B:$AD,MATCH(L$1,집계!$2:$2,0)-1,FALSE),"")</f>
        <v>81</v>
      </c>
      <c r="M8" s="16">
        <f>IFERROR(VLOOKUP($A8,집계!$B:$AD,MATCH(M$1,집계!$2:$2,0)-1,FALSE),"")</f>
        <v>69</v>
      </c>
      <c r="N8" s="16">
        <f>IFERROR(VLOOKUP($A8,집계!$B:$AD,MATCH(N$1,집계!$2:$2,0)-1,FALSE),"")</f>
        <v>0</v>
      </c>
      <c r="O8" s="16">
        <f>IFERROR(VLOOKUP($A8,집계!$B:$AD,MATCH(O$1,집계!$2:$2,0)-1,FALSE),"")</f>
        <v>69</v>
      </c>
      <c r="P8" s="31" t="str">
        <f>IFERROR(VLOOKUP($A8,집계!$B:$AD,MATCH(P$1,집계!$2:$2,0)-1,FALSE),"")</f>
        <v/>
      </c>
    </row>
    <row r="9" spans="1:16" ht="17.100000000000001" customHeight="1" x14ac:dyDescent="0.35">
      <c r="A9" s="2">
        <v>20410580</v>
      </c>
      <c r="B9" s="4">
        <f>IFERROR(VLOOKUP($A9,집계!$B:$AD,MATCH(B$1,집계!$2:$2,0)-1,FALSE),"")</f>
        <v>25</v>
      </c>
      <c r="C9" s="4" t="str">
        <f>IFERROR(VLOOKUP($A9,집계!$B:$AD,MATCH(C$1,집계!$2:$2,0)-1,FALSE),"")</f>
        <v>이선우</v>
      </c>
      <c r="D9" s="4">
        <f>IFERROR(VLOOKUP($A9,집계!$B:$AD,MATCH(D$1,집계!$2:$2,0)-1,FALSE),"")</f>
        <v>20410580</v>
      </c>
      <c r="E9" s="4" t="str">
        <f>IFERROR(VLOOKUP($A9,집계!$B:$AD,MATCH(E$1,집계!$2:$2,0)-1,FALSE),"")</f>
        <v>AI 기반 노코드 프로토콜 정의 구형 장비IoT SaaS 플랫폼</v>
      </c>
      <c r="F9" s="31">
        <f>IFERROR(VLOOKUP($A9,대상!$B:$AD,MATCH(F$1,대상!$1:$1,0)-1,FALSE),"")</f>
        <v>0</v>
      </c>
      <c r="G9" s="3">
        <f>IFERROR(VLOOKUP($A9,집계!$B:$AD,MATCH(G$1,집계!$2:$2,0)-1,FALSE),"")</f>
        <v>5</v>
      </c>
      <c r="H9" s="3">
        <f>IFERROR(VLOOKUP($A9,집계!$B:$AD,MATCH(H$1,집계!$2:$2,0)-1,FALSE),"")</f>
        <v>75</v>
      </c>
      <c r="I9" s="3">
        <f>IFERROR(VLOOKUP($A9,집계!$B:$AD,MATCH(I$1,집계!$2:$2,0)-1,FALSE),"")</f>
        <v>82</v>
      </c>
      <c r="J9" s="3">
        <f>IFERROR(VLOOKUP($A9,집계!$B:$AD,MATCH(J$1,집계!$2:$2,0)-1,FALSE),"")</f>
        <v>70</v>
      </c>
      <c r="K9" s="3">
        <f>IFERROR(VLOOKUP($A9,집계!$B:$AD,MATCH(K$1,집계!$2:$2,0)-1,FALSE),"")</f>
        <v>79</v>
      </c>
      <c r="L9" s="3">
        <f>IFERROR(VLOOKUP($A9,집계!$B:$AD,MATCH(L$1,집계!$2:$2,0)-1,FALSE),"")</f>
        <v>83</v>
      </c>
      <c r="M9" s="16">
        <f>IFERROR(VLOOKUP($A9,집계!$B:$AD,MATCH(M$1,집계!$2:$2,0)-1,FALSE),"")</f>
        <v>78.666666666666671</v>
      </c>
      <c r="N9" s="16">
        <f>IFERROR(VLOOKUP($A9,집계!$B:$AD,MATCH(N$1,집계!$2:$2,0)-1,FALSE),"")</f>
        <v>0</v>
      </c>
      <c r="O9" s="16">
        <f>IFERROR(VLOOKUP($A9,집계!$B:$AD,MATCH(O$1,집계!$2:$2,0)-1,FALSE),"")</f>
        <v>78.666666666666671</v>
      </c>
      <c r="P9" s="31" t="str">
        <f>IFERROR(VLOOKUP($A9,집계!$B:$AD,MATCH(P$1,집계!$2:$2,0)-1,FALSE),"")</f>
        <v/>
      </c>
    </row>
    <row r="10" spans="1:16" ht="17.100000000000001" customHeight="1" x14ac:dyDescent="0.35">
      <c r="A10" s="2">
        <v>20412239</v>
      </c>
      <c r="B10" s="4">
        <f>IFERROR(VLOOKUP($A10,집계!$B:$AD,MATCH(B$1,집계!$2:$2,0)-1,FALSE),"")</f>
        <v>80</v>
      </c>
      <c r="C10" s="4" t="str">
        <f>IFERROR(VLOOKUP($A10,집계!$B:$AD,MATCH(C$1,집계!$2:$2,0)-1,FALSE),"")</f>
        <v>박미경</v>
      </c>
      <c r="D10" s="4">
        <f>IFERROR(VLOOKUP($A10,집계!$B:$AD,MATCH(D$1,집계!$2:$2,0)-1,FALSE),"")</f>
        <v>20412239</v>
      </c>
      <c r="E10" s="4" t="str">
        <f>IFERROR(VLOOKUP($A10,집계!$B:$AD,MATCH(E$1,집계!$2:$2,0)-1,FALSE),"")</f>
        <v xml:space="preserve">지역거점 기술 연계를 통한 영상분석 및 위생, 내구 특화 지능형 구강세정기 '덴 가이드' 개발 </v>
      </c>
      <c r="F10" s="31">
        <f>IFERROR(VLOOKUP($A10,대상!$B:$AD,MATCH(F$1,대상!$1:$1,0)-1,FALSE),"")</f>
        <v>0</v>
      </c>
      <c r="G10" s="3">
        <f>IFERROR(VLOOKUP($A10,집계!$B:$AD,MATCH(G$1,집계!$2:$2,0)-1,FALSE),"")</f>
        <v>5</v>
      </c>
      <c r="H10" s="3">
        <f>IFERROR(VLOOKUP($A10,집계!$B:$AD,MATCH(H$1,집계!$2:$2,0)-1,FALSE),"")</f>
        <v>68</v>
      </c>
      <c r="I10" s="3">
        <f>IFERROR(VLOOKUP($A10,집계!$B:$AD,MATCH(I$1,집계!$2:$2,0)-1,FALSE),"")</f>
        <v>58</v>
      </c>
      <c r="J10" s="3">
        <f>IFERROR(VLOOKUP($A10,집계!$B:$AD,MATCH(J$1,집계!$2:$2,0)-1,FALSE),"")</f>
        <v>75</v>
      </c>
      <c r="K10" s="3">
        <f>IFERROR(VLOOKUP($A10,집계!$B:$AD,MATCH(K$1,집계!$2:$2,0)-1,FALSE),"")</f>
        <v>71</v>
      </c>
      <c r="L10" s="3">
        <f>IFERROR(VLOOKUP($A10,집계!$B:$AD,MATCH(L$1,집계!$2:$2,0)-1,FALSE),"")</f>
        <v>76</v>
      </c>
      <c r="M10" s="16">
        <f>IFERROR(VLOOKUP($A10,집계!$B:$AD,MATCH(M$1,집계!$2:$2,0)-1,FALSE),"")</f>
        <v>71.333333333333329</v>
      </c>
      <c r="N10" s="16">
        <f>IFERROR(VLOOKUP($A10,집계!$B:$AD,MATCH(N$1,집계!$2:$2,0)-1,FALSE),"")</f>
        <v>2</v>
      </c>
      <c r="O10" s="16">
        <f>IFERROR(VLOOKUP($A10,집계!$B:$AD,MATCH(O$1,집계!$2:$2,0)-1,FALSE),"")</f>
        <v>73.333333333333329</v>
      </c>
      <c r="P10" s="31" t="str">
        <f>IFERROR(VLOOKUP($A10,집계!$B:$AD,MATCH(P$1,집계!$2:$2,0)-1,FALSE),"")</f>
        <v/>
      </c>
    </row>
    <row r="11" spans="1:16" ht="17.100000000000001" customHeight="1" x14ac:dyDescent="0.35">
      <c r="A11" s="2">
        <v>20413844</v>
      </c>
      <c r="B11" s="4">
        <f>IFERROR(VLOOKUP($A11,집계!$B:$AD,MATCH(B$1,집계!$2:$2,0)-1,FALSE),"")</f>
        <v>37</v>
      </c>
      <c r="C11" s="4" t="str">
        <f>IFERROR(VLOOKUP($A11,집계!$B:$AD,MATCH(C$1,집계!$2:$2,0)-1,FALSE),"")</f>
        <v>최민결</v>
      </c>
      <c r="D11" s="4">
        <f>IFERROR(VLOOKUP($A11,집계!$B:$AD,MATCH(D$1,집계!$2:$2,0)-1,FALSE),"")</f>
        <v>20413844</v>
      </c>
      <c r="E11" s="4" t="str">
        <f>IFERROR(VLOOKUP($A11,집계!$B:$AD,MATCH(E$1,집계!$2:$2,0)-1,FALSE),"")</f>
        <v>커널 레벨 동적 제어로 전력 스파이크를 억제하는 AI 서버 전력 최적화 솔루션</v>
      </c>
      <c r="F11" s="31">
        <f>IFERROR(VLOOKUP($A11,대상!$B:$AD,MATCH(F$1,대상!$1:$1,0)-1,FALSE),"")</f>
        <v>0</v>
      </c>
      <c r="G11" s="3">
        <f>IFERROR(VLOOKUP($A11,집계!$B:$AD,MATCH(G$1,집계!$2:$2,0)-1,FALSE),"")</f>
        <v>5</v>
      </c>
      <c r="H11" s="3">
        <f>IFERROR(VLOOKUP($A11,집계!$B:$AD,MATCH(H$1,집계!$2:$2,0)-1,FALSE),"")</f>
        <v>69</v>
      </c>
      <c r="I11" s="3">
        <f>IFERROR(VLOOKUP($A11,집계!$B:$AD,MATCH(I$1,집계!$2:$2,0)-1,FALSE),"")</f>
        <v>82</v>
      </c>
      <c r="J11" s="3">
        <f>IFERROR(VLOOKUP($A11,집계!$B:$AD,MATCH(J$1,집계!$2:$2,0)-1,FALSE),"")</f>
        <v>71</v>
      </c>
      <c r="K11" s="3">
        <f>IFERROR(VLOOKUP($A11,집계!$B:$AD,MATCH(K$1,집계!$2:$2,0)-1,FALSE),"")</f>
        <v>73</v>
      </c>
      <c r="L11" s="3">
        <f>IFERROR(VLOOKUP($A11,집계!$B:$AD,MATCH(L$1,집계!$2:$2,0)-1,FALSE),"")</f>
        <v>79</v>
      </c>
      <c r="M11" s="16">
        <f>IFERROR(VLOOKUP($A11,집계!$B:$AD,MATCH(M$1,집계!$2:$2,0)-1,FALSE),"")</f>
        <v>74.333333333333329</v>
      </c>
      <c r="N11" s="16">
        <f>IFERROR(VLOOKUP($A11,집계!$B:$AD,MATCH(N$1,집계!$2:$2,0)-1,FALSE),"")</f>
        <v>2</v>
      </c>
      <c r="O11" s="16">
        <f>IFERROR(VLOOKUP($A11,집계!$B:$AD,MATCH(O$1,집계!$2:$2,0)-1,FALSE),"")</f>
        <v>76.333333333333329</v>
      </c>
      <c r="P11" s="31" t="str">
        <f>IFERROR(VLOOKUP($A11,집계!$B:$AD,MATCH(P$1,집계!$2:$2,0)-1,FALSE),"")</f>
        <v/>
      </c>
    </row>
    <row r="12" spans="1:16" ht="17.100000000000001" customHeight="1" x14ac:dyDescent="0.35">
      <c r="A12" s="2">
        <v>20417964</v>
      </c>
      <c r="B12" s="4">
        <f>IFERROR(VLOOKUP($A12,집계!$B:$AD,MATCH(B$1,집계!$2:$2,0)-1,FALSE),"")</f>
        <v>114</v>
      </c>
      <c r="C12" s="4" t="str">
        <f>IFERROR(VLOOKUP($A12,집계!$B:$AD,MATCH(C$1,집계!$2:$2,0)-1,FALSE),"")</f>
        <v>박윤재</v>
      </c>
      <c r="D12" s="4">
        <f>IFERROR(VLOOKUP($A12,집계!$B:$AD,MATCH(D$1,집계!$2:$2,0)-1,FALSE),"")</f>
        <v>20417964</v>
      </c>
      <c r="E12" s="4" t="str">
        <f>IFERROR(VLOOKUP($A12,집계!$B:$AD,MATCH(E$1,집계!$2:$2,0)-1,FALSE),"")</f>
        <v>SQS(Smart Queue System) - 차단봉 벨트에 DC 전력망을 내장한 모듈형 스마트 IoT 대기열 관리 시스템</v>
      </c>
      <c r="F12" s="31">
        <f>IFERROR(VLOOKUP($A12,대상!$B:$AD,MATCH(F$1,대상!$1:$1,0)-1,FALSE),"")</f>
        <v>0</v>
      </c>
      <c r="G12" s="3">
        <f>IFERROR(VLOOKUP($A12,집계!$B:$AD,MATCH(G$1,집계!$2:$2,0)-1,FALSE),"")</f>
        <v>5</v>
      </c>
      <c r="H12" s="3">
        <f>IFERROR(VLOOKUP($A12,집계!$B:$AD,MATCH(H$1,집계!$2:$2,0)-1,FALSE),"")</f>
        <v>74</v>
      </c>
      <c r="I12" s="3">
        <f>IFERROR(VLOOKUP($A12,집계!$B:$AD,MATCH(I$1,집계!$2:$2,0)-1,FALSE),"")</f>
        <v>60</v>
      </c>
      <c r="J12" s="3">
        <f>IFERROR(VLOOKUP($A12,집계!$B:$AD,MATCH(J$1,집계!$2:$2,0)-1,FALSE),"")</f>
        <v>66</v>
      </c>
      <c r="K12" s="3">
        <f>IFERROR(VLOOKUP($A12,집계!$B:$AD,MATCH(K$1,집계!$2:$2,0)-1,FALSE),"")</f>
        <v>73</v>
      </c>
      <c r="L12" s="3">
        <f>IFERROR(VLOOKUP($A12,집계!$B:$AD,MATCH(L$1,집계!$2:$2,0)-1,FALSE),"")</f>
        <v>78</v>
      </c>
      <c r="M12" s="16">
        <f>IFERROR(VLOOKUP($A12,집계!$B:$AD,MATCH(M$1,집계!$2:$2,0)-1,FALSE),"")</f>
        <v>71</v>
      </c>
      <c r="N12" s="16">
        <f>IFERROR(VLOOKUP($A12,집계!$B:$AD,MATCH(N$1,집계!$2:$2,0)-1,FALSE),"")</f>
        <v>0</v>
      </c>
      <c r="O12" s="16">
        <f>IFERROR(VLOOKUP($A12,집계!$B:$AD,MATCH(O$1,집계!$2:$2,0)-1,FALSE),"")</f>
        <v>71</v>
      </c>
      <c r="P12" s="31" t="str">
        <f>IFERROR(VLOOKUP($A12,집계!$B:$AD,MATCH(P$1,집계!$2:$2,0)-1,FALSE),"")</f>
        <v/>
      </c>
    </row>
    <row r="13" spans="1:16" ht="17.100000000000001" customHeight="1" x14ac:dyDescent="0.35">
      <c r="A13" s="2">
        <v>20419196</v>
      </c>
      <c r="B13" s="4">
        <f>IFERROR(VLOOKUP($A13,집계!$B:$AD,MATCH(B$1,집계!$2:$2,0)-1,FALSE),"")</f>
        <v>77</v>
      </c>
      <c r="C13" s="4" t="str">
        <f>IFERROR(VLOOKUP($A13,집계!$B:$AD,MATCH(C$1,집계!$2:$2,0)-1,FALSE),"")</f>
        <v>황상원</v>
      </c>
      <c r="D13" s="4">
        <f>IFERROR(VLOOKUP($A13,집계!$B:$AD,MATCH(D$1,집계!$2:$2,0)-1,FALSE),"")</f>
        <v>20419196</v>
      </c>
      <c r="E13" s="4" t="str">
        <f>IFERROR(VLOOKUP($A13,집계!$B:$AD,MATCH(E$1,집계!$2:$2,0)-1,FALSE),"")</f>
        <v>산업현장 드론의 추락 경보 장치와 블랙박스 기능 솔루션</v>
      </c>
      <c r="F13" s="31">
        <f>IFERROR(VLOOKUP($A13,대상!$B:$AD,MATCH(F$1,대상!$1:$1,0)-1,FALSE),"")</f>
        <v>0</v>
      </c>
      <c r="G13" s="3">
        <f>IFERROR(VLOOKUP($A13,집계!$B:$AD,MATCH(G$1,집계!$2:$2,0)-1,FALSE),"")</f>
        <v>5</v>
      </c>
      <c r="H13" s="3">
        <f>IFERROR(VLOOKUP($A13,집계!$B:$AD,MATCH(H$1,집계!$2:$2,0)-1,FALSE),"")</f>
        <v>70</v>
      </c>
      <c r="I13" s="3">
        <f>IFERROR(VLOOKUP($A13,집계!$B:$AD,MATCH(I$1,집계!$2:$2,0)-1,FALSE),"")</f>
        <v>59</v>
      </c>
      <c r="J13" s="3">
        <f>IFERROR(VLOOKUP($A13,집계!$B:$AD,MATCH(J$1,집계!$2:$2,0)-1,FALSE),"")</f>
        <v>72</v>
      </c>
      <c r="K13" s="3">
        <f>IFERROR(VLOOKUP($A13,집계!$B:$AD,MATCH(K$1,집계!$2:$2,0)-1,FALSE),"")</f>
        <v>73</v>
      </c>
      <c r="L13" s="3">
        <f>IFERROR(VLOOKUP($A13,집계!$B:$AD,MATCH(L$1,집계!$2:$2,0)-1,FALSE),"")</f>
        <v>76</v>
      </c>
      <c r="M13" s="16">
        <f>IFERROR(VLOOKUP($A13,집계!$B:$AD,MATCH(M$1,집계!$2:$2,0)-1,FALSE),"")</f>
        <v>71.666666666666671</v>
      </c>
      <c r="N13" s="16">
        <f>IFERROR(VLOOKUP($A13,집계!$B:$AD,MATCH(N$1,집계!$2:$2,0)-1,FALSE),"")</f>
        <v>2</v>
      </c>
      <c r="O13" s="16">
        <f>IFERROR(VLOOKUP($A13,집계!$B:$AD,MATCH(O$1,집계!$2:$2,0)-1,FALSE),"")</f>
        <v>73.666666666666671</v>
      </c>
      <c r="P13" s="31" t="str">
        <f>IFERROR(VLOOKUP($A13,집계!$B:$AD,MATCH(P$1,집계!$2:$2,0)-1,FALSE),"")</f>
        <v/>
      </c>
    </row>
    <row r="14" spans="1:16" ht="17.100000000000001" customHeight="1" x14ac:dyDescent="0.35">
      <c r="A14" s="2">
        <v>20419556</v>
      </c>
      <c r="B14" s="4">
        <f>IFERROR(VLOOKUP($A14,집계!$B:$AD,MATCH(B$1,집계!$2:$2,0)-1,FALSE),"")</f>
        <v>129</v>
      </c>
      <c r="C14" s="4" t="str">
        <f>IFERROR(VLOOKUP($A14,집계!$B:$AD,MATCH(C$1,집계!$2:$2,0)-1,FALSE),"")</f>
        <v>이효성</v>
      </c>
      <c r="D14" s="4">
        <f>IFERROR(VLOOKUP($A14,집계!$B:$AD,MATCH(D$1,집계!$2:$2,0)-1,FALSE),"")</f>
        <v>20419556</v>
      </c>
      <c r="E14" s="4" t="str">
        <f>IFERROR(VLOOKUP($A14,집계!$B:$AD,MATCH(E$1,집계!$2:$2,0)-1,FALSE),"")</f>
        <v>전기안전관리 디지털 점검·리스크 진단 플랫폼</v>
      </c>
      <c r="F14" s="31">
        <f>IFERROR(VLOOKUP($A14,대상!$B:$AD,MATCH(F$1,대상!$1:$1,0)-1,FALSE),"")</f>
        <v>0</v>
      </c>
      <c r="G14" s="3">
        <f>IFERROR(VLOOKUP($A14,집계!$B:$AD,MATCH(G$1,집계!$2:$2,0)-1,FALSE),"")</f>
        <v>5</v>
      </c>
      <c r="H14" s="3">
        <f>IFERROR(VLOOKUP($A14,집계!$B:$AD,MATCH(H$1,집계!$2:$2,0)-1,FALSE),"")</f>
        <v>68</v>
      </c>
      <c r="I14" s="3">
        <f>IFERROR(VLOOKUP($A14,집계!$B:$AD,MATCH(I$1,집계!$2:$2,0)-1,FALSE),"")</f>
        <v>62</v>
      </c>
      <c r="J14" s="3">
        <f>IFERROR(VLOOKUP($A14,집계!$B:$AD,MATCH(J$1,집계!$2:$2,0)-1,FALSE),"")</f>
        <v>73</v>
      </c>
      <c r="K14" s="3">
        <f>IFERROR(VLOOKUP($A14,집계!$B:$AD,MATCH(K$1,집계!$2:$2,0)-1,FALSE),"")</f>
        <v>73</v>
      </c>
      <c r="L14" s="3">
        <f>IFERROR(VLOOKUP($A14,집계!$B:$AD,MATCH(L$1,집계!$2:$2,0)-1,FALSE),"")</f>
        <v>69</v>
      </c>
      <c r="M14" s="16">
        <f>IFERROR(VLOOKUP($A14,집계!$B:$AD,MATCH(M$1,집계!$2:$2,0)-1,FALSE),"")</f>
        <v>70</v>
      </c>
      <c r="N14" s="16">
        <f>IFERROR(VLOOKUP($A14,집계!$B:$AD,MATCH(N$1,집계!$2:$2,0)-1,FALSE),"")</f>
        <v>0</v>
      </c>
      <c r="O14" s="16">
        <f>IFERROR(VLOOKUP($A14,집계!$B:$AD,MATCH(O$1,집계!$2:$2,0)-1,FALSE),"")</f>
        <v>70</v>
      </c>
      <c r="P14" s="31" t="str">
        <f>IFERROR(VLOOKUP($A14,집계!$B:$AD,MATCH(P$1,집계!$2:$2,0)-1,FALSE),"")</f>
        <v/>
      </c>
    </row>
    <row r="15" spans="1:16" ht="17.100000000000001" customHeight="1" x14ac:dyDescent="0.35">
      <c r="A15" s="2">
        <v>20419765</v>
      </c>
      <c r="B15" s="4">
        <f>IFERROR(VLOOKUP($A15,집계!$B:$AD,MATCH(B$1,집계!$2:$2,0)-1,FALSE),"")</f>
        <v>63</v>
      </c>
      <c r="C15" s="4" t="str">
        <f>IFERROR(VLOOKUP($A15,집계!$B:$AD,MATCH(C$1,집계!$2:$2,0)-1,FALSE),"")</f>
        <v>SEO INHWAN</v>
      </c>
      <c r="D15" s="4">
        <f>IFERROR(VLOOKUP($A15,집계!$B:$AD,MATCH(D$1,집계!$2:$2,0)-1,FALSE),"")</f>
        <v>20419765</v>
      </c>
      <c r="E15" s="4" t="str">
        <f>IFERROR(VLOOKUP($A15,집계!$B:$AD,MATCH(E$1,집계!$2:$2,0)-1,FALSE),"")</f>
        <v>AI-to-Silicon: LLM 에이전트 기반 반도체 설계 진입 장벽 제거를 위한 지능형 가이드 시스템 및 지식 추상화 방법론 개발</v>
      </c>
      <c r="F15" s="31">
        <f>IFERROR(VLOOKUP($A15,대상!$B:$AD,MATCH(F$1,대상!$1:$1,0)-1,FALSE),"")</f>
        <v>0</v>
      </c>
      <c r="G15" s="3">
        <f>IFERROR(VLOOKUP($A15,집계!$B:$AD,MATCH(G$1,집계!$2:$2,0)-1,FALSE),"")</f>
        <v>5</v>
      </c>
      <c r="H15" s="3">
        <f>IFERROR(VLOOKUP($A15,집계!$B:$AD,MATCH(H$1,집계!$2:$2,0)-1,FALSE),"")</f>
        <v>75</v>
      </c>
      <c r="I15" s="3">
        <f>IFERROR(VLOOKUP($A15,집계!$B:$AD,MATCH(I$1,집계!$2:$2,0)-1,FALSE),"")</f>
        <v>68</v>
      </c>
      <c r="J15" s="3">
        <f>IFERROR(VLOOKUP($A15,집계!$B:$AD,MATCH(J$1,집계!$2:$2,0)-1,FALSE),"")</f>
        <v>74</v>
      </c>
      <c r="K15" s="3">
        <f>IFERROR(VLOOKUP($A15,집계!$B:$AD,MATCH(K$1,집계!$2:$2,0)-1,FALSE),"")</f>
        <v>74</v>
      </c>
      <c r="L15" s="3">
        <f>IFERROR(VLOOKUP($A15,집계!$B:$AD,MATCH(L$1,집계!$2:$2,0)-1,FALSE),"")</f>
        <v>78</v>
      </c>
      <c r="M15" s="16">
        <f>IFERROR(VLOOKUP($A15,집계!$B:$AD,MATCH(M$1,집계!$2:$2,0)-1,FALSE),"")</f>
        <v>74.333333333333329</v>
      </c>
      <c r="N15" s="16">
        <f>IFERROR(VLOOKUP($A15,집계!$B:$AD,MATCH(N$1,집계!$2:$2,0)-1,FALSE),"")</f>
        <v>0</v>
      </c>
      <c r="O15" s="16">
        <f>IFERROR(VLOOKUP($A15,집계!$B:$AD,MATCH(O$1,집계!$2:$2,0)-1,FALSE),"")</f>
        <v>74.333333333333329</v>
      </c>
      <c r="P15" s="31" t="str">
        <f>IFERROR(VLOOKUP($A15,집계!$B:$AD,MATCH(P$1,집계!$2:$2,0)-1,FALSE),"")</f>
        <v/>
      </c>
    </row>
    <row r="16" spans="1:16" ht="17.100000000000001" customHeight="1" x14ac:dyDescent="0.35">
      <c r="A16" s="2">
        <v>20420024</v>
      </c>
      <c r="B16" s="4">
        <f>IFERROR(VLOOKUP($A16,집계!$B:$AD,MATCH(B$1,집계!$2:$2,0)-1,FALSE),"")</f>
        <v>151</v>
      </c>
      <c r="C16" s="4" t="str">
        <f>IFERROR(VLOOKUP($A16,집계!$B:$AD,MATCH(C$1,집계!$2:$2,0)-1,FALSE),"")</f>
        <v>배상준</v>
      </c>
      <c r="D16" s="4">
        <f>IFERROR(VLOOKUP($A16,집계!$B:$AD,MATCH(D$1,집계!$2:$2,0)-1,FALSE),"")</f>
        <v>20420024</v>
      </c>
      <c r="E16" s="4" t="str">
        <f>IFERROR(VLOOKUP($A16,집계!$B:$AD,MATCH(E$1,집계!$2:$2,0)-1,FALSE),"")</f>
        <v>운동 전후 5초 측정으로 근력 운동 효과를 수치로 보여주는 웨어러블 디바이스 MuscleQ</v>
      </c>
      <c r="F16" s="31">
        <f>IFERROR(VLOOKUP($A16,대상!$B:$AD,MATCH(F$1,대상!$1:$1,0)-1,FALSE),"")</f>
        <v>0</v>
      </c>
      <c r="G16" s="3">
        <f>IFERROR(VLOOKUP($A16,집계!$B:$AD,MATCH(G$1,집계!$2:$2,0)-1,FALSE),"")</f>
        <v>5</v>
      </c>
      <c r="H16" s="3">
        <f>IFERROR(VLOOKUP($A16,집계!$B:$AD,MATCH(H$1,집계!$2:$2,0)-1,FALSE),"")</f>
        <v>68</v>
      </c>
      <c r="I16" s="3">
        <f>IFERROR(VLOOKUP($A16,집계!$B:$AD,MATCH(I$1,집계!$2:$2,0)-1,FALSE),"")</f>
        <v>61</v>
      </c>
      <c r="J16" s="3">
        <f>IFERROR(VLOOKUP($A16,집계!$B:$AD,MATCH(J$1,집계!$2:$2,0)-1,FALSE),"")</f>
        <v>68</v>
      </c>
      <c r="K16" s="3">
        <f>IFERROR(VLOOKUP($A16,집계!$B:$AD,MATCH(K$1,집계!$2:$2,0)-1,FALSE),"")</f>
        <v>73</v>
      </c>
      <c r="L16" s="3">
        <f>IFERROR(VLOOKUP($A16,집계!$B:$AD,MATCH(L$1,집계!$2:$2,0)-1,FALSE),"")</f>
        <v>68</v>
      </c>
      <c r="M16" s="16">
        <f>IFERROR(VLOOKUP($A16,집계!$B:$AD,MATCH(M$1,집계!$2:$2,0)-1,FALSE),"")</f>
        <v>68</v>
      </c>
      <c r="N16" s="16">
        <f>IFERROR(VLOOKUP($A16,집계!$B:$AD,MATCH(N$1,집계!$2:$2,0)-1,FALSE),"")</f>
        <v>0</v>
      </c>
      <c r="O16" s="16">
        <f>IFERROR(VLOOKUP($A16,집계!$B:$AD,MATCH(O$1,집계!$2:$2,0)-1,FALSE),"")</f>
        <v>68</v>
      </c>
      <c r="P16" s="31" t="str">
        <f>IFERROR(VLOOKUP($A16,집계!$B:$AD,MATCH(P$1,집계!$2:$2,0)-1,FALSE),"")</f>
        <v/>
      </c>
    </row>
    <row r="17" spans="1:16" ht="17.100000000000001" customHeight="1" x14ac:dyDescent="0.35">
      <c r="A17" s="2">
        <v>20422320</v>
      </c>
      <c r="B17" s="4">
        <f>IFERROR(VLOOKUP($A17,집계!$B:$AD,MATCH(B$1,집계!$2:$2,0)-1,FALSE),"")</f>
        <v>99</v>
      </c>
      <c r="C17" s="4" t="str">
        <f>IFERROR(VLOOKUP($A17,집계!$B:$AD,MATCH(C$1,집계!$2:$2,0)-1,FALSE),"")</f>
        <v>김형주</v>
      </c>
      <c r="D17" s="4">
        <f>IFERROR(VLOOKUP($A17,집계!$B:$AD,MATCH(D$1,집계!$2:$2,0)-1,FALSE),"")</f>
        <v>20422320</v>
      </c>
      <c r="E17" s="4" t="str">
        <f>IFERROR(VLOOKUP($A17,집계!$B:$AD,MATCH(E$1,집계!$2:$2,0)-1,FALSE),"")</f>
        <v>배액 분석 기반 양액 공급 제어 및 작물 생육 관리 통합 시스템</v>
      </c>
      <c r="F17" s="31">
        <f>IFERROR(VLOOKUP($A17,대상!$B:$AD,MATCH(F$1,대상!$1:$1,0)-1,FALSE),"")</f>
        <v>0</v>
      </c>
      <c r="G17" s="3">
        <f>IFERROR(VLOOKUP($A17,집계!$B:$AD,MATCH(G$1,집계!$2:$2,0)-1,FALSE),"")</f>
        <v>5</v>
      </c>
      <c r="H17" s="3">
        <f>IFERROR(VLOOKUP($A17,집계!$B:$AD,MATCH(H$1,집계!$2:$2,0)-1,FALSE),"")</f>
        <v>69</v>
      </c>
      <c r="I17" s="3">
        <f>IFERROR(VLOOKUP($A17,집계!$B:$AD,MATCH(I$1,집계!$2:$2,0)-1,FALSE),"")</f>
        <v>60</v>
      </c>
      <c r="J17" s="3">
        <f>IFERROR(VLOOKUP($A17,집계!$B:$AD,MATCH(J$1,집계!$2:$2,0)-1,FALSE),"")</f>
        <v>83</v>
      </c>
      <c r="K17" s="3">
        <f>IFERROR(VLOOKUP($A17,집계!$B:$AD,MATCH(K$1,집계!$2:$2,0)-1,FALSE),"")</f>
        <v>80</v>
      </c>
      <c r="L17" s="3">
        <f>IFERROR(VLOOKUP($A17,집계!$B:$AD,MATCH(L$1,집계!$2:$2,0)-1,FALSE),"")</f>
        <v>67</v>
      </c>
      <c r="M17" s="16">
        <f>IFERROR(VLOOKUP($A17,집계!$B:$AD,MATCH(M$1,집계!$2:$2,0)-1,FALSE),"")</f>
        <v>72</v>
      </c>
      <c r="N17" s="16">
        <f>IFERROR(VLOOKUP($A17,집계!$B:$AD,MATCH(N$1,집계!$2:$2,0)-1,FALSE),"")</f>
        <v>0</v>
      </c>
      <c r="O17" s="16">
        <f>IFERROR(VLOOKUP($A17,집계!$B:$AD,MATCH(O$1,집계!$2:$2,0)-1,FALSE),"")</f>
        <v>72</v>
      </c>
      <c r="P17" s="31" t="str">
        <f>IFERROR(VLOOKUP($A17,집계!$B:$AD,MATCH(P$1,집계!$2:$2,0)-1,FALSE),"")</f>
        <v/>
      </c>
    </row>
    <row r="18" spans="1:16" ht="17.100000000000001" customHeight="1" x14ac:dyDescent="0.35">
      <c r="A18" s="2">
        <v>20422619</v>
      </c>
      <c r="B18" s="4">
        <f>IFERROR(VLOOKUP($A18,집계!$B:$AD,MATCH(B$1,집계!$2:$2,0)-1,FALSE),"")</f>
        <v>140</v>
      </c>
      <c r="C18" s="4" t="str">
        <f>IFERROR(VLOOKUP($A18,집계!$B:$AD,MATCH(C$1,집계!$2:$2,0)-1,FALSE),"")</f>
        <v>이관주</v>
      </c>
      <c r="D18" s="4">
        <f>IFERROR(VLOOKUP($A18,집계!$B:$AD,MATCH(D$1,집계!$2:$2,0)-1,FALSE),"")</f>
        <v>20422619</v>
      </c>
      <c r="E18" s="4" t="str">
        <f>IFERROR(VLOOKUP($A18,집계!$B:$AD,MATCH(E$1,집계!$2:$2,0)-1,FALSE),"")</f>
        <v>피트니스 카운터 &amp;quot;Fica&amp;quot;</v>
      </c>
      <c r="F18" s="31">
        <f>IFERROR(VLOOKUP($A18,대상!$B:$AD,MATCH(F$1,대상!$1:$1,0)-1,FALSE),"")</f>
        <v>0</v>
      </c>
      <c r="G18" s="3">
        <f>IFERROR(VLOOKUP($A18,집계!$B:$AD,MATCH(G$1,집계!$2:$2,0)-1,FALSE),"")</f>
        <v>5</v>
      </c>
      <c r="H18" s="3">
        <f>IFERROR(VLOOKUP($A18,집계!$B:$AD,MATCH(H$1,집계!$2:$2,0)-1,FALSE),"")</f>
        <v>74</v>
      </c>
      <c r="I18" s="3">
        <f>IFERROR(VLOOKUP($A18,집계!$B:$AD,MATCH(I$1,집계!$2:$2,0)-1,FALSE),"")</f>
        <v>61</v>
      </c>
      <c r="J18" s="3">
        <f>IFERROR(VLOOKUP($A18,집계!$B:$AD,MATCH(J$1,집계!$2:$2,0)-1,FALSE),"")</f>
        <v>72</v>
      </c>
      <c r="K18" s="3">
        <f>IFERROR(VLOOKUP($A18,집계!$B:$AD,MATCH(K$1,집계!$2:$2,0)-1,FALSE),"")</f>
        <v>71</v>
      </c>
      <c r="L18" s="3">
        <f>IFERROR(VLOOKUP($A18,집계!$B:$AD,MATCH(L$1,집계!$2:$2,0)-1,FALSE),"")</f>
        <v>65</v>
      </c>
      <c r="M18" s="16">
        <f>IFERROR(VLOOKUP($A18,집계!$B:$AD,MATCH(M$1,집계!$2:$2,0)-1,FALSE),"")</f>
        <v>69.333333333333329</v>
      </c>
      <c r="N18" s="16">
        <f>IFERROR(VLOOKUP($A18,집계!$B:$AD,MATCH(N$1,집계!$2:$2,0)-1,FALSE),"")</f>
        <v>0</v>
      </c>
      <c r="O18" s="16">
        <f>IFERROR(VLOOKUP($A18,집계!$B:$AD,MATCH(O$1,집계!$2:$2,0)-1,FALSE),"")</f>
        <v>69.333333333333329</v>
      </c>
      <c r="P18" s="31" t="str">
        <f>IFERROR(VLOOKUP($A18,집계!$B:$AD,MATCH(P$1,집계!$2:$2,0)-1,FALSE),"")</f>
        <v/>
      </c>
    </row>
    <row r="19" spans="1:16" ht="17.100000000000001" customHeight="1" x14ac:dyDescent="0.35">
      <c r="A19" s="2">
        <v>20422916</v>
      </c>
      <c r="B19" s="4">
        <f>IFERROR(VLOOKUP($A19,집계!$B:$AD,MATCH(B$1,집계!$2:$2,0)-1,FALSE),"")</f>
        <v>144</v>
      </c>
      <c r="C19" s="4" t="str">
        <f>IFERROR(VLOOKUP($A19,집계!$B:$AD,MATCH(C$1,집계!$2:$2,0)-1,FALSE),"")</f>
        <v>방경환</v>
      </c>
      <c r="D19" s="4">
        <f>IFERROR(VLOOKUP($A19,집계!$B:$AD,MATCH(D$1,집계!$2:$2,0)-1,FALSE),"")</f>
        <v>20422916</v>
      </c>
      <c r="E19" s="4" t="str">
        <f>IFERROR(VLOOKUP($A19,집계!$B:$AD,MATCH(E$1,집계!$2:$2,0)-1,FALSE),"")</f>
        <v>AI 기반 수박 재배 자동화 및 수확 판단 스마트팜 시스템 개발</v>
      </c>
      <c r="F19" s="31">
        <f>IFERROR(VLOOKUP($A19,대상!$B:$AD,MATCH(F$1,대상!$1:$1,0)-1,FALSE),"")</f>
        <v>0</v>
      </c>
      <c r="G19" s="3">
        <f>IFERROR(VLOOKUP($A19,집계!$B:$AD,MATCH(G$1,집계!$2:$2,0)-1,FALSE),"")</f>
        <v>5</v>
      </c>
      <c r="H19" s="3">
        <f>IFERROR(VLOOKUP($A19,집계!$B:$AD,MATCH(H$1,집계!$2:$2,0)-1,FALSE),"")</f>
        <v>70</v>
      </c>
      <c r="I19" s="3">
        <f>IFERROR(VLOOKUP($A19,집계!$B:$AD,MATCH(I$1,집계!$2:$2,0)-1,FALSE),"")</f>
        <v>60</v>
      </c>
      <c r="J19" s="3">
        <f>IFERROR(VLOOKUP($A19,집계!$B:$AD,MATCH(J$1,집계!$2:$2,0)-1,FALSE),"")</f>
        <v>78</v>
      </c>
      <c r="K19" s="3">
        <f>IFERROR(VLOOKUP($A19,집계!$B:$AD,MATCH(K$1,집계!$2:$2,0)-1,FALSE),"")</f>
        <v>74</v>
      </c>
      <c r="L19" s="3">
        <f>IFERROR(VLOOKUP($A19,집계!$B:$AD,MATCH(L$1,집계!$2:$2,0)-1,FALSE),"")</f>
        <v>63</v>
      </c>
      <c r="M19" s="16">
        <f>IFERROR(VLOOKUP($A19,집계!$B:$AD,MATCH(M$1,집계!$2:$2,0)-1,FALSE),"")</f>
        <v>69</v>
      </c>
      <c r="N19" s="16">
        <f>IFERROR(VLOOKUP($A19,집계!$B:$AD,MATCH(N$1,집계!$2:$2,0)-1,FALSE),"")</f>
        <v>0</v>
      </c>
      <c r="O19" s="16">
        <f>IFERROR(VLOOKUP($A19,집계!$B:$AD,MATCH(O$1,집계!$2:$2,0)-1,FALSE),"")</f>
        <v>69</v>
      </c>
      <c r="P19" s="31" t="str">
        <f>IFERROR(VLOOKUP($A19,집계!$B:$AD,MATCH(P$1,집계!$2:$2,0)-1,FALSE),"")</f>
        <v/>
      </c>
    </row>
    <row r="20" spans="1:16" ht="17.100000000000001" customHeight="1" x14ac:dyDescent="0.35">
      <c r="A20" s="2">
        <v>20422931</v>
      </c>
      <c r="B20" s="4">
        <f>IFERROR(VLOOKUP($A20,집계!$B:$AD,MATCH(B$1,집계!$2:$2,0)-1,FALSE),"")</f>
        <v>152</v>
      </c>
      <c r="C20" s="4" t="str">
        <f>IFERROR(VLOOKUP($A20,집계!$B:$AD,MATCH(C$1,집계!$2:$2,0)-1,FALSE),"")</f>
        <v>배홍렬</v>
      </c>
      <c r="D20" s="4">
        <f>IFERROR(VLOOKUP($A20,집계!$B:$AD,MATCH(D$1,집계!$2:$2,0)-1,FALSE),"")</f>
        <v>20422931</v>
      </c>
      <c r="E20" s="4" t="str">
        <f>IFERROR(VLOOKUP($A20,집계!$B:$AD,MATCH(E$1,집계!$2:$2,0)-1,FALSE),"")</f>
        <v>딥러닝 기반의 사물인식 기능을 갖춘 AI-Powered 360° Surround View System 개발</v>
      </c>
      <c r="F20" s="31">
        <f>IFERROR(VLOOKUP($A20,대상!$B:$AD,MATCH(F$1,대상!$1:$1,0)-1,FALSE),"")</f>
        <v>0</v>
      </c>
      <c r="G20" s="3">
        <f>IFERROR(VLOOKUP($A20,집계!$B:$AD,MATCH(G$1,집계!$2:$2,0)-1,FALSE),"")</f>
        <v>5</v>
      </c>
      <c r="H20" s="3">
        <f>IFERROR(VLOOKUP($A20,집계!$B:$AD,MATCH(H$1,집계!$2:$2,0)-1,FALSE),"")</f>
        <v>68</v>
      </c>
      <c r="I20" s="3">
        <f>IFERROR(VLOOKUP($A20,집계!$B:$AD,MATCH(I$1,집계!$2:$2,0)-1,FALSE),"")</f>
        <v>61</v>
      </c>
      <c r="J20" s="3">
        <f>IFERROR(VLOOKUP($A20,집계!$B:$AD,MATCH(J$1,집계!$2:$2,0)-1,FALSE),"")</f>
        <v>62</v>
      </c>
      <c r="K20" s="3">
        <f>IFERROR(VLOOKUP($A20,집계!$B:$AD,MATCH(K$1,집계!$2:$2,0)-1,FALSE),"")</f>
        <v>73</v>
      </c>
      <c r="L20" s="3">
        <f>IFERROR(VLOOKUP($A20,집계!$B:$AD,MATCH(L$1,집계!$2:$2,0)-1,FALSE),"")</f>
        <v>75</v>
      </c>
      <c r="M20" s="16">
        <f>IFERROR(VLOOKUP($A20,집계!$B:$AD,MATCH(M$1,집계!$2:$2,0)-1,FALSE),"")</f>
        <v>67.666666666666671</v>
      </c>
      <c r="N20" s="16">
        <f>IFERROR(VLOOKUP($A20,집계!$B:$AD,MATCH(N$1,집계!$2:$2,0)-1,FALSE),"")</f>
        <v>0</v>
      </c>
      <c r="O20" s="16">
        <f>IFERROR(VLOOKUP($A20,집계!$B:$AD,MATCH(O$1,집계!$2:$2,0)-1,FALSE),"")</f>
        <v>67.666666666666671</v>
      </c>
      <c r="P20" s="31" t="str">
        <f>IFERROR(VLOOKUP($A20,집계!$B:$AD,MATCH(P$1,집계!$2:$2,0)-1,FALSE),"")</f>
        <v/>
      </c>
    </row>
    <row r="21" spans="1:16" ht="17.100000000000001" customHeight="1" x14ac:dyDescent="0.35">
      <c r="A21" s="2">
        <v>20423335</v>
      </c>
      <c r="B21" s="4">
        <f>IFERROR(VLOOKUP($A21,집계!$B:$AD,MATCH(B$1,집계!$2:$2,0)-1,FALSE),"")</f>
        <v>77</v>
      </c>
      <c r="C21" s="4" t="str">
        <f>IFERROR(VLOOKUP($A21,집계!$B:$AD,MATCH(C$1,집계!$2:$2,0)-1,FALSE),"")</f>
        <v>김대현</v>
      </c>
      <c r="D21" s="4">
        <f>IFERROR(VLOOKUP($A21,집계!$B:$AD,MATCH(D$1,집계!$2:$2,0)-1,FALSE),"")</f>
        <v>20423335</v>
      </c>
      <c r="E21" s="4" t="str">
        <f>IFERROR(VLOOKUP($A21,집계!$B:$AD,MATCH(E$1,집계!$2:$2,0)-1,FALSE),"")</f>
        <v>생체신호(HR/HRV) 데이터와 연동된 국소 온도제어를 통해 사용자의 수행상태(각성·집중·회복)를 유지·보조하는 헤드셋형 웨어러블 디바이스</v>
      </c>
      <c r="F21" s="31">
        <f>IFERROR(VLOOKUP($A21,대상!$B:$AD,MATCH(F$1,대상!$1:$1,0)-1,FALSE),"")</f>
        <v>0</v>
      </c>
      <c r="G21" s="3">
        <f>IFERROR(VLOOKUP($A21,집계!$B:$AD,MATCH(G$1,집계!$2:$2,0)-1,FALSE),"")</f>
        <v>5</v>
      </c>
      <c r="H21" s="3">
        <f>IFERROR(VLOOKUP($A21,집계!$B:$AD,MATCH(H$1,집계!$2:$2,0)-1,FALSE),"")</f>
        <v>75</v>
      </c>
      <c r="I21" s="3">
        <f>IFERROR(VLOOKUP($A21,집계!$B:$AD,MATCH(I$1,집계!$2:$2,0)-1,FALSE),"")</f>
        <v>81</v>
      </c>
      <c r="J21" s="3">
        <f>IFERROR(VLOOKUP($A21,집계!$B:$AD,MATCH(J$1,집계!$2:$2,0)-1,FALSE),"")</f>
        <v>73</v>
      </c>
      <c r="K21" s="3">
        <f>IFERROR(VLOOKUP($A21,집계!$B:$AD,MATCH(K$1,집계!$2:$2,0)-1,FALSE),"")</f>
        <v>73</v>
      </c>
      <c r="L21" s="3">
        <f>IFERROR(VLOOKUP($A21,집계!$B:$AD,MATCH(L$1,집계!$2:$2,0)-1,FALSE),"")</f>
        <v>69</v>
      </c>
      <c r="M21" s="16">
        <f>IFERROR(VLOOKUP($A21,집계!$B:$AD,MATCH(M$1,집계!$2:$2,0)-1,FALSE),"")</f>
        <v>73.666666666666671</v>
      </c>
      <c r="N21" s="16">
        <f>IFERROR(VLOOKUP($A21,집계!$B:$AD,MATCH(N$1,집계!$2:$2,0)-1,FALSE),"")</f>
        <v>0</v>
      </c>
      <c r="O21" s="16">
        <f>IFERROR(VLOOKUP($A21,집계!$B:$AD,MATCH(O$1,집계!$2:$2,0)-1,FALSE),"")</f>
        <v>73.666666666666671</v>
      </c>
      <c r="P21" s="31" t="str">
        <f>IFERROR(VLOOKUP($A21,집계!$B:$AD,MATCH(P$1,집계!$2:$2,0)-1,FALSE),"")</f>
        <v/>
      </c>
    </row>
    <row r="22" spans="1:16" ht="17.100000000000001" customHeight="1" x14ac:dyDescent="0.35">
      <c r="A22" s="2">
        <v>20423677</v>
      </c>
      <c r="B22" s="4">
        <f>IFERROR(VLOOKUP($A22,집계!$B:$AD,MATCH(B$1,집계!$2:$2,0)-1,FALSE),"")</f>
        <v>82</v>
      </c>
      <c r="C22" s="4" t="str">
        <f>IFERROR(VLOOKUP($A22,집계!$B:$AD,MATCH(C$1,집계!$2:$2,0)-1,FALSE),"")</f>
        <v>강민호</v>
      </c>
      <c r="D22" s="4">
        <f>IFERROR(VLOOKUP($A22,집계!$B:$AD,MATCH(D$1,집계!$2:$2,0)-1,FALSE),"")</f>
        <v>20423677</v>
      </c>
      <c r="E22" s="4" t="str">
        <f>IFERROR(VLOOKUP($A22,집계!$B:$AD,MATCH(E$1,집계!$2:$2,0)-1,FALSE),"")</f>
        <v>워낭 _ Edge AI 기반 축산 AX 및 한우 통합관리 플랫폼</v>
      </c>
      <c r="F22" s="31">
        <f>IFERROR(VLOOKUP($A22,대상!$B:$AD,MATCH(F$1,대상!$1:$1,0)-1,FALSE),"")</f>
        <v>0</v>
      </c>
      <c r="G22" s="3">
        <f>IFERROR(VLOOKUP($A22,집계!$B:$AD,MATCH(G$1,집계!$2:$2,0)-1,FALSE),"")</f>
        <v>5</v>
      </c>
      <c r="H22" s="3">
        <f>IFERROR(VLOOKUP($A22,집계!$B:$AD,MATCH(H$1,집계!$2:$2,0)-1,FALSE),"")</f>
        <v>68</v>
      </c>
      <c r="I22" s="3">
        <f>IFERROR(VLOOKUP($A22,집계!$B:$AD,MATCH(I$1,집계!$2:$2,0)-1,FALSE),"")</f>
        <v>80</v>
      </c>
      <c r="J22" s="3">
        <f>IFERROR(VLOOKUP($A22,집계!$B:$AD,MATCH(J$1,집계!$2:$2,0)-1,FALSE),"")</f>
        <v>76</v>
      </c>
      <c r="K22" s="3">
        <f>IFERROR(VLOOKUP($A22,집계!$B:$AD,MATCH(K$1,집계!$2:$2,0)-1,FALSE),"")</f>
        <v>75</v>
      </c>
      <c r="L22" s="3">
        <f>IFERROR(VLOOKUP($A22,집계!$B:$AD,MATCH(L$1,집계!$2:$2,0)-1,FALSE),"")</f>
        <v>68</v>
      </c>
      <c r="M22" s="16">
        <f>IFERROR(VLOOKUP($A22,집계!$B:$AD,MATCH(M$1,집계!$2:$2,0)-1,FALSE),"")</f>
        <v>73</v>
      </c>
      <c r="N22" s="16">
        <f>IFERROR(VLOOKUP($A22,집계!$B:$AD,MATCH(N$1,집계!$2:$2,0)-1,FALSE),"")</f>
        <v>0</v>
      </c>
      <c r="O22" s="16">
        <f>IFERROR(VLOOKUP($A22,집계!$B:$AD,MATCH(O$1,집계!$2:$2,0)-1,FALSE),"")</f>
        <v>73</v>
      </c>
      <c r="P22" s="31" t="str">
        <f>IFERROR(VLOOKUP($A22,집계!$B:$AD,MATCH(P$1,집계!$2:$2,0)-1,FALSE),"")</f>
        <v/>
      </c>
    </row>
    <row r="23" spans="1:16" ht="17.100000000000001" customHeight="1" x14ac:dyDescent="0.35">
      <c r="A23" s="2">
        <v>20424079</v>
      </c>
      <c r="B23" s="4">
        <f>IFERROR(VLOOKUP($A23,집계!$B:$AD,MATCH(B$1,집계!$2:$2,0)-1,FALSE),"")</f>
        <v>82</v>
      </c>
      <c r="C23" s="4" t="str">
        <f>IFERROR(VLOOKUP($A23,집계!$B:$AD,MATCH(C$1,집계!$2:$2,0)-1,FALSE),"")</f>
        <v>최영주</v>
      </c>
      <c r="D23" s="4">
        <f>IFERROR(VLOOKUP($A23,집계!$B:$AD,MATCH(D$1,집계!$2:$2,0)-1,FALSE),"")</f>
        <v>20424079</v>
      </c>
      <c r="E23" s="4" t="str">
        <f>IFERROR(VLOOKUP($A23,집계!$B:$AD,MATCH(E$1,집계!$2:$2,0)-1,FALSE),"")</f>
        <v>MCU 개발 통합 기술이 적용된 전환장벽 지원 기능의 국산 MCU 개발  통합 패키지</v>
      </c>
      <c r="F23" s="31">
        <f>IFERROR(VLOOKUP($A23,대상!$B:$AD,MATCH(F$1,대상!$1:$1,0)-1,FALSE),"")</f>
        <v>0</v>
      </c>
      <c r="G23" s="3">
        <f>IFERROR(VLOOKUP($A23,집계!$B:$AD,MATCH(G$1,집계!$2:$2,0)-1,FALSE),"")</f>
        <v>5</v>
      </c>
      <c r="H23" s="3">
        <f>IFERROR(VLOOKUP($A23,집계!$B:$AD,MATCH(H$1,집계!$2:$2,0)-1,FALSE),"")</f>
        <v>69</v>
      </c>
      <c r="I23" s="3">
        <f>IFERROR(VLOOKUP($A23,집계!$B:$AD,MATCH(I$1,집계!$2:$2,0)-1,FALSE),"")</f>
        <v>74</v>
      </c>
      <c r="J23" s="3">
        <f>IFERROR(VLOOKUP($A23,집계!$B:$AD,MATCH(J$1,집계!$2:$2,0)-1,FALSE),"")</f>
        <v>72</v>
      </c>
      <c r="K23" s="3">
        <f>IFERROR(VLOOKUP($A23,집계!$B:$AD,MATCH(K$1,집계!$2:$2,0)-1,FALSE),"")</f>
        <v>73</v>
      </c>
      <c r="L23" s="3">
        <f>IFERROR(VLOOKUP($A23,집계!$B:$AD,MATCH(L$1,집계!$2:$2,0)-1,FALSE),"")</f>
        <v>82</v>
      </c>
      <c r="M23" s="16">
        <f>IFERROR(VLOOKUP($A23,집계!$B:$AD,MATCH(M$1,집계!$2:$2,0)-1,FALSE),"")</f>
        <v>73</v>
      </c>
      <c r="N23" s="16">
        <f>IFERROR(VLOOKUP($A23,집계!$B:$AD,MATCH(N$1,집계!$2:$2,0)-1,FALSE),"")</f>
        <v>0</v>
      </c>
      <c r="O23" s="16">
        <f>IFERROR(VLOOKUP($A23,집계!$B:$AD,MATCH(O$1,집계!$2:$2,0)-1,FALSE),"")</f>
        <v>73</v>
      </c>
      <c r="P23" s="31" t="str">
        <f>IFERROR(VLOOKUP($A23,집계!$B:$AD,MATCH(P$1,집계!$2:$2,0)-1,FALSE),"")</f>
        <v/>
      </c>
    </row>
    <row r="24" spans="1:16" ht="17.100000000000001" customHeight="1" x14ac:dyDescent="0.35">
      <c r="A24" s="2">
        <v>20424172</v>
      </c>
      <c r="B24" s="4">
        <f>IFERROR(VLOOKUP($A24,집계!$B:$AD,MATCH(B$1,집계!$2:$2,0)-1,FALSE),"")</f>
        <v>90</v>
      </c>
      <c r="C24" s="4" t="str">
        <f>IFERROR(VLOOKUP($A24,집계!$B:$AD,MATCH(C$1,집계!$2:$2,0)-1,FALSE),"")</f>
        <v>김윤경</v>
      </c>
      <c r="D24" s="4">
        <f>IFERROR(VLOOKUP($A24,집계!$B:$AD,MATCH(D$1,집계!$2:$2,0)-1,FALSE),"")</f>
        <v>20424172</v>
      </c>
      <c r="E24" s="4" t="str">
        <f>IFERROR(VLOOKUP($A24,집계!$B:$AD,MATCH(E$1,집계!$2:$2,0)-1,FALSE),"")</f>
        <v>수동휠체어를 전동화하는 바퀴 교체형 측방형 휠체어 동력보조장치</v>
      </c>
      <c r="F24" s="31">
        <f>IFERROR(VLOOKUP($A24,대상!$B:$AD,MATCH(F$1,대상!$1:$1,0)-1,FALSE),"")</f>
        <v>0</v>
      </c>
      <c r="G24" s="3">
        <f>IFERROR(VLOOKUP($A24,집계!$B:$AD,MATCH(G$1,집계!$2:$2,0)-1,FALSE),"")</f>
        <v>5</v>
      </c>
      <c r="H24" s="3">
        <f>IFERROR(VLOOKUP($A24,집계!$B:$AD,MATCH(H$1,집계!$2:$2,0)-1,FALSE),"")</f>
        <v>74</v>
      </c>
      <c r="I24" s="3">
        <f>IFERROR(VLOOKUP($A24,집계!$B:$AD,MATCH(I$1,집계!$2:$2,0)-1,FALSE),"")</f>
        <v>70</v>
      </c>
      <c r="J24" s="3">
        <f>IFERROR(VLOOKUP($A24,집계!$B:$AD,MATCH(J$1,집계!$2:$2,0)-1,FALSE),"")</f>
        <v>71</v>
      </c>
      <c r="K24" s="3">
        <f>IFERROR(VLOOKUP($A24,집계!$B:$AD,MATCH(K$1,집계!$2:$2,0)-1,FALSE),"")</f>
        <v>72</v>
      </c>
      <c r="L24" s="3">
        <f>IFERROR(VLOOKUP($A24,집계!$B:$AD,MATCH(L$1,집계!$2:$2,0)-1,FALSE),"")</f>
        <v>75</v>
      </c>
      <c r="M24" s="16">
        <f>IFERROR(VLOOKUP($A24,집계!$B:$AD,MATCH(M$1,집계!$2:$2,0)-1,FALSE),"")</f>
        <v>72.333333333333329</v>
      </c>
      <c r="N24" s="16">
        <f>IFERROR(VLOOKUP($A24,집계!$B:$AD,MATCH(N$1,집계!$2:$2,0)-1,FALSE),"")</f>
        <v>0</v>
      </c>
      <c r="O24" s="16">
        <f>IFERROR(VLOOKUP($A24,집계!$B:$AD,MATCH(O$1,집계!$2:$2,0)-1,FALSE),"")</f>
        <v>72.333333333333329</v>
      </c>
      <c r="P24" s="31" t="str">
        <f>IFERROR(VLOOKUP($A24,집계!$B:$AD,MATCH(P$1,집계!$2:$2,0)-1,FALSE),"")</f>
        <v/>
      </c>
    </row>
    <row r="25" spans="1:16" ht="17.100000000000001" customHeight="1" x14ac:dyDescent="0.35">
      <c r="A25" s="2">
        <v>20425270</v>
      </c>
      <c r="B25" s="4">
        <f>IFERROR(VLOOKUP($A25,집계!$B:$AD,MATCH(B$1,집계!$2:$2,0)-1,FALSE),"")</f>
        <v>123</v>
      </c>
      <c r="C25" s="4" t="str">
        <f>IFERROR(VLOOKUP($A25,집계!$B:$AD,MATCH(C$1,집계!$2:$2,0)-1,FALSE),"")</f>
        <v>황수환</v>
      </c>
      <c r="D25" s="4">
        <f>IFERROR(VLOOKUP($A25,집계!$B:$AD,MATCH(D$1,집계!$2:$2,0)-1,FALSE),"")</f>
        <v>20425270</v>
      </c>
      <c r="E25" s="4" t="str">
        <f>IFERROR(VLOOKUP($A25,집계!$B:$AD,MATCH(E$1,집계!$2:$2,0)-1,FALSE),"")</f>
        <v>초저전력 헤드리스 폼팩터 및 무중단 AI 구동 기능의 휴대용 디바이스</v>
      </c>
      <c r="F25" s="31">
        <f>IFERROR(VLOOKUP($A25,대상!$B:$AD,MATCH(F$1,대상!$1:$1,0)-1,FALSE),"")</f>
        <v>0</v>
      </c>
      <c r="G25" s="3">
        <f>IFERROR(VLOOKUP($A25,집계!$B:$AD,MATCH(G$1,집계!$2:$2,0)-1,FALSE),"")</f>
        <v>5</v>
      </c>
      <c r="H25" s="3">
        <f>IFERROR(VLOOKUP($A25,집계!$B:$AD,MATCH(H$1,집계!$2:$2,0)-1,FALSE),"")</f>
        <v>70</v>
      </c>
      <c r="I25" s="3">
        <f>IFERROR(VLOOKUP($A25,집계!$B:$AD,MATCH(I$1,집계!$2:$2,0)-1,FALSE),"")</f>
        <v>62</v>
      </c>
      <c r="J25" s="3">
        <f>IFERROR(VLOOKUP($A25,집계!$B:$AD,MATCH(J$1,집계!$2:$2,0)-1,FALSE),"")</f>
        <v>82</v>
      </c>
      <c r="K25" s="3">
        <f>IFERROR(VLOOKUP($A25,집계!$B:$AD,MATCH(K$1,집계!$2:$2,0)-1,FALSE),"")</f>
        <v>72</v>
      </c>
      <c r="L25" s="3">
        <f>IFERROR(VLOOKUP($A25,집계!$B:$AD,MATCH(L$1,집계!$2:$2,0)-1,FALSE),"")</f>
        <v>69</v>
      </c>
      <c r="M25" s="16">
        <f>IFERROR(VLOOKUP($A25,집계!$B:$AD,MATCH(M$1,집계!$2:$2,0)-1,FALSE),"")</f>
        <v>70.333333333333329</v>
      </c>
      <c r="N25" s="16">
        <f>IFERROR(VLOOKUP($A25,집계!$B:$AD,MATCH(N$1,집계!$2:$2,0)-1,FALSE),"")</f>
        <v>0</v>
      </c>
      <c r="O25" s="16">
        <f>IFERROR(VLOOKUP($A25,집계!$B:$AD,MATCH(O$1,집계!$2:$2,0)-1,FALSE),"")</f>
        <v>70.333333333333329</v>
      </c>
      <c r="P25" s="31" t="str">
        <f>IFERROR(VLOOKUP($A25,집계!$B:$AD,MATCH(P$1,집계!$2:$2,0)-1,FALSE),"")</f>
        <v/>
      </c>
    </row>
    <row r="26" spans="1:16" ht="17.100000000000001" customHeight="1" x14ac:dyDescent="0.35">
      <c r="A26" s="2">
        <v>20426586</v>
      </c>
      <c r="B26" s="4">
        <f>IFERROR(VLOOKUP($A26,집계!$B:$AD,MATCH(B$1,집계!$2:$2,0)-1,FALSE),"")</f>
        <v>104</v>
      </c>
      <c r="C26" s="4" t="str">
        <f>IFERROR(VLOOKUP($A26,집계!$B:$AD,MATCH(C$1,집계!$2:$2,0)-1,FALSE),"")</f>
        <v>김현욱</v>
      </c>
      <c r="D26" s="4">
        <f>IFERROR(VLOOKUP($A26,집계!$B:$AD,MATCH(D$1,집계!$2:$2,0)-1,FALSE),"")</f>
        <v>20426586</v>
      </c>
      <c r="E26" s="4" t="str">
        <f>IFERROR(VLOOKUP($A26,집계!$B:$AD,MATCH(E$1,집계!$2:$2,0)-1,FALSE),"")</f>
        <v>비식별•비착용 인체감지 및 5종가스감지 융합 센서 기반 밀폐공간 근로자 중대재해 예방을 위한 실시간 Edge AI 디바이스 및 관제 플랫폼</v>
      </c>
      <c r="F26" s="31">
        <f>IFERROR(VLOOKUP($A26,대상!$B:$AD,MATCH(F$1,대상!$1:$1,0)-1,FALSE),"")</f>
        <v>0</v>
      </c>
      <c r="G26" s="3">
        <f>IFERROR(VLOOKUP($A26,집계!$B:$AD,MATCH(G$1,집계!$2:$2,0)-1,FALSE),"")</f>
        <v>5</v>
      </c>
      <c r="H26" s="3">
        <f>IFERROR(VLOOKUP($A26,집계!$B:$AD,MATCH(H$1,집계!$2:$2,0)-1,FALSE),"")</f>
        <v>68</v>
      </c>
      <c r="I26" s="3">
        <f>IFERROR(VLOOKUP($A26,집계!$B:$AD,MATCH(I$1,집계!$2:$2,0)-1,FALSE),"")</f>
        <v>71</v>
      </c>
      <c r="J26" s="3">
        <f>IFERROR(VLOOKUP($A26,집계!$B:$AD,MATCH(J$1,집계!$2:$2,0)-1,FALSE),"")</f>
        <v>71</v>
      </c>
      <c r="K26" s="3">
        <f>IFERROR(VLOOKUP($A26,집계!$B:$AD,MATCH(K$1,집계!$2:$2,0)-1,FALSE),"")</f>
        <v>73</v>
      </c>
      <c r="L26" s="3">
        <f>IFERROR(VLOOKUP($A26,집계!$B:$AD,MATCH(L$1,집계!$2:$2,0)-1,FALSE),"")</f>
        <v>76</v>
      </c>
      <c r="M26" s="16">
        <f>IFERROR(VLOOKUP($A26,집계!$B:$AD,MATCH(M$1,집계!$2:$2,0)-1,FALSE),"")</f>
        <v>71.666666666666671</v>
      </c>
      <c r="N26" s="16">
        <f>IFERROR(VLOOKUP($A26,집계!$B:$AD,MATCH(N$1,집계!$2:$2,0)-1,FALSE),"")</f>
        <v>0</v>
      </c>
      <c r="O26" s="16">
        <f>IFERROR(VLOOKUP($A26,집계!$B:$AD,MATCH(O$1,집계!$2:$2,0)-1,FALSE),"")</f>
        <v>71.666666666666671</v>
      </c>
      <c r="P26" s="31" t="str">
        <f>IFERROR(VLOOKUP($A26,집계!$B:$AD,MATCH(P$1,집계!$2:$2,0)-1,FALSE),"")</f>
        <v/>
      </c>
    </row>
    <row r="27" spans="1:16" ht="17.100000000000001" customHeight="1" x14ac:dyDescent="0.35">
      <c r="A27" s="2">
        <v>20426952</v>
      </c>
      <c r="B27" s="4">
        <f>IFERROR(VLOOKUP($A27,집계!$B:$AD,MATCH(B$1,집계!$2:$2,0)-1,FALSE),"")</f>
        <v>152</v>
      </c>
      <c r="C27" s="4" t="str">
        <f>IFERROR(VLOOKUP($A27,집계!$B:$AD,MATCH(C$1,집계!$2:$2,0)-1,FALSE),"")</f>
        <v>이대형</v>
      </c>
      <c r="D27" s="4">
        <f>IFERROR(VLOOKUP($A27,집계!$B:$AD,MATCH(D$1,집계!$2:$2,0)-1,FALSE),"")</f>
        <v>20426952</v>
      </c>
      <c r="E27" s="4" t="str">
        <f>IFERROR(VLOOKUP($A27,집계!$B:$AD,MATCH(E$1,집계!$2:$2,0)-1,FALSE),"")</f>
        <v>The Channel</v>
      </c>
      <c r="F27" s="31">
        <f>IFERROR(VLOOKUP($A27,대상!$B:$AD,MATCH(F$1,대상!$1:$1,0)-1,FALSE),"")</f>
        <v>0</v>
      </c>
      <c r="G27" s="3">
        <f>IFERROR(VLOOKUP($A27,집계!$B:$AD,MATCH(G$1,집계!$2:$2,0)-1,FALSE),"")</f>
        <v>5</v>
      </c>
      <c r="H27" s="3">
        <f>IFERROR(VLOOKUP($A27,집계!$B:$AD,MATCH(H$1,집계!$2:$2,0)-1,FALSE),"")</f>
        <v>75</v>
      </c>
      <c r="I27" s="3">
        <f>IFERROR(VLOOKUP($A27,집계!$B:$AD,MATCH(I$1,집계!$2:$2,0)-1,FALSE),"")</f>
        <v>61</v>
      </c>
      <c r="J27" s="3">
        <f>IFERROR(VLOOKUP($A27,집계!$B:$AD,MATCH(J$1,집계!$2:$2,0)-1,FALSE),"")</f>
        <v>69</v>
      </c>
      <c r="K27" s="3">
        <f>IFERROR(VLOOKUP($A27,집계!$B:$AD,MATCH(K$1,집계!$2:$2,0)-1,FALSE),"")</f>
        <v>72</v>
      </c>
      <c r="L27" s="3">
        <f>IFERROR(VLOOKUP($A27,집계!$B:$AD,MATCH(L$1,집계!$2:$2,0)-1,FALSE),"")</f>
        <v>62</v>
      </c>
      <c r="M27" s="16">
        <f>IFERROR(VLOOKUP($A27,집계!$B:$AD,MATCH(M$1,집계!$2:$2,0)-1,FALSE),"")</f>
        <v>67.666666666666671</v>
      </c>
      <c r="N27" s="16">
        <f>IFERROR(VLOOKUP($A27,집계!$B:$AD,MATCH(N$1,집계!$2:$2,0)-1,FALSE),"")</f>
        <v>0</v>
      </c>
      <c r="O27" s="16">
        <f>IFERROR(VLOOKUP($A27,집계!$B:$AD,MATCH(O$1,집계!$2:$2,0)-1,FALSE),"")</f>
        <v>67.666666666666671</v>
      </c>
      <c r="P27" s="31" t="str">
        <f>IFERROR(VLOOKUP($A27,집계!$B:$AD,MATCH(P$1,집계!$2:$2,0)-1,FALSE),"")</f>
        <v/>
      </c>
    </row>
    <row r="28" spans="1:16" ht="17.100000000000001" customHeight="1" x14ac:dyDescent="0.35">
      <c r="A28" s="2">
        <v>20427341</v>
      </c>
      <c r="B28" s="4">
        <f>IFERROR(VLOOKUP($A28,집계!$B:$AD,MATCH(B$1,집계!$2:$2,0)-1,FALSE),"")</f>
        <v>152</v>
      </c>
      <c r="C28" s="4" t="str">
        <f>IFERROR(VLOOKUP($A28,집계!$B:$AD,MATCH(C$1,집계!$2:$2,0)-1,FALSE),"")</f>
        <v>김상식</v>
      </c>
      <c r="D28" s="4">
        <f>IFERROR(VLOOKUP($A28,집계!$B:$AD,MATCH(D$1,집계!$2:$2,0)-1,FALSE),"")</f>
        <v>20427341</v>
      </c>
      <c r="E28" s="4" t="str">
        <f>IFERROR(VLOOKUP($A28,집계!$B:$AD,MATCH(E$1,집계!$2:$2,0)-1,FALSE),"")</f>
        <v>실외 골프연습장 전용 레이다 기반 볼스피드 계측 인프라</v>
      </c>
      <c r="F28" s="31">
        <f>IFERROR(VLOOKUP($A28,대상!$B:$AD,MATCH(F$1,대상!$1:$1,0)-1,FALSE),"")</f>
        <v>0</v>
      </c>
      <c r="G28" s="3">
        <f>IFERROR(VLOOKUP($A28,집계!$B:$AD,MATCH(G$1,집계!$2:$2,0)-1,FALSE),"")</f>
        <v>5</v>
      </c>
      <c r="H28" s="3">
        <f>IFERROR(VLOOKUP($A28,집계!$B:$AD,MATCH(H$1,집계!$2:$2,0)-1,FALSE),"")</f>
        <v>68</v>
      </c>
      <c r="I28" s="3">
        <f>IFERROR(VLOOKUP($A28,집계!$B:$AD,MATCH(I$1,집계!$2:$2,0)-1,FALSE),"")</f>
        <v>69</v>
      </c>
      <c r="J28" s="3">
        <f>IFERROR(VLOOKUP($A28,집계!$B:$AD,MATCH(J$1,집계!$2:$2,0)-1,FALSE),"")</f>
        <v>64</v>
      </c>
      <c r="K28" s="3">
        <f>IFERROR(VLOOKUP($A28,집계!$B:$AD,MATCH(K$1,집계!$2:$2,0)-1,FALSE),"")</f>
        <v>73</v>
      </c>
      <c r="L28" s="3">
        <f>IFERROR(VLOOKUP($A28,집계!$B:$AD,MATCH(L$1,집계!$2:$2,0)-1,FALSE),"")</f>
        <v>66</v>
      </c>
      <c r="M28" s="16">
        <f>IFERROR(VLOOKUP($A28,집계!$B:$AD,MATCH(M$1,집계!$2:$2,0)-1,FALSE),"")</f>
        <v>67.666666666666671</v>
      </c>
      <c r="N28" s="16">
        <f>IFERROR(VLOOKUP($A28,집계!$B:$AD,MATCH(N$1,집계!$2:$2,0)-1,FALSE),"")</f>
        <v>0</v>
      </c>
      <c r="O28" s="16">
        <f>IFERROR(VLOOKUP($A28,집계!$B:$AD,MATCH(O$1,집계!$2:$2,0)-1,FALSE),"")</f>
        <v>67.666666666666671</v>
      </c>
      <c r="P28" s="31" t="str">
        <f>IFERROR(VLOOKUP($A28,집계!$B:$AD,MATCH(P$1,집계!$2:$2,0)-1,FALSE),"")</f>
        <v/>
      </c>
    </row>
    <row r="29" spans="1:16" ht="17.100000000000001" customHeight="1" x14ac:dyDescent="0.35">
      <c r="A29" s="2">
        <v>20427364</v>
      </c>
      <c r="B29" s="4">
        <f>IFERROR(VLOOKUP($A29,집계!$B:$AD,MATCH(B$1,집계!$2:$2,0)-1,FALSE),"")</f>
        <v>90</v>
      </c>
      <c r="C29" s="4" t="str">
        <f>IFERROR(VLOOKUP($A29,집계!$B:$AD,MATCH(C$1,집계!$2:$2,0)-1,FALSE),"")</f>
        <v>최우혁</v>
      </c>
      <c r="D29" s="4">
        <f>IFERROR(VLOOKUP($A29,집계!$B:$AD,MATCH(D$1,집계!$2:$2,0)-1,FALSE),"")</f>
        <v>20427364</v>
      </c>
      <c r="E29" s="4" t="str">
        <f>IFERROR(VLOOKUP($A29,집계!$B:$AD,MATCH(E$1,집계!$2:$2,0)-1,FALSE),"")</f>
        <v>AutoCMO : 실행형 멀티 에이전트 솔루션</v>
      </c>
      <c r="F29" s="31">
        <f>IFERROR(VLOOKUP($A29,대상!$B:$AD,MATCH(F$1,대상!$1:$1,0)-1,FALSE),"")</f>
        <v>0</v>
      </c>
      <c r="G29" s="3">
        <f>IFERROR(VLOOKUP($A29,집계!$B:$AD,MATCH(G$1,집계!$2:$2,0)-1,FALSE),"")</f>
        <v>5</v>
      </c>
      <c r="H29" s="3">
        <f>IFERROR(VLOOKUP($A29,집계!$B:$AD,MATCH(H$1,집계!$2:$2,0)-1,FALSE),"")</f>
        <v>69</v>
      </c>
      <c r="I29" s="3">
        <f>IFERROR(VLOOKUP($A29,집계!$B:$AD,MATCH(I$1,집계!$2:$2,0)-1,FALSE),"")</f>
        <v>75</v>
      </c>
      <c r="J29" s="3">
        <f>IFERROR(VLOOKUP($A29,집계!$B:$AD,MATCH(J$1,집계!$2:$2,0)-1,FALSE),"")</f>
        <v>72</v>
      </c>
      <c r="K29" s="3">
        <f>IFERROR(VLOOKUP($A29,집계!$B:$AD,MATCH(K$1,집계!$2:$2,0)-1,FALSE),"")</f>
        <v>74</v>
      </c>
      <c r="L29" s="3">
        <f>IFERROR(VLOOKUP($A29,집계!$B:$AD,MATCH(L$1,집계!$2:$2,0)-1,FALSE),"")</f>
        <v>71</v>
      </c>
      <c r="M29" s="16">
        <f>IFERROR(VLOOKUP($A29,집계!$B:$AD,MATCH(M$1,집계!$2:$2,0)-1,FALSE),"")</f>
        <v>72.333333333333329</v>
      </c>
      <c r="N29" s="16">
        <f>IFERROR(VLOOKUP($A29,집계!$B:$AD,MATCH(N$1,집계!$2:$2,0)-1,FALSE),"")</f>
        <v>0</v>
      </c>
      <c r="O29" s="16">
        <f>IFERROR(VLOOKUP($A29,집계!$B:$AD,MATCH(O$1,집계!$2:$2,0)-1,FALSE),"")</f>
        <v>72.333333333333329</v>
      </c>
      <c r="P29" s="31" t="str">
        <f>IFERROR(VLOOKUP($A29,집계!$B:$AD,MATCH(P$1,집계!$2:$2,0)-1,FALSE),"")</f>
        <v/>
      </c>
    </row>
    <row r="30" spans="1:16" ht="17.100000000000001" customHeight="1" x14ac:dyDescent="0.35">
      <c r="A30" s="2">
        <v>20427653</v>
      </c>
      <c r="B30" s="4">
        <f>IFERROR(VLOOKUP($A30,집계!$B:$AD,MATCH(B$1,집계!$2:$2,0)-1,FALSE),"")</f>
        <v>99</v>
      </c>
      <c r="C30" s="4" t="str">
        <f>IFERROR(VLOOKUP($A30,집계!$B:$AD,MATCH(C$1,집계!$2:$2,0)-1,FALSE),"")</f>
        <v>조진현</v>
      </c>
      <c r="D30" s="4">
        <f>IFERROR(VLOOKUP($A30,집계!$B:$AD,MATCH(D$1,집계!$2:$2,0)-1,FALSE),"")</f>
        <v>20427653</v>
      </c>
      <c r="E30" s="4" t="str">
        <f>IFERROR(VLOOKUP($A30,집계!$B:$AD,MATCH(E$1,집계!$2:$2,0)-1,FALSE),"")</f>
        <v>HBM4 및 AI 반도체· 접합 수율 향상을 위한 나노 박막 광열 변환 기반 초고속 반도체 접합 솔루션</v>
      </c>
      <c r="F30" s="31">
        <f>IFERROR(VLOOKUP($A30,대상!$B:$AD,MATCH(F$1,대상!$1:$1,0)-1,FALSE),"")</f>
        <v>0</v>
      </c>
      <c r="G30" s="3">
        <f>IFERROR(VLOOKUP($A30,집계!$B:$AD,MATCH(G$1,집계!$2:$2,0)-1,FALSE),"")</f>
        <v>5</v>
      </c>
      <c r="H30" s="3">
        <f>IFERROR(VLOOKUP($A30,집계!$B:$AD,MATCH(H$1,집계!$2:$2,0)-1,FALSE),"")</f>
        <v>74</v>
      </c>
      <c r="I30" s="3">
        <f>IFERROR(VLOOKUP($A30,집계!$B:$AD,MATCH(I$1,집계!$2:$2,0)-1,FALSE),"")</f>
        <v>60</v>
      </c>
      <c r="J30" s="3">
        <f>IFERROR(VLOOKUP($A30,집계!$B:$AD,MATCH(J$1,집계!$2:$2,0)-1,FALSE),"")</f>
        <v>67</v>
      </c>
      <c r="K30" s="3">
        <f>IFERROR(VLOOKUP($A30,집계!$B:$AD,MATCH(K$1,집계!$2:$2,0)-1,FALSE),"")</f>
        <v>75</v>
      </c>
      <c r="L30" s="3">
        <f>IFERROR(VLOOKUP($A30,집계!$B:$AD,MATCH(L$1,집계!$2:$2,0)-1,FALSE),"")</f>
        <v>78</v>
      </c>
      <c r="M30" s="16">
        <f>IFERROR(VLOOKUP($A30,집계!$B:$AD,MATCH(M$1,집계!$2:$2,0)-1,FALSE),"")</f>
        <v>72</v>
      </c>
      <c r="N30" s="16">
        <f>IFERROR(VLOOKUP($A30,집계!$B:$AD,MATCH(N$1,집계!$2:$2,0)-1,FALSE),"")</f>
        <v>0</v>
      </c>
      <c r="O30" s="16">
        <f>IFERROR(VLOOKUP($A30,집계!$B:$AD,MATCH(O$1,집계!$2:$2,0)-1,FALSE),"")</f>
        <v>72</v>
      </c>
      <c r="P30" s="31" t="str">
        <f>IFERROR(VLOOKUP($A30,집계!$B:$AD,MATCH(P$1,집계!$2:$2,0)-1,FALSE),"")</f>
        <v/>
      </c>
    </row>
    <row r="31" spans="1:16" ht="17.100000000000001" customHeight="1" x14ac:dyDescent="0.35">
      <c r="A31" s="2">
        <v>20428626</v>
      </c>
      <c r="B31" s="4">
        <f>IFERROR(VLOOKUP($A31,집계!$B:$AD,MATCH(B$1,집계!$2:$2,0)-1,FALSE),"")</f>
        <v>90</v>
      </c>
      <c r="C31" s="4" t="str">
        <f>IFERROR(VLOOKUP($A31,집계!$B:$AD,MATCH(C$1,집계!$2:$2,0)-1,FALSE),"")</f>
        <v>유철규</v>
      </c>
      <c r="D31" s="4">
        <f>IFERROR(VLOOKUP($A31,집계!$B:$AD,MATCH(D$1,집계!$2:$2,0)-1,FALSE),"")</f>
        <v>20428626</v>
      </c>
      <c r="E31" s="4" t="str">
        <f>IFERROR(VLOOKUP($A31,집계!$B:$AD,MATCH(E$1,집계!$2:$2,0)-1,FALSE),"")</f>
        <v>Hybrid AI ISP 칩 개발</v>
      </c>
      <c r="F31" s="31">
        <f>IFERROR(VLOOKUP($A31,대상!$B:$AD,MATCH(F$1,대상!$1:$1,0)-1,FALSE),"")</f>
        <v>0</v>
      </c>
      <c r="G31" s="3">
        <f>IFERROR(VLOOKUP($A31,집계!$B:$AD,MATCH(G$1,집계!$2:$2,0)-1,FALSE),"")</f>
        <v>5</v>
      </c>
      <c r="H31" s="3">
        <f>IFERROR(VLOOKUP($A31,집계!$B:$AD,MATCH(H$1,집계!$2:$2,0)-1,FALSE),"")</f>
        <v>70</v>
      </c>
      <c r="I31" s="3">
        <f>IFERROR(VLOOKUP($A31,집계!$B:$AD,MATCH(I$1,집계!$2:$2,0)-1,FALSE),"")</f>
        <v>63</v>
      </c>
      <c r="J31" s="3">
        <f>IFERROR(VLOOKUP($A31,집계!$B:$AD,MATCH(J$1,집계!$2:$2,0)-1,FALSE),"")</f>
        <v>74</v>
      </c>
      <c r="K31" s="3">
        <f>IFERROR(VLOOKUP($A31,집계!$B:$AD,MATCH(K$1,집계!$2:$2,0)-1,FALSE),"")</f>
        <v>73</v>
      </c>
      <c r="L31" s="3">
        <f>IFERROR(VLOOKUP($A31,집계!$B:$AD,MATCH(L$1,집계!$2:$2,0)-1,FALSE),"")</f>
        <v>79</v>
      </c>
      <c r="M31" s="16">
        <f>IFERROR(VLOOKUP($A31,집계!$B:$AD,MATCH(M$1,집계!$2:$2,0)-1,FALSE),"")</f>
        <v>72.333333333333329</v>
      </c>
      <c r="N31" s="16">
        <f>IFERROR(VLOOKUP($A31,집계!$B:$AD,MATCH(N$1,집계!$2:$2,0)-1,FALSE),"")</f>
        <v>0</v>
      </c>
      <c r="O31" s="16">
        <f>IFERROR(VLOOKUP($A31,집계!$B:$AD,MATCH(O$1,집계!$2:$2,0)-1,FALSE),"")</f>
        <v>72.333333333333329</v>
      </c>
      <c r="P31" s="31" t="str">
        <f>IFERROR(VLOOKUP($A31,집계!$B:$AD,MATCH(P$1,집계!$2:$2,0)-1,FALSE),"")</f>
        <v/>
      </c>
    </row>
    <row r="32" spans="1:16" ht="17.100000000000001" customHeight="1" x14ac:dyDescent="0.35">
      <c r="A32" s="2">
        <v>20429500</v>
      </c>
      <c r="B32" s="4">
        <f>IFERROR(VLOOKUP($A32,집계!$B:$AD,MATCH(B$1,집계!$2:$2,0)-1,FALSE),"")</f>
        <v>152</v>
      </c>
      <c r="C32" s="4" t="str">
        <f>IFERROR(VLOOKUP($A32,집계!$B:$AD,MATCH(C$1,집계!$2:$2,0)-1,FALSE),"")</f>
        <v>이승준</v>
      </c>
      <c r="D32" s="4">
        <f>IFERROR(VLOOKUP($A32,집계!$B:$AD,MATCH(D$1,집계!$2:$2,0)-1,FALSE),"")</f>
        <v>20429500</v>
      </c>
      <c r="E32" s="4" t="str">
        <f>IFERROR(VLOOKUP($A32,집계!$B:$AD,MATCH(E$1,집계!$2:$2,0)-1,FALSE),"")</f>
        <v>XR 기반 AI 스마트 시설물 안전점검 플랫폼</v>
      </c>
      <c r="F32" s="31">
        <f>IFERROR(VLOOKUP($A32,대상!$B:$AD,MATCH(F$1,대상!$1:$1,0)-1,FALSE),"")</f>
        <v>0</v>
      </c>
      <c r="G32" s="3">
        <f>IFERROR(VLOOKUP($A32,집계!$B:$AD,MATCH(G$1,집계!$2:$2,0)-1,FALSE),"")</f>
        <v>5</v>
      </c>
      <c r="H32" s="3">
        <f>IFERROR(VLOOKUP($A32,집계!$B:$AD,MATCH(H$1,집계!$2:$2,0)-1,FALSE),"")</f>
        <v>68</v>
      </c>
      <c r="I32" s="3">
        <f>IFERROR(VLOOKUP($A32,집계!$B:$AD,MATCH(I$1,집계!$2:$2,0)-1,FALSE),"")</f>
        <v>61</v>
      </c>
      <c r="J32" s="3">
        <f>IFERROR(VLOOKUP($A32,집계!$B:$AD,MATCH(J$1,집계!$2:$2,0)-1,FALSE),"")</f>
        <v>67</v>
      </c>
      <c r="K32" s="3">
        <f>IFERROR(VLOOKUP($A32,집계!$B:$AD,MATCH(K$1,집계!$2:$2,0)-1,FALSE),"")</f>
        <v>73</v>
      </c>
      <c r="L32" s="3">
        <f>IFERROR(VLOOKUP($A32,집계!$B:$AD,MATCH(L$1,집계!$2:$2,0)-1,FALSE),"")</f>
        <v>68</v>
      </c>
      <c r="M32" s="16">
        <f>IFERROR(VLOOKUP($A32,집계!$B:$AD,MATCH(M$1,집계!$2:$2,0)-1,FALSE),"")</f>
        <v>67.666666666666671</v>
      </c>
      <c r="N32" s="16">
        <f>IFERROR(VLOOKUP($A32,집계!$B:$AD,MATCH(N$1,집계!$2:$2,0)-1,FALSE),"")</f>
        <v>0</v>
      </c>
      <c r="O32" s="16">
        <f>IFERROR(VLOOKUP($A32,집계!$B:$AD,MATCH(O$1,집계!$2:$2,0)-1,FALSE),"")</f>
        <v>67.666666666666671</v>
      </c>
      <c r="P32" s="31" t="str">
        <f>IFERROR(VLOOKUP($A32,집계!$B:$AD,MATCH(P$1,집계!$2:$2,0)-1,FALSE),"")</f>
        <v/>
      </c>
    </row>
    <row r="33" spans="1:16" ht="17.100000000000001" customHeight="1" x14ac:dyDescent="0.35">
      <c r="A33" s="2">
        <v>20430096</v>
      </c>
      <c r="B33" s="4">
        <f>IFERROR(VLOOKUP($A33,집계!$B:$AD,MATCH(B$1,집계!$2:$2,0)-1,FALSE),"")</f>
        <v>123</v>
      </c>
      <c r="C33" s="4" t="str">
        <f>IFERROR(VLOOKUP($A33,집계!$B:$AD,MATCH(C$1,집계!$2:$2,0)-1,FALSE),"")</f>
        <v>황규진</v>
      </c>
      <c r="D33" s="4">
        <f>IFERROR(VLOOKUP($A33,집계!$B:$AD,MATCH(D$1,집계!$2:$2,0)-1,FALSE),"")</f>
        <v>20430096</v>
      </c>
      <c r="E33" s="4" t="str">
        <f>IFERROR(VLOOKUP($A33,집계!$B:$AD,MATCH(E$1,집계!$2:$2,0)-1,FALSE),"")</f>
        <v>IoT 통합형 스마트 파충류 사육장</v>
      </c>
      <c r="F33" s="31">
        <f>IFERROR(VLOOKUP($A33,대상!$B:$AD,MATCH(F$1,대상!$1:$1,0)-1,FALSE),"")</f>
        <v>0</v>
      </c>
      <c r="G33" s="3">
        <f>IFERROR(VLOOKUP($A33,집계!$B:$AD,MATCH(G$1,집계!$2:$2,0)-1,FALSE),"")</f>
        <v>5</v>
      </c>
      <c r="H33" s="3">
        <f>IFERROR(VLOOKUP($A33,집계!$B:$AD,MATCH(H$1,집계!$2:$2,0)-1,FALSE),"")</f>
        <v>75</v>
      </c>
      <c r="I33" s="3">
        <f>IFERROR(VLOOKUP($A33,집계!$B:$AD,MATCH(I$1,집계!$2:$2,0)-1,FALSE),"")</f>
        <v>63</v>
      </c>
      <c r="J33" s="3">
        <f>IFERROR(VLOOKUP($A33,집계!$B:$AD,MATCH(J$1,집계!$2:$2,0)-1,FALSE),"")</f>
        <v>62</v>
      </c>
      <c r="K33" s="3">
        <f>IFERROR(VLOOKUP($A33,집계!$B:$AD,MATCH(K$1,집계!$2:$2,0)-1,FALSE),"")</f>
        <v>82</v>
      </c>
      <c r="L33" s="3">
        <f>IFERROR(VLOOKUP($A33,집계!$B:$AD,MATCH(L$1,집계!$2:$2,0)-1,FALSE),"")</f>
        <v>67</v>
      </c>
      <c r="M33" s="16">
        <f>IFERROR(VLOOKUP($A33,집계!$B:$AD,MATCH(M$1,집계!$2:$2,0)-1,FALSE),"")</f>
        <v>68.333333333333329</v>
      </c>
      <c r="N33" s="16">
        <f>IFERROR(VLOOKUP($A33,집계!$B:$AD,MATCH(N$1,집계!$2:$2,0)-1,FALSE),"")</f>
        <v>2</v>
      </c>
      <c r="O33" s="16">
        <f>IFERROR(VLOOKUP($A33,집계!$B:$AD,MATCH(O$1,집계!$2:$2,0)-1,FALSE),"")</f>
        <v>70.333333333333329</v>
      </c>
      <c r="P33" s="31" t="str">
        <f>IFERROR(VLOOKUP($A33,집계!$B:$AD,MATCH(P$1,집계!$2:$2,0)-1,FALSE),"")</f>
        <v/>
      </c>
    </row>
    <row r="34" spans="1:16" ht="17.100000000000001" customHeight="1" x14ac:dyDescent="0.35">
      <c r="A34" s="2">
        <v>20430254</v>
      </c>
      <c r="B34" s="4">
        <f>IFERROR(VLOOKUP($A34,집계!$B:$AD,MATCH(B$1,집계!$2:$2,0)-1,FALSE),"")</f>
        <v>150</v>
      </c>
      <c r="C34" s="4" t="str">
        <f>IFERROR(VLOOKUP($A34,집계!$B:$AD,MATCH(C$1,집계!$2:$2,0)-1,FALSE),"")</f>
        <v>이상지</v>
      </c>
      <c r="D34" s="4">
        <f>IFERROR(VLOOKUP($A34,집계!$B:$AD,MATCH(D$1,집계!$2:$2,0)-1,FALSE),"")</f>
        <v>20430254</v>
      </c>
      <c r="E34" s="4" t="str">
        <f>IFERROR(VLOOKUP($A34,집계!$B:$AD,MATCH(E$1,집계!$2:$2,0)-1,FALSE),"")</f>
        <v>RAG·프로파일 메모리 기반 캐릭터 역할극 창작 플랫폼 'FABLES' 개발</v>
      </c>
      <c r="F34" s="31">
        <f>IFERROR(VLOOKUP($A34,대상!$B:$AD,MATCH(F$1,대상!$1:$1,0)-1,FALSE),"")</f>
        <v>0</v>
      </c>
      <c r="G34" s="3">
        <f>IFERROR(VLOOKUP($A34,집계!$B:$AD,MATCH(G$1,집계!$2:$2,0)-1,FALSE),"")</f>
        <v>5</v>
      </c>
      <c r="H34" s="3">
        <f>IFERROR(VLOOKUP($A34,집계!$B:$AD,MATCH(H$1,집계!$2:$2,0)-1,FALSE),"")</f>
        <v>68</v>
      </c>
      <c r="I34" s="3">
        <f>IFERROR(VLOOKUP($A34,집계!$B:$AD,MATCH(I$1,집계!$2:$2,0)-1,FALSE),"")</f>
        <v>62</v>
      </c>
      <c r="J34" s="3">
        <f>IFERROR(VLOOKUP($A34,집계!$B:$AD,MATCH(J$1,집계!$2:$2,0)-1,FALSE),"")</f>
        <v>78</v>
      </c>
      <c r="K34" s="3">
        <f>IFERROR(VLOOKUP($A34,집계!$B:$AD,MATCH(K$1,집계!$2:$2,0)-1,FALSE),"")</f>
        <v>72</v>
      </c>
      <c r="L34" s="3">
        <f>IFERROR(VLOOKUP($A34,집계!$B:$AD,MATCH(L$1,집계!$2:$2,0)-1,FALSE),"")</f>
        <v>65</v>
      </c>
      <c r="M34" s="16">
        <f>IFERROR(VLOOKUP($A34,집계!$B:$AD,MATCH(M$1,집계!$2:$2,0)-1,FALSE),"")</f>
        <v>68.333333333333329</v>
      </c>
      <c r="N34" s="16">
        <f>IFERROR(VLOOKUP($A34,집계!$B:$AD,MATCH(N$1,집계!$2:$2,0)-1,FALSE),"")</f>
        <v>0</v>
      </c>
      <c r="O34" s="16">
        <f>IFERROR(VLOOKUP($A34,집계!$B:$AD,MATCH(O$1,집계!$2:$2,0)-1,FALSE),"")</f>
        <v>68.333333333333329</v>
      </c>
      <c r="P34" s="31" t="str">
        <f>IFERROR(VLOOKUP($A34,집계!$B:$AD,MATCH(P$1,집계!$2:$2,0)-1,FALSE),"")</f>
        <v/>
      </c>
    </row>
    <row r="35" spans="1:16" ht="17.100000000000001" customHeight="1" x14ac:dyDescent="0.35">
      <c r="A35" s="2">
        <v>20430259</v>
      </c>
      <c r="B35" s="4">
        <f>IFERROR(VLOOKUP($A35,집계!$B:$AD,MATCH(B$1,집계!$2:$2,0)-1,FALSE),"")</f>
        <v>129</v>
      </c>
      <c r="C35" s="4" t="str">
        <f>IFERROR(VLOOKUP($A35,집계!$B:$AD,MATCH(C$1,집계!$2:$2,0)-1,FALSE),"")</f>
        <v>모건희</v>
      </c>
      <c r="D35" s="4">
        <f>IFERROR(VLOOKUP($A35,집계!$B:$AD,MATCH(D$1,집계!$2:$2,0)-1,FALSE),"")</f>
        <v>20430259</v>
      </c>
      <c r="E35" s="4" t="str">
        <f>IFERROR(VLOOKUP($A35,집계!$B:$AD,MATCH(E$1,집계!$2:$2,0)-1,FALSE),"")</f>
        <v>4구 UV-C LED 광학 설계 기반 고성능 휴대용 살균 솔루션(포톤캐논) 개발 및 글로벌 특수 목적 시장(PMC/NGO) 선점</v>
      </c>
      <c r="F35" s="31">
        <f>IFERROR(VLOOKUP($A35,대상!$B:$AD,MATCH(F$1,대상!$1:$1,0)-1,FALSE),"")</f>
        <v>0</v>
      </c>
      <c r="G35" s="3">
        <f>IFERROR(VLOOKUP($A35,집계!$B:$AD,MATCH(G$1,집계!$2:$2,0)-1,FALSE),"")</f>
        <v>5</v>
      </c>
      <c r="H35" s="3">
        <f>IFERROR(VLOOKUP($A35,집계!$B:$AD,MATCH(H$1,집계!$2:$2,0)-1,FALSE),"")</f>
        <v>69</v>
      </c>
      <c r="I35" s="3">
        <f>IFERROR(VLOOKUP($A35,집계!$B:$AD,MATCH(I$1,집계!$2:$2,0)-1,FALSE),"")</f>
        <v>63</v>
      </c>
      <c r="J35" s="3">
        <f>IFERROR(VLOOKUP($A35,집계!$B:$AD,MATCH(J$1,집계!$2:$2,0)-1,FALSE),"")</f>
        <v>73</v>
      </c>
      <c r="K35" s="3">
        <f>IFERROR(VLOOKUP($A35,집계!$B:$AD,MATCH(K$1,집계!$2:$2,0)-1,FALSE),"")</f>
        <v>72</v>
      </c>
      <c r="L35" s="3">
        <f>IFERROR(VLOOKUP($A35,집계!$B:$AD,MATCH(L$1,집계!$2:$2,0)-1,FALSE),"")</f>
        <v>69</v>
      </c>
      <c r="M35" s="16">
        <f>IFERROR(VLOOKUP($A35,집계!$B:$AD,MATCH(M$1,집계!$2:$2,0)-1,FALSE),"")</f>
        <v>70</v>
      </c>
      <c r="N35" s="16">
        <f>IFERROR(VLOOKUP($A35,집계!$B:$AD,MATCH(N$1,집계!$2:$2,0)-1,FALSE),"")</f>
        <v>0</v>
      </c>
      <c r="O35" s="16">
        <f>IFERROR(VLOOKUP($A35,집계!$B:$AD,MATCH(O$1,집계!$2:$2,0)-1,FALSE),"")</f>
        <v>70</v>
      </c>
      <c r="P35" s="31" t="str">
        <f>IFERROR(VLOOKUP($A35,집계!$B:$AD,MATCH(P$1,집계!$2:$2,0)-1,FALSE),"")</f>
        <v/>
      </c>
    </row>
    <row r="36" spans="1:16" ht="17.100000000000001" customHeight="1" x14ac:dyDescent="0.35">
      <c r="A36" s="2">
        <v>20431335</v>
      </c>
      <c r="B36" s="4">
        <f>IFERROR(VLOOKUP($A36,집계!$B:$AD,MATCH(B$1,집계!$2:$2,0)-1,FALSE),"")</f>
        <v>48</v>
      </c>
      <c r="C36" s="4" t="str">
        <f>IFERROR(VLOOKUP($A36,집계!$B:$AD,MATCH(C$1,집계!$2:$2,0)-1,FALSE),"")</f>
        <v>박봉기</v>
      </c>
      <c r="D36" s="4">
        <f>IFERROR(VLOOKUP($A36,집계!$B:$AD,MATCH(D$1,집계!$2:$2,0)-1,FALSE),"")</f>
        <v>20431335</v>
      </c>
      <c r="E36" s="4" t="str">
        <f>IFERROR(VLOOKUP($A36,집계!$B:$AD,MATCH(E$1,집계!$2:$2,0)-1,FALSE),"")</f>
        <v>생체 신호 AI 분석 및 정전압 제어를 통한 렘수면(REM) 방어 지능형  ‘AI Sleeptech Mat’</v>
      </c>
      <c r="F36" s="31">
        <f>IFERROR(VLOOKUP($A36,대상!$B:$AD,MATCH(F$1,대상!$1:$1,0)-1,FALSE),"")</f>
        <v>0</v>
      </c>
      <c r="G36" s="3">
        <f>IFERROR(VLOOKUP($A36,집계!$B:$AD,MATCH(G$1,집계!$2:$2,0)-1,FALSE),"")</f>
        <v>5</v>
      </c>
      <c r="H36" s="3">
        <f>IFERROR(VLOOKUP($A36,집계!$B:$AD,MATCH(H$1,집계!$2:$2,0)-1,FALSE),"")</f>
        <v>74</v>
      </c>
      <c r="I36" s="3">
        <f>IFERROR(VLOOKUP($A36,집계!$B:$AD,MATCH(I$1,집계!$2:$2,0)-1,FALSE),"")</f>
        <v>62</v>
      </c>
      <c r="J36" s="3">
        <f>IFERROR(VLOOKUP($A36,집계!$B:$AD,MATCH(J$1,집계!$2:$2,0)-1,FALSE),"")</f>
        <v>77</v>
      </c>
      <c r="K36" s="3">
        <f>IFERROR(VLOOKUP($A36,집계!$B:$AD,MATCH(K$1,집계!$2:$2,0)-1,FALSE),"")</f>
        <v>75</v>
      </c>
      <c r="L36" s="3">
        <f>IFERROR(VLOOKUP($A36,집계!$B:$AD,MATCH(L$1,집계!$2:$2,0)-1,FALSE),"")</f>
        <v>81</v>
      </c>
      <c r="M36" s="16">
        <f>IFERROR(VLOOKUP($A36,집계!$B:$AD,MATCH(M$1,집계!$2:$2,0)-1,FALSE),"")</f>
        <v>75.333333333333329</v>
      </c>
      <c r="N36" s="16">
        <f>IFERROR(VLOOKUP($A36,집계!$B:$AD,MATCH(N$1,집계!$2:$2,0)-1,FALSE),"")</f>
        <v>0</v>
      </c>
      <c r="O36" s="16">
        <f>IFERROR(VLOOKUP($A36,집계!$B:$AD,MATCH(O$1,집계!$2:$2,0)-1,FALSE),"")</f>
        <v>75.333333333333329</v>
      </c>
      <c r="P36" s="31" t="str">
        <f>IFERROR(VLOOKUP($A36,집계!$B:$AD,MATCH(P$1,집계!$2:$2,0)-1,FALSE),"")</f>
        <v/>
      </c>
    </row>
    <row r="37" spans="1:16" ht="17.100000000000001" customHeight="1" x14ac:dyDescent="0.35">
      <c r="A37" s="2">
        <v>20431397</v>
      </c>
      <c r="B37" s="4">
        <f>IFERROR(VLOOKUP($A37,집계!$B:$AD,MATCH(B$1,집계!$2:$2,0)-1,FALSE),"")</f>
        <v>90</v>
      </c>
      <c r="C37" s="4" t="str">
        <f>IFERROR(VLOOKUP($A37,집계!$B:$AD,MATCH(C$1,집계!$2:$2,0)-1,FALSE),"")</f>
        <v>나승환</v>
      </c>
      <c r="D37" s="4">
        <f>IFERROR(VLOOKUP($A37,집계!$B:$AD,MATCH(D$1,집계!$2:$2,0)-1,FALSE),"")</f>
        <v>20431397</v>
      </c>
      <c r="E37" s="4" t="str">
        <f>IFERROR(VLOOKUP($A37,집계!$B:$AD,MATCH(E$1,집계!$2:$2,0)-1,FALSE),"")</f>
        <v>전기차(EV) 및 전력 부품 R&amp;D 효율화를 위한 실시간 FFT 스펙트럼 분석 기반 고정밀 저주파 자기장 분석기 국산화</v>
      </c>
      <c r="F37" s="31">
        <f>IFERROR(VLOOKUP($A37,대상!$B:$AD,MATCH(F$1,대상!$1:$1,0)-1,FALSE),"")</f>
        <v>0</v>
      </c>
      <c r="G37" s="3">
        <f>IFERROR(VLOOKUP($A37,집계!$B:$AD,MATCH(G$1,집계!$2:$2,0)-1,FALSE),"")</f>
        <v>5</v>
      </c>
      <c r="H37" s="3">
        <f>IFERROR(VLOOKUP($A37,집계!$B:$AD,MATCH(H$1,집계!$2:$2,0)-1,FALSE),"")</f>
        <v>70</v>
      </c>
      <c r="I37" s="3">
        <f>IFERROR(VLOOKUP($A37,집계!$B:$AD,MATCH(I$1,집계!$2:$2,0)-1,FALSE),"")</f>
        <v>70</v>
      </c>
      <c r="J37" s="3">
        <f>IFERROR(VLOOKUP($A37,집계!$B:$AD,MATCH(J$1,집계!$2:$2,0)-1,FALSE),"")</f>
        <v>74</v>
      </c>
      <c r="K37" s="3">
        <f>IFERROR(VLOOKUP($A37,집계!$B:$AD,MATCH(K$1,집계!$2:$2,0)-1,FALSE),"")</f>
        <v>73</v>
      </c>
      <c r="L37" s="3">
        <f>IFERROR(VLOOKUP($A37,집계!$B:$AD,MATCH(L$1,집계!$2:$2,0)-1,FALSE),"")</f>
        <v>78</v>
      </c>
      <c r="M37" s="16">
        <f>IFERROR(VLOOKUP($A37,집계!$B:$AD,MATCH(M$1,집계!$2:$2,0)-1,FALSE),"")</f>
        <v>72.333333333333329</v>
      </c>
      <c r="N37" s="16">
        <f>IFERROR(VLOOKUP($A37,집계!$B:$AD,MATCH(N$1,집계!$2:$2,0)-1,FALSE),"")</f>
        <v>0</v>
      </c>
      <c r="O37" s="16">
        <f>IFERROR(VLOOKUP($A37,집계!$B:$AD,MATCH(O$1,집계!$2:$2,0)-1,FALSE),"")</f>
        <v>72.333333333333329</v>
      </c>
      <c r="P37" s="31" t="str">
        <f>IFERROR(VLOOKUP($A37,집계!$B:$AD,MATCH(P$1,집계!$2:$2,0)-1,FALSE),"")</f>
        <v/>
      </c>
    </row>
    <row r="38" spans="1:16" ht="17.100000000000001" customHeight="1" x14ac:dyDescent="0.35">
      <c r="A38" s="2">
        <v>20432300</v>
      </c>
      <c r="B38" s="4">
        <f>IFERROR(VLOOKUP($A38,집계!$B:$AD,MATCH(B$1,집계!$2:$2,0)-1,FALSE),"")</f>
        <v>133</v>
      </c>
      <c r="C38" s="4" t="str">
        <f>IFERROR(VLOOKUP($A38,집계!$B:$AD,MATCH(C$1,집계!$2:$2,0)-1,FALSE),"")</f>
        <v>최재영</v>
      </c>
      <c r="D38" s="4">
        <f>IFERROR(VLOOKUP($A38,집계!$B:$AD,MATCH(D$1,집계!$2:$2,0)-1,FALSE),"")</f>
        <v>20432300</v>
      </c>
      <c r="E38" s="4" t="str">
        <f>IFERROR(VLOOKUP($A38,집계!$B:$AD,MATCH(E$1,집계!$2:$2,0)-1,FALSE),"")</f>
        <v>Lidar 자율주행 기술이 적용된 공기정화·청소 기능 통합 이동형 공기청정기</v>
      </c>
      <c r="F38" s="31">
        <f>IFERROR(VLOOKUP($A38,대상!$B:$AD,MATCH(F$1,대상!$1:$1,0)-1,FALSE),"")</f>
        <v>0</v>
      </c>
      <c r="G38" s="3">
        <f>IFERROR(VLOOKUP($A38,집계!$B:$AD,MATCH(G$1,집계!$2:$2,0)-1,FALSE),"")</f>
        <v>5</v>
      </c>
      <c r="H38" s="3">
        <f>IFERROR(VLOOKUP($A38,집계!$B:$AD,MATCH(H$1,집계!$2:$2,0)-1,FALSE),"")</f>
        <v>68</v>
      </c>
      <c r="I38" s="3">
        <f>IFERROR(VLOOKUP($A38,집계!$B:$AD,MATCH(I$1,집계!$2:$2,0)-1,FALSE),"")</f>
        <v>61</v>
      </c>
      <c r="J38" s="3">
        <f>IFERROR(VLOOKUP($A38,집계!$B:$AD,MATCH(J$1,집계!$2:$2,0)-1,FALSE),"")</f>
        <v>76</v>
      </c>
      <c r="K38" s="3">
        <f>IFERROR(VLOOKUP($A38,집계!$B:$AD,MATCH(K$1,집계!$2:$2,0)-1,FALSE),"")</f>
        <v>72</v>
      </c>
      <c r="L38" s="3">
        <f>IFERROR(VLOOKUP($A38,집계!$B:$AD,MATCH(L$1,집계!$2:$2,0)-1,FALSE),"")</f>
        <v>69</v>
      </c>
      <c r="M38" s="16">
        <f>IFERROR(VLOOKUP($A38,집계!$B:$AD,MATCH(M$1,집계!$2:$2,0)-1,FALSE),"")</f>
        <v>69.666666666666671</v>
      </c>
      <c r="N38" s="16">
        <f>IFERROR(VLOOKUP($A38,집계!$B:$AD,MATCH(N$1,집계!$2:$2,0)-1,FALSE),"")</f>
        <v>0</v>
      </c>
      <c r="O38" s="16">
        <f>IFERROR(VLOOKUP($A38,집계!$B:$AD,MATCH(O$1,집계!$2:$2,0)-1,FALSE),"")</f>
        <v>69.666666666666671</v>
      </c>
      <c r="P38" s="31" t="str">
        <f>IFERROR(VLOOKUP($A38,집계!$B:$AD,MATCH(P$1,집계!$2:$2,0)-1,FALSE),"")</f>
        <v/>
      </c>
    </row>
    <row r="39" spans="1:16" ht="17.100000000000001" customHeight="1" x14ac:dyDescent="0.35">
      <c r="A39" s="2">
        <v>20432430</v>
      </c>
      <c r="B39" s="4">
        <f>IFERROR(VLOOKUP($A39,집계!$B:$AD,MATCH(B$1,집계!$2:$2,0)-1,FALSE),"")</f>
        <v>144</v>
      </c>
      <c r="C39" s="4" t="str">
        <f>IFERROR(VLOOKUP($A39,집계!$B:$AD,MATCH(C$1,집계!$2:$2,0)-1,FALSE),"")</f>
        <v>소현섭</v>
      </c>
      <c r="D39" s="4">
        <f>IFERROR(VLOOKUP($A39,집계!$B:$AD,MATCH(D$1,집계!$2:$2,0)-1,FALSE),"")</f>
        <v>20432430</v>
      </c>
      <c r="E39" s="4" t="str">
        <f>IFERROR(VLOOKUP($A39,집계!$B:$AD,MATCH(E$1,집계!$2:$2,0)-1,FALSE),"")</f>
        <v>다중 IMU 기반 프로야구 투수 실시간 투구 분석 및 자세교정 솔루션</v>
      </c>
      <c r="F39" s="31">
        <f>IFERROR(VLOOKUP($A39,대상!$B:$AD,MATCH(F$1,대상!$1:$1,0)-1,FALSE),"")</f>
        <v>0</v>
      </c>
      <c r="G39" s="3">
        <f>IFERROR(VLOOKUP($A39,집계!$B:$AD,MATCH(G$1,집계!$2:$2,0)-1,FALSE),"")</f>
        <v>5</v>
      </c>
      <c r="H39" s="3">
        <f>IFERROR(VLOOKUP($A39,집계!$B:$AD,MATCH(H$1,집계!$2:$2,0)-1,FALSE),"")</f>
        <v>75</v>
      </c>
      <c r="I39" s="3">
        <f>IFERROR(VLOOKUP($A39,집계!$B:$AD,MATCH(I$1,집계!$2:$2,0)-1,FALSE),"")</f>
        <v>61</v>
      </c>
      <c r="J39" s="3">
        <f>IFERROR(VLOOKUP($A39,집계!$B:$AD,MATCH(J$1,집계!$2:$2,0)-1,FALSE),"")</f>
        <v>68</v>
      </c>
      <c r="K39" s="3">
        <f>IFERROR(VLOOKUP($A39,집계!$B:$AD,MATCH(K$1,집계!$2:$2,0)-1,FALSE),"")</f>
        <v>73</v>
      </c>
      <c r="L39" s="3">
        <f>IFERROR(VLOOKUP($A39,집계!$B:$AD,MATCH(L$1,집계!$2:$2,0)-1,FALSE),"")</f>
        <v>66</v>
      </c>
      <c r="M39" s="16">
        <f>IFERROR(VLOOKUP($A39,집계!$B:$AD,MATCH(M$1,집계!$2:$2,0)-1,FALSE),"")</f>
        <v>69</v>
      </c>
      <c r="N39" s="16">
        <f>IFERROR(VLOOKUP($A39,집계!$B:$AD,MATCH(N$1,집계!$2:$2,0)-1,FALSE),"")</f>
        <v>0</v>
      </c>
      <c r="O39" s="16">
        <f>IFERROR(VLOOKUP($A39,집계!$B:$AD,MATCH(O$1,집계!$2:$2,0)-1,FALSE),"")</f>
        <v>69</v>
      </c>
      <c r="P39" s="31" t="str">
        <f>IFERROR(VLOOKUP($A39,집계!$B:$AD,MATCH(P$1,집계!$2:$2,0)-1,FALSE),"")</f>
        <v/>
      </c>
    </row>
    <row r="40" spans="1:16" ht="17.100000000000001" customHeight="1" x14ac:dyDescent="0.35">
      <c r="A40" s="2">
        <v>20438511</v>
      </c>
      <c r="B40" s="4">
        <f>IFERROR(VLOOKUP($A40,집계!$B:$AD,MATCH(B$1,집계!$2:$2,0)-1,FALSE),"")</f>
        <v>29</v>
      </c>
      <c r="C40" s="4" t="str">
        <f>IFERROR(VLOOKUP($A40,집계!$B:$AD,MATCH(C$1,집계!$2:$2,0)-1,FALSE),"")</f>
        <v>임종현</v>
      </c>
      <c r="D40" s="4">
        <f>IFERROR(VLOOKUP($A40,집계!$B:$AD,MATCH(D$1,집계!$2:$2,0)-1,FALSE),"")</f>
        <v>20438511</v>
      </c>
      <c r="E40" s="4" t="str">
        <f>IFERROR(VLOOKUP($A40,집계!$B:$AD,MATCH(E$1,집계!$2:$2,0)-1,FALSE),"")</f>
        <v>철도차량 전원보조장치(APU)용 완전밀폐 저손실 리액터</v>
      </c>
      <c r="F40" s="31">
        <f>IFERROR(VLOOKUP($A40,대상!$B:$AD,MATCH(F$1,대상!$1:$1,0)-1,FALSE),"")</f>
        <v>0</v>
      </c>
      <c r="G40" s="3">
        <f>IFERROR(VLOOKUP($A40,집계!$B:$AD,MATCH(G$1,집계!$2:$2,0)-1,FALSE),"")</f>
        <v>5</v>
      </c>
      <c r="H40" s="3">
        <f>IFERROR(VLOOKUP($A40,집계!$B:$AD,MATCH(H$1,집계!$2:$2,0)-1,FALSE),"")</f>
        <v>68</v>
      </c>
      <c r="I40" s="3">
        <f>IFERROR(VLOOKUP($A40,집계!$B:$AD,MATCH(I$1,집계!$2:$2,0)-1,FALSE),"")</f>
        <v>70</v>
      </c>
      <c r="J40" s="3">
        <f>IFERROR(VLOOKUP($A40,집계!$B:$AD,MATCH(J$1,집계!$2:$2,0)-1,FALSE),"")</f>
        <v>84</v>
      </c>
      <c r="K40" s="3">
        <f>IFERROR(VLOOKUP($A40,집계!$B:$AD,MATCH(K$1,집계!$2:$2,0)-1,FALSE),"")</f>
        <v>83</v>
      </c>
      <c r="L40" s="3">
        <f>IFERROR(VLOOKUP($A40,집계!$B:$AD,MATCH(L$1,집계!$2:$2,0)-1,FALSE),"")</f>
        <v>82</v>
      </c>
      <c r="M40" s="16">
        <f>IFERROR(VLOOKUP($A40,집계!$B:$AD,MATCH(M$1,집계!$2:$2,0)-1,FALSE),"")</f>
        <v>78.333333333333329</v>
      </c>
      <c r="N40" s="16">
        <f>IFERROR(VLOOKUP($A40,집계!$B:$AD,MATCH(N$1,집계!$2:$2,0)-1,FALSE),"")</f>
        <v>0</v>
      </c>
      <c r="O40" s="16">
        <f>IFERROR(VLOOKUP($A40,집계!$B:$AD,MATCH(O$1,집계!$2:$2,0)-1,FALSE),"")</f>
        <v>78.333333333333329</v>
      </c>
      <c r="P40" s="31" t="str">
        <f>IFERROR(VLOOKUP($A40,집계!$B:$AD,MATCH(P$1,집계!$2:$2,0)-1,FALSE),"")</f>
        <v/>
      </c>
    </row>
    <row r="41" spans="1:16" ht="17.100000000000001" customHeight="1" x14ac:dyDescent="0.35">
      <c r="A41" s="2">
        <v>20438866</v>
      </c>
      <c r="B41" s="4">
        <f>IFERROR(VLOOKUP($A41,집계!$B:$AD,MATCH(B$1,집계!$2:$2,0)-1,FALSE),"")</f>
        <v>43</v>
      </c>
      <c r="C41" s="4" t="str">
        <f>IFERROR(VLOOKUP($A41,집계!$B:$AD,MATCH(C$1,집계!$2:$2,0)-1,FALSE),"")</f>
        <v>서지웅</v>
      </c>
      <c r="D41" s="4">
        <f>IFERROR(VLOOKUP($A41,집계!$B:$AD,MATCH(D$1,집계!$2:$2,0)-1,FALSE),"")</f>
        <v>20438866</v>
      </c>
      <c r="E41" s="4" t="str">
        <f>IFERROR(VLOOKUP($A41,집계!$B:$AD,MATCH(E$1,집계!$2:$2,0)-1,FALSE),"")</f>
        <v xml:space="preserve">WTC - Wafer Tension Control </v>
      </c>
      <c r="F41" s="31">
        <f>IFERROR(VLOOKUP($A41,대상!$B:$AD,MATCH(F$1,대상!$1:$1,0)-1,FALSE),"")</f>
        <v>0</v>
      </c>
      <c r="G41" s="3">
        <f>IFERROR(VLOOKUP($A41,집계!$B:$AD,MATCH(G$1,집계!$2:$2,0)-1,FALSE),"")</f>
        <v>5</v>
      </c>
      <c r="H41" s="3">
        <f>IFERROR(VLOOKUP($A41,집계!$B:$AD,MATCH(H$1,집계!$2:$2,0)-1,FALSE),"")</f>
        <v>69</v>
      </c>
      <c r="I41" s="3">
        <f>IFERROR(VLOOKUP($A41,집계!$B:$AD,MATCH(I$1,집계!$2:$2,0)-1,FALSE),"")</f>
        <v>82</v>
      </c>
      <c r="J41" s="3">
        <f>IFERROR(VLOOKUP($A41,집계!$B:$AD,MATCH(J$1,집계!$2:$2,0)-1,FALSE),"")</f>
        <v>72</v>
      </c>
      <c r="K41" s="3">
        <f>IFERROR(VLOOKUP($A41,집계!$B:$AD,MATCH(K$1,집계!$2:$2,0)-1,FALSE),"")</f>
        <v>73</v>
      </c>
      <c r="L41" s="3">
        <f>IFERROR(VLOOKUP($A41,집계!$B:$AD,MATCH(L$1,집계!$2:$2,0)-1,FALSE),"")</f>
        <v>83</v>
      </c>
      <c r="M41" s="16">
        <f>IFERROR(VLOOKUP($A41,집계!$B:$AD,MATCH(M$1,집계!$2:$2,0)-1,FALSE),"")</f>
        <v>75.666666666666671</v>
      </c>
      <c r="N41" s="16">
        <f>IFERROR(VLOOKUP($A41,집계!$B:$AD,MATCH(N$1,집계!$2:$2,0)-1,FALSE),"")</f>
        <v>0</v>
      </c>
      <c r="O41" s="16">
        <f>IFERROR(VLOOKUP($A41,집계!$B:$AD,MATCH(O$1,집계!$2:$2,0)-1,FALSE),"")</f>
        <v>75.666666666666671</v>
      </c>
      <c r="P41" s="31" t="str">
        <f>IFERROR(VLOOKUP($A41,집계!$B:$AD,MATCH(P$1,집계!$2:$2,0)-1,FALSE),"")</f>
        <v/>
      </c>
    </row>
    <row r="42" spans="1:16" ht="17.100000000000001" customHeight="1" x14ac:dyDescent="0.35">
      <c r="A42" s="2">
        <v>20438916</v>
      </c>
      <c r="B42" s="4">
        <f>IFERROR(VLOOKUP($A42,집계!$B:$AD,MATCH(B$1,집계!$2:$2,0)-1,FALSE),"")</f>
        <v>69</v>
      </c>
      <c r="C42" s="4" t="str">
        <f>IFERROR(VLOOKUP($A42,집계!$B:$AD,MATCH(C$1,집계!$2:$2,0)-1,FALSE),"")</f>
        <v>김정중</v>
      </c>
      <c r="D42" s="4">
        <f>IFERROR(VLOOKUP($A42,집계!$B:$AD,MATCH(D$1,집계!$2:$2,0)-1,FALSE),"")</f>
        <v>20438916</v>
      </c>
      <c r="E42" s="4" t="str">
        <f>IFERROR(VLOOKUP($A42,집계!$B:$AD,MATCH(E$1,집계!$2:$2,0)-1,FALSE),"")</f>
        <v>이차전지 충방전 테스트 장비 개발 및 공급 (전기차 EV배터리, ESS)</v>
      </c>
      <c r="F42" s="31">
        <f>IFERROR(VLOOKUP($A42,대상!$B:$AD,MATCH(F$1,대상!$1:$1,0)-1,FALSE),"")</f>
        <v>0</v>
      </c>
      <c r="G42" s="3">
        <f>IFERROR(VLOOKUP($A42,집계!$B:$AD,MATCH(G$1,집계!$2:$2,0)-1,FALSE),"")</f>
        <v>5</v>
      </c>
      <c r="H42" s="3">
        <f>IFERROR(VLOOKUP($A42,집계!$B:$AD,MATCH(H$1,집계!$2:$2,0)-1,FALSE),"")</f>
        <v>74</v>
      </c>
      <c r="I42" s="3">
        <f>IFERROR(VLOOKUP($A42,집계!$B:$AD,MATCH(I$1,집계!$2:$2,0)-1,FALSE),"")</f>
        <v>74</v>
      </c>
      <c r="J42" s="3">
        <f>IFERROR(VLOOKUP($A42,집계!$B:$AD,MATCH(J$1,집계!$2:$2,0)-1,FALSE),"")</f>
        <v>74</v>
      </c>
      <c r="K42" s="3">
        <f>IFERROR(VLOOKUP($A42,집계!$B:$AD,MATCH(K$1,집계!$2:$2,0)-1,FALSE),"")</f>
        <v>73</v>
      </c>
      <c r="L42" s="3">
        <f>IFERROR(VLOOKUP($A42,집계!$B:$AD,MATCH(L$1,집계!$2:$2,0)-1,FALSE),"")</f>
        <v>82</v>
      </c>
      <c r="M42" s="16">
        <f>IFERROR(VLOOKUP($A42,집계!$B:$AD,MATCH(M$1,집계!$2:$2,0)-1,FALSE),"")</f>
        <v>74</v>
      </c>
      <c r="N42" s="16">
        <f>IFERROR(VLOOKUP($A42,집계!$B:$AD,MATCH(N$1,집계!$2:$2,0)-1,FALSE),"")</f>
        <v>0</v>
      </c>
      <c r="O42" s="16">
        <f>IFERROR(VLOOKUP($A42,집계!$B:$AD,MATCH(O$1,집계!$2:$2,0)-1,FALSE),"")</f>
        <v>74</v>
      </c>
      <c r="P42" s="31" t="str">
        <f>IFERROR(VLOOKUP($A42,집계!$B:$AD,MATCH(P$1,집계!$2:$2,0)-1,FALSE),"")</f>
        <v/>
      </c>
    </row>
    <row r="43" spans="1:16" ht="17.100000000000001" customHeight="1" x14ac:dyDescent="0.35">
      <c r="A43" s="2">
        <v>20439659</v>
      </c>
      <c r="B43" s="4">
        <f>IFERROR(VLOOKUP($A43,집계!$B:$AD,MATCH(B$1,집계!$2:$2,0)-1,FALSE),"")</f>
        <v>82</v>
      </c>
      <c r="C43" s="4" t="str">
        <f>IFERROR(VLOOKUP($A43,집계!$B:$AD,MATCH(C$1,집계!$2:$2,0)-1,FALSE),"")</f>
        <v>유승현</v>
      </c>
      <c r="D43" s="4">
        <f>IFERROR(VLOOKUP($A43,집계!$B:$AD,MATCH(D$1,집계!$2:$2,0)-1,FALSE),"")</f>
        <v>20439659</v>
      </c>
      <c r="E43" s="4" t="str">
        <f>IFERROR(VLOOKUP($A43,집계!$B:$AD,MATCH(E$1,집계!$2:$2,0)-1,FALSE),"")</f>
        <v>작물 생체 데이터 직계측 기술 기반, 수율 129% 향상을 위한 나노탄소 마이크로 센서 및 AI 정밀농업 솔루션</v>
      </c>
      <c r="F43" s="31">
        <f>IFERROR(VLOOKUP($A43,대상!$B:$AD,MATCH(F$1,대상!$1:$1,0)-1,FALSE),"")</f>
        <v>0</v>
      </c>
      <c r="G43" s="3">
        <f>IFERROR(VLOOKUP($A43,집계!$B:$AD,MATCH(G$1,집계!$2:$2,0)-1,FALSE),"")</f>
        <v>5</v>
      </c>
      <c r="H43" s="3">
        <f>IFERROR(VLOOKUP($A43,집계!$B:$AD,MATCH(H$1,집계!$2:$2,0)-1,FALSE),"")</f>
        <v>70</v>
      </c>
      <c r="I43" s="3">
        <f>IFERROR(VLOOKUP($A43,집계!$B:$AD,MATCH(I$1,집계!$2:$2,0)-1,FALSE),"")</f>
        <v>71</v>
      </c>
      <c r="J43" s="3">
        <f>IFERROR(VLOOKUP($A43,집계!$B:$AD,MATCH(J$1,집계!$2:$2,0)-1,FALSE),"")</f>
        <v>67</v>
      </c>
      <c r="K43" s="3">
        <f>IFERROR(VLOOKUP($A43,집계!$B:$AD,MATCH(K$1,집계!$2:$2,0)-1,FALSE),"")</f>
        <v>82</v>
      </c>
      <c r="L43" s="3">
        <f>IFERROR(VLOOKUP($A43,집계!$B:$AD,MATCH(L$1,집계!$2:$2,0)-1,FALSE),"")</f>
        <v>78</v>
      </c>
      <c r="M43" s="16">
        <f>IFERROR(VLOOKUP($A43,집계!$B:$AD,MATCH(M$1,집계!$2:$2,0)-1,FALSE),"")</f>
        <v>73</v>
      </c>
      <c r="N43" s="16">
        <f>IFERROR(VLOOKUP($A43,집계!$B:$AD,MATCH(N$1,집계!$2:$2,0)-1,FALSE),"")</f>
        <v>0</v>
      </c>
      <c r="O43" s="16">
        <f>IFERROR(VLOOKUP($A43,집계!$B:$AD,MATCH(O$1,집계!$2:$2,0)-1,FALSE),"")</f>
        <v>73</v>
      </c>
      <c r="P43" s="31" t="str">
        <f>IFERROR(VLOOKUP($A43,집계!$B:$AD,MATCH(P$1,집계!$2:$2,0)-1,FALSE),"")</f>
        <v/>
      </c>
    </row>
    <row r="44" spans="1:16" ht="17.100000000000001" customHeight="1" x14ac:dyDescent="0.35">
      <c r="A44" s="2">
        <v>20400908</v>
      </c>
      <c r="B44" s="4">
        <f>IFERROR(VLOOKUP($A44,집계!$B:$AD,MATCH(B$1,집계!$2:$2,0)-1,FALSE),"")</f>
        <v>99</v>
      </c>
      <c r="C44" s="4" t="str">
        <f>IFERROR(VLOOKUP($A44,집계!$B:$AD,MATCH(C$1,집계!$2:$2,0)-1,FALSE),"")</f>
        <v>이근희</v>
      </c>
      <c r="D44" s="4">
        <f>IFERROR(VLOOKUP($A44,집계!$B:$AD,MATCH(D$1,집계!$2:$2,0)-1,FALSE),"")</f>
        <v>20400908</v>
      </c>
      <c r="E44" s="4" t="str">
        <f>IFERROR(VLOOKUP($A44,집계!$B:$AD,MATCH(E$1,집계!$2:$2,0)-1,FALSE),"")</f>
        <v>절단기·절곡기용 회로 및 센서 연동 자동 안전 제어장치</v>
      </c>
      <c r="F44" s="31">
        <f>IFERROR(VLOOKUP($A44,대상!$B:$AD,MATCH(F$1,대상!$1:$1,0)-1,FALSE),"")</f>
        <v>0</v>
      </c>
      <c r="G44" s="3">
        <f>IFERROR(VLOOKUP($A44,집계!$B:$AD,MATCH(G$1,집계!$2:$2,0)-1,FALSE),"")</f>
        <v>5</v>
      </c>
      <c r="H44" s="3">
        <f>IFERROR(VLOOKUP($A44,집계!$B:$AD,MATCH(H$1,집계!$2:$2,0)-1,FALSE),"")</f>
        <v>68</v>
      </c>
      <c r="I44" s="3">
        <f>IFERROR(VLOOKUP($A44,집계!$B:$AD,MATCH(I$1,집계!$2:$2,0)-1,FALSE),"")</f>
        <v>70</v>
      </c>
      <c r="J44" s="3">
        <f>IFERROR(VLOOKUP($A44,집계!$B:$AD,MATCH(J$1,집계!$2:$2,0)-1,FALSE),"")</f>
        <v>65</v>
      </c>
      <c r="K44" s="3">
        <f>IFERROR(VLOOKUP($A44,집계!$B:$AD,MATCH(K$1,집계!$2:$2,0)-1,FALSE),"")</f>
        <v>84</v>
      </c>
      <c r="L44" s="3">
        <f>IFERROR(VLOOKUP($A44,집계!$B:$AD,MATCH(L$1,집계!$2:$2,0)-1,FALSE),"")</f>
        <v>78</v>
      </c>
      <c r="M44" s="16">
        <f>IFERROR(VLOOKUP($A44,집계!$B:$AD,MATCH(M$1,집계!$2:$2,0)-1,FALSE),"")</f>
        <v>72</v>
      </c>
      <c r="N44" s="16">
        <f>IFERROR(VLOOKUP($A44,집계!$B:$AD,MATCH(N$1,집계!$2:$2,0)-1,FALSE),"")</f>
        <v>0</v>
      </c>
      <c r="O44" s="16">
        <f>IFERROR(VLOOKUP($A44,집계!$B:$AD,MATCH(O$1,집계!$2:$2,0)-1,FALSE),"")</f>
        <v>72</v>
      </c>
      <c r="P44" s="31" t="str">
        <f>IFERROR(VLOOKUP($A44,집계!$B:$AD,MATCH(P$1,집계!$2:$2,0)-1,FALSE),"")</f>
        <v/>
      </c>
    </row>
    <row r="45" spans="1:16" ht="17.100000000000001" customHeight="1" x14ac:dyDescent="0.35">
      <c r="A45" s="2">
        <v>20408983</v>
      </c>
      <c r="B45" s="4">
        <f>IFERROR(VLOOKUP($A45,집계!$B:$AD,MATCH(B$1,집계!$2:$2,0)-1,FALSE),"")</f>
        <v>18</v>
      </c>
      <c r="C45" s="4" t="str">
        <f>IFERROR(VLOOKUP($A45,집계!$B:$AD,MATCH(C$1,집계!$2:$2,0)-1,FALSE),"")</f>
        <v>이우주</v>
      </c>
      <c r="D45" s="4">
        <f>IFERROR(VLOOKUP($A45,집계!$B:$AD,MATCH(D$1,집계!$2:$2,0)-1,FALSE),"")</f>
        <v>20408983</v>
      </c>
      <c r="E45" s="4" t="str">
        <f>IFERROR(VLOOKUP($A45,집계!$B:$AD,MATCH(E$1,집계!$2:$2,0)-1,FALSE),"")</f>
        <v>로봇용 실시간 인지·최적화  엣지 반도체 IP(Design-in) 플랫폼</v>
      </c>
      <c r="F45" s="31">
        <f>IFERROR(VLOOKUP($A45,대상!$B:$AD,MATCH(F$1,대상!$1:$1,0)-1,FALSE),"")</f>
        <v>0</v>
      </c>
      <c r="G45" s="3">
        <f>IFERROR(VLOOKUP($A45,집계!$B:$AD,MATCH(G$1,집계!$2:$2,0)-1,FALSE),"")</f>
        <v>5</v>
      </c>
      <c r="H45" s="3">
        <f>IFERROR(VLOOKUP($A45,집계!$B:$AD,MATCH(H$1,집계!$2:$2,0)-1,FALSE),"")</f>
        <v>75</v>
      </c>
      <c r="I45" s="3">
        <f>IFERROR(VLOOKUP($A45,집계!$B:$AD,MATCH(I$1,집계!$2:$2,0)-1,FALSE),"")</f>
        <v>82</v>
      </c>
      <c r="J45" s="3">
        <f>IFERROR(VLOOKUP($A45,집계!$B:$AD,MATCH(J$1,집계!$2:$2,0)-1,FALSE),"")</f>
        <v>80</v>
      </c>
      <c r="K45" s="3">
        <f>IFERROR(VLOOKUP($A45,집계!$B:$AD,MATCH(K$1,집계!$2:$2,0)-1,FALSE),"")</f>
        <v>82</v>
      </c>
      <c r="L45" s="3">
        <f>IFERROR(VLOOKUP($A45,집계!$B:$AD,MATCH(L$1,집계!$2:$2,0)-1,FALSE),"")</f>
        <v>88</v>
      </c>
      <c r="M45" s="16">
        <f>IFERROR(VLOOKUP($A45,집계!$B:$AD,MATCH(M$1,집계!$2:$2,0)-1,FALSE),"")</f>
        <v>81.333333333333329</v>
      </c>
      <c r="N45" s="16">
        <f>IFERROR(VLOOKUP($A45,집계!$B:$AD,MATCH(N$1,집계!$2:$2,0)-1,FALSE),"")</f>
        <v>0</v>
      </c>
      <c r="O45" s="16">
        <f>IFERROR(VLOOKUP($A45,집계!$B:$AD,MATCH(O$1,집계!$2:$2,0)-1,FALSE),"")</f>
        <v>81.333333333333329</v>
      </c>
      <c r="P45" s="31" t="str">
        <f>IFERROR(VLOOKUP($A45,집계!$B:$AD,MATCH(P$1,집계!$2:$2,0)-1,FALSE),"")</f>
        <v/>
      </c>
    </row>
    <row r="46" spans="1:16" ht="17.100000000000001" customHeight="1" x14ac:dyDescent="0.35">
      <c r="A46" s="2">
        <v>20409041</v>
      </c>
      <c r="B46" s="4">
        <f>IFERROR(VLOOKUP($A46,집계!$B:$AD,MATCH(B$1,집계!$2:$2,0)-1,FALSE),"")</f>
        <v>133</v>
      </c>
      <c r="C46" s="4" t="str">
        <f>IFERROR(VLOOKUP($A46,집계!$B:$AD,MATCH(C$1,집계!$2:$2,0)-1,FALSE),"")</f>
        <v>정건</v>
      </c>
      <c r="D46" s="4">
        <f>IFERROR(VLOOKUP($A46,집계!$B:$AD,MATCH(D$1,집계!$2:$2,0)-1,FALSE),"")</f>
        <v>20409041</v>
      </c>
      <c r="E46" s="4" t="str">
        <f>IFERROR(VLOOKUP($A46,집계!$B:$AD,MATCH(E$1,집계!$2:$2,0)-1,FALSE),"")</f>
        <v>산패도 측정 알고리즘을 활용한 데이터 보증형 글로벌 수출 규제 대응용  업사이클링 뷰티 소재 커피 오일 원료 [PURECOFFOIL]</v>
      </c>
      <c r="F46" s="31">
        <f>IFERROR(VLOOKUP($A46,대상!$B:$AD,MATCH(F$1,대상!$1:$1,0)-1,FALSE),"")</f>
        <v>0</v>
      </c>
      <c r="G46" s="3">
        <f>IFERROR(VLOOKUP($A46,집계!$B:$AD,MATCH(G$1,집계!$2:$2,0)-1,FALSE),"")</f>
        <v>5</v>
      </c>
      <c r="H46" s="3">
        <f>IFERROR(VLOOKUP($A46,집계!$B:$AD,MATCH(H$1,집계!$2:$2,0)-1,FALSE),"")</f>
        <v>68</v>
      </c>
      <c r="I46" s="3">
        <f>IFERROR(VLOOKUP($A46,집계!$B:$AD,MATCH(I$1,집계!$2:$2,0)-1,FALSE),"")</f>
        <v>70</v>
      </c>
      <c r="J46" s="3">
        <f>IFERROR(VLOOKUP($A46,집계!$B:$AD,MATCH(J$1,집계!$2:$2,0)-1,FALSE),"")</f>
        <v>70</v>
      </c>
      <c r="K46" s="3">
        <f>IFERROR(VLOOKUP($A46,집계!$B:$AD,MATCH(K$1,집계!$2:$2,0)-1,FALSE),"")</f>
        <v>81</v>
      </c>
      <c r="L46" s="3">
        <f>IFERROR(VLOOKUP($A46,집계!$B:$AD,MATCH(L$1,집계!$2:$2,0)-1,FALSE),"")</f>
        <v>69</v>
      </c>
      <c r="M46" s="16">
        <f>IFERROR(VLOOKUP($A46,집계!$B:$AD,MATCH(M$1,집계!$2:$2,0)-1,FALSE),"")</f>
        <v>69.666666666666671</v>
      </c>
      <c r="N46" s="16">
        <f>IFERROR(VLOOKUP($A46,집계!$B:$AD,MATCH(N$1,집계!$2:$2,0)-1,FALSE),"")</f>
        <v>0</v>
      </c>
      <c r="O46" s="16">
        <f>IFERROR(VLOOKUP($A46,집계!$B:$AD,MATCH(O$1,집계!$2:$2,0)-1,FALSE),"")</f>
        <v>69.666666666666671</v>
      </c>
      <c r="P46" s="31" t="str">
        <f>IFERROR(VLOOKUP($A46,집계!$B:$AD,MATCH(P$1,집계!$2:$2,0)-1,FALSE),"")</f>
        <v/>
      </c>
    </row>
    <row r="47" spans="1:16" ht="17.100000000000001" customHeight="1" x14ac:dyDescent="0.35">
      <c r="A47" s="2">
        <v>20412715</v>
      </c>
      <c r="B47" s="4">
        <f>IFERROR(VLOOKUP($A47,집계!$B:$AD,MATCH(B$1,집계!$2:$2,0)-1,FALSE),"")</f>
        <v>158</v>
      </c>
      <c r="C47" s="4" t="str">
        <f>IFERROR(VLOOKUP($A47,집계!$B:$AD,MATCH(C$1,집계!$2:$2,0)-1,FALSE),"")</f>
        <v>김수인</v>
      </c>
      <c r="D47" s="4">
        <f>IFERROR(VLOOKUP($A47,집계!$B:$AD,MATCH(D$1,집계!$2:$2,0)-1,FALSE),"")</f>
        <v>20412715</v>
      </c>
      <c r="E47" s="4" t="str">
        <f>IFERROR(VLOOKUP($A47,집계!$B:$AD,MATCH(E$1,집계!$2:$2,0)-1,FALSE),"")</f>
        <v>아르커 (Arqur)</v>
      </c>
      <c r="F47" s="31">
        <f>IFERROR(VLOOKUP($A47,대상!$B:$AD,MATCH(F$1,대상!$1:$1,0)-1,FALSE),"")</f>
        <v>0</v>
      </c>
      <c r="G47" s="3">
        <f>IFERROR(VLOOKUP($A47,집계!$B:$AD,MATCH(G$1,집계!$2:$2,0)-1,FALSE),"")</f>
        <v>5</v>
      </c>
      <c r="H47" s="3">
        <f>IFERROR(VLOOKUP($A47,집계!$B:$AD,MATCH(H$1,집계!$2:$2,0)-1,FALSE),"")</f>
        <v>69</v>
      </c>
      <c r="I47" s="3">
        <f>IFERROR(VLOOKUP($A47,집계!$B:$AD,MATCH(I$1,집계!$2:$2,0)-1,FALSE),"")</f>
        <v>61</v>
      </c>
      <c r="J47" s="3">
        <f>IFERROR(VLOOKUP($A47,집계!$B:$AD,MATCH(J$1,집계!$2:$2,0)-1,FALSE),"")</f>
        <v>65</v>
      </c>
      <c r="K47" s="3">
        <f>IFERROR(VLOOKUP($A47,집계!$B:$AD,MATCH(K$1,집계!$2:$2,0)-1,FALSE),"")</f>
        <v>82</v>
      </c>
      <c r="L47" s="3">
        <f>IFERROR(VLOOKUP($A47,집계!$B:$AD,MATCH(L$1,집계!$2:$2,0)-1,FALSE),"")</f>
        <v>67</v>
      </c>
      <c r="M47" s="16">
        <f>IFERROR(VLOOKUP($A47,집계!$B:$AD,MATCH(M$1,집계!$2:$2,0)-1,FALSE),"")</f>
        <v>67</v>
      </c>
      <c r="N47" s="16">
        <f>IFERROR(VLOOKUP($A47,집계!$B:$AD,MATCH(N$1,집계!$2:$2,0)-1,FALSE),"")</f>
        <v>0</v>
      </c>
      <c r="O47" s="16">
        <f>IFERROR(VLOOKUP($A47,집계!$B:$AD,MATCH(O$1,집계!$2:$2,0)-1,FALSE),"")</f>
        <v>67</v>
      </c>
      <c r="P47" s="31" t="str">
        <f>IFERROR(VLOOKUP($A47,집계!$B:$AD,MATCH(P$1,집계!$2:$2,0)-1,FALSE),"")</f>
        <v/>
      </c>
    </row>
    <row r="48" spans="1:16" ht="17.100000000000001" customHeight="1" x14ac:dyDescent="0.35">
      <c r="A48" s="2">
        <v>20413937</v>
      </c>
      <c r="B48" s="4">
        <f>IFERROR(VLOOKUP($A48,집계!$B:$AD,MATCH(B$1,집계!$2:$2,0)-1,FALSE),"")</f>
        <v>157</v>
      </c>
      <c r="C48" s="4" t="str">
        <f>IFERROR(VLOOKUP($A48,집계!$B:$AD,MATCH(C$1,집계!$2:$2,0)-1,FALSE),"")</f>
        <v>한태진</v>
      </c>
      <c r="D48" s="4">
        <f>IFERROR(VLOOKUP($A48,집계!$B:$AD,MATCH(D$1,집계!$2:$2,0)-1,FALSE),"")</f>
        <v>20413937</v>
      </c>
      <c r="E48" s="4" t="str">
        <f>IFERROR(VLOOKUP($A48,집계!$B:$AD,MATCH(E$1,집계!$2:$2,0)-1,FALSE),"")</f>
        <v>아날로그 주류 발주 시장을 디지털로 전환하는 AI 기반 소상공인 발주 자동화 플랫폼</v>
      </c>
      <c r="F48" s="31">
        <f>IFERROR(VLOOKUP($A48,대상!$B:$AD,MATCH(F$1,대상!$1:$1,0)-1,FALSE),"")</f>
        <v>0</v>
      </c>
      <c r="G48" s="3">
        <f>IFERROR(VLOOKUP($A48,집계!$B:$AD,MATCH(G$1,집계!$2:$2,0)-1,FALSE),"")</f>
        <v>5</v>
      </c>
      <c r="H48" s="3">
        <f>IFERROR(VLOOKUP($A48,집계!$B:$AD,MATCH(H$1,집계!$2:$2,0)-1,FALSE),"")</f>
        <v>74</v>
      </c>
      <c r="I48" s="3">
        <f>IFERROR(VLOOKUP($A48,집계!$B:$AD,MATCH(I$1,집계!$2:$2,0)-1,FALSE),"")</f>
        <v>61</v>
      </c>
      <c r="J48" s="3">
        <f>IFERROR(VLOOKUP($A48,집계!$B:$AD,MATCH(J$1,집계!$2:$2,0)-1,FALSE),"")</f>
        <v>66</v>
      </c>
      <c r="K48" s="3">
        <f>IFERROR(VLOOKUP($A48,집계!$B:$AD,MATCH(K$1,집계!$2:$2,0)-1,FALSE),"")</f>
        <v>73</v>
      </c>
      <c r="L48" s="3">
        <f>IFERROR(VLOOKUP($A48,집계!$B:$AD,MATCH(L$1,집계!$2:$2,0)-1,FALSE),"")</f>
        <v>63</v>
      </c>
      <c r="M48" s="16">
        <f>IFERROR(VLOOKUP($A48,집계!$B:$AD,MATCH(M$1,집계!$2:$2,0)-1,FALSE),"")</f>
        <v>67.333333333333329</v>
      </c>
      <c r="N48" s="16">
        <f>IFERROR(VLOOKUP($A48,집계!$B:$AD,MATCH(N$1,집계!$2:$2,0)-1,FALSE),"")</f>
        <v>0</v>
      </c>
      <c r="O48" s="16">
        <f>IFERROR(VLOOKUP($A48,집계!$B:$AD,MATCH(O$1,집계!$2:$2,0)-1,FALSE),"")</f>
        <v>67.333333333333329</v>
      </c>
      <c r="P48" s="31" t="str">
        <f>IFERROR(VLOOKUP($A48,집계!$B:$AD,MATCH(P$1,집계!$2:$2,0)-1,FALSE),"")</f>
        <v/>
      </c>
    </row>
    <row r="49" spans="1:32" ht="17.100000000000001" customHeight="1" x14ac:dyDescent="0.35">
      <c r="A49" s="2">
        <v>20415036</v>
      </c>
      <c r="B49" s="4">
        <f>IFERROR(VLOOKUP($A49,집계!$B:$AD,MATCH(B$1,집계!$2:$2,0)-1,FALSE),"")</f>
        <v>19</v>
      </c>
      <c r="C49" s="4" t="str">
        <f>IFERROR(VLOOKUP($A49,집계!$B:$AD,MATCH(C$1,집계!$2:$2,0)-1,FALSE),"")</f>
        <v>구경하</v>
      </c>
      <c r="D49" s="4">
        <f>IFERROR(VLOOKUP($A49,집계!$B:$AD,MATCH(D$1,집계!$2:$2,0)-1,FALSE),"")</f>
        <v>20415036</v>
      </c>
      <c r="E49" s="4" t="str">
        <f>IFERROR(VLOOKUP($A49,집계!$B:$AD,MATCH(E$1,집계!$2:$2,0)-1,FALSE),"")</f>
        <v>AI 반도체용 차세대 2상 냉각 MMC 콜드플레이트</v>
      </c>
      <c r="F49" s="31">
        <f>IFERROR(VLOOKUP($A49,대상!$B:$AD,MATCH(F$1,대상!$1:$1,0)-1,FALSE),"")</f>
        <v>0</v>
      </c>
      <c r="G49" s="3">
        <f>IFERROR(VLOOKUP($A49,집계!$B:$AD,MATCH(G$1,집계!$2:$2,0)-1,FALSE),"")</f>
        <v>5</v>
      </c>
      <c r="H49" s="3">
        <f>IFERROR(VLOOKUP($A49,집계!$B:$AD,MATCH(H$1,집계!$2:$2,0)-1,FALSE),"")</f>
        <v>70</v>
      </c>
      <c r="I49" s="3">
        <f>IFERROR(VLOOKUP($A49,집계!$B:$AD,MATCH(I$1,집계!$2:$2,0)-1,FALSE),"")</f>
        <v>83</v>
      </c>
      <c r="J49" s="3">
        <f>IFERROR(VLOOKUP($A49,집계!$B:$AD,MATCH(J$1,집계!$2:$2,0)-1,FALSE),"")</f>
        <v>77</v>
      </c>
      <c r="K49" s="3">
        <f>IFERROR(VLOOKUP($A49,집계!$B:$AD,MATCH(K$1,집계!$2:$2,0)-1,FALSE),"")</f>
        <v>84</v>
      </c>
      <c r="L49" s="3">
        <f>IFERROR(VLOOKUP($A49,집계!$B:$AD,MATCH(L$1,집계!$2:$2,0)-1,FALSE),"")</f>
        <v>81</v>
      </c>
      <c r="M49" s="16">
        <f>IFERROR(VLOOKUP($A49,집계!$B:$AD,MATCH(M$1,집계!$2:$2,0)-1,FALSE),"")</f>
        <v>80.333333333333329</v>
      </c>
      <c r="N49" s="16">
        <f>IFERROR(VLOOKUP($A49,집계!$B:$AD,MATCH(N$1,집계!$2:$2,0)-1,FALSE),"")</f>
        <v>0</v>
      </c>
      <c r="O49" s="16">
        <f>IFERROR(VLOOKUP($A49,집계!$B:$AD,MATCH(O$1,집계!$2:$2,0)-1,FALSE),"")</f>
        <v>80.333333333333329</v>
      </c>
      <c r="P49" s="31" t="str">
        <f>IFERROR(VLOOKUP($A49,집계!$B:$AD,MATCH(P$1,집계!$2:$2,0)-1,FALSE),"")</f>
        <v/>
      </c>
    </row>
    <row r="50" spans="1:32" ht="17.100000000000001" customHeight="1" x14ac:dyDescent="0.35">
      <c r="A50" s="2">
        <v>20417064</v>
      </c>
      <c r="B50" s="4">
        <f>IFERROR(VLOOKUP($A50,집계!$B:$AD,MATCH(B$1,집계!$2:$2,0)-1,FALSE),"")</f>
        <v>69</v>
      </c>
      <c r="C50" s="4" t="str">
        <f>IFERROR(VLOOKUP($A50,집계!$B:$AD,MATCH(C$1,집계!$2:$2,0)-1,FALSE),"")</f>
        <v>강승우</v>
      </c>
      <c r="D50" s="4">
        <f>IFERROR(VLOOKUP($A50,집계!$B:$AD,MATCH(D$1,집계!$2:$2,0)-1,FALSE),"")</f>
        <v>20417064</v>
      </c>
      <c r="E50" s="4" t="str">
        <f>IFERROR(VLOOKUP($A50,집계!$B:$AD,MATCH(E$1,집계!$2:$2,0)-1,FALSE),"")</f>
        <v>하드웨어 변경 없이 중저가 온도제어 장비를 정밀 제어 성능으로 업그레이드 하는 소프트웨어 솔루션</v>
      </c>
      <c r="F50" s="31">
        <f>IFERROR(VLOOKUP($A50,대상!$B:$AD,MATCH(F$1,대상!$1:$1,0)-1,FALSE),"")</f>
        <v>0</v>
      </c>
      <c r="G50" s="3">
        <f>IFERROR(VLOOKUP($A50,집계!$B:$AD,MATCH(G$1,집계!$2:$2,0)-1,FALSE),"")</f>
        <v>5</v>
      </c>
      <c r="H50" s="3">
        <f>IFERROR(VLOOKUP($A50,집계!$B:$AD,MATCH(H$1,집계!$2:$2,0)-1,FALSE),"")</f>
        <v>74</v>
      </c>
      <c r="I50" s="3">
        <f>IFERROR(VLOOKUP($A50,집계!$B:$AD,MATCH(I$1,집계!$2:$2,0)-1,FALSE),"")</f>
        <v>71</v>
      </c>
      <c r="J50" s="3">
        <f>IFERROR(VLOOKUP($A50,집계!$B:$AD,MATCH(J$1,집계!$2:$2,0)-1,FALSE),"")</f>
        <v>73</v>
      </c>
      <c r="K50" s="3">
        <f>IFERROR(VLOOKUP($A50,집계!$B:$AD,MATCH(K$1,집계!$2:$2,0)-1,FALSE),"")</f>
        <v>75</v>
      </c>
      <c r="L50" s="3">
        <f>IFERROR(VLOOKUP($A50,집계!$B:$AD,MATCH(L$1,집계!$2:$2,0)-1,FALSE),"")</f>
        <v>78</v>
      </c>
      <c r="M50" s="16">
        <f>IFERROR(VLOOKUP($A50,집계!$B:$AD,MATCH(M$1,집계!$2:$2,0)-1,FALSE),"")</f>
        <v>74</v>
      </c>
      <c r="N50" s="16">
        <f>IFERROR(VLOOKUP($A50,집계!$B:$AD,MATCH(N$1,집계!$2:$2,0)-1,FALSE),"")</f>
        <v>0</v>
      </c>
      <c r="O50" s="16">
        <f>IFERROR(VLOOKUP($A50,집계!$B:$AD,MATCH(O$1,집계!$2:$2,0)-1,FALSE),"")</f>
        <v>74</v>
      </c>
      <c r="P50" s="31" t="str">
        <f>IFERROR(VLOOKUP($A50,집계!$B:$AD,MATCH(P$1,집계!$2:$2,0)-1,FALSE),"")</f>
        <v/>
      </c>
    </row>
    <row r="51" spans="1:32" ht="17.100000000000001" customHeight="1" x14ac:dyDescent="0.35">
      <c r="A51" s="2">
        <v>20422683</v>
      </c>
      <c r="B51" s="4">
        <f>IFERROR(VLOOKUP($A51,집계!$B:$AD,MATCH(B$1,집계!$2:$2,0)-1,FALSE),"")</f>
        <v>144</v>
      </c>
      <c r="C51" s="4" t="str">
        <f>IFERROR(VLOOKUP($A51,집계!$B:$AD,MATCH(C$1,집계!$2:$2,0)-1,FALSE),"")</f>
        <v>임소정</v>
      </c>
      <c r="D51" s="4">
        <f>IFERROR(VLOOKUP($A51,집계!$B:$AD,MATCH(D$1,집계!$2:$2,0)-1,FALSE),"")</f>
        <v>20422683</v>
      </c>
      <c r="E51" s="4" t="str">
        <f>IFERROR(VLOOKUP($A51,집계!$B:$AD,MATCH(E$1,집계!$2:$2,0)-1,FALSE),"")</f>
        <v xml:space="preserve">더마센스 </v>
      </c>
      <c r="F51" s="31">
        <f>IFERROR(VLOOKUP($A51,대상!$B:$AD,MATCH(F$1,대상!$1:$1,0)-1,FALSE),"")</f>
        <v>0</v>
      </c>
      <c r="G51" s="3">
        <f>IFERROR(VLOOKUP($A51,집계!$B:$AD,MATCH(G$1,집계!$2:$2,0)-1,FALSE),"")</f>
        <v>5</v>
      </c>
      <c r="H51" s="3">
        <f>IFERROR(VLOOKUP($A51,집계!$B:$AD,MATCH(H$1,집계!$2:$2,0)-1,FALSE),"")</f>
        <v>70</v>
      </c>
      <c r="I51" s="3">
        <f>IFERROR(VLOOKUP($A51,집계!$B:$AD,MATCH(I$1,집계!$2:$2,0)-1,FALSE),"")</f>
        <v>64</v>
      </c>
      <c r="J51" s="3">
        <f>IFERROR(VLOOKUP($A51,집계!$B:$AD,MATCH(J$1,집계!$2:$2,0)-1,FALSE),"")</f>
        <v>75</v>
      </c>
      <c r="K51" s="3">
        <f>IFERROR(VLOOKUP($A51,집계!$B:$AD,MATCH(K$1,집계!$2:$2,0)-1,FALSE),"")</f>
        <v>73</v>
      </c>
      <c r="L51" s="3">
        <f>IFERROR(VLOOKUP($A51,집계!$B:$AD,MATCH(L$1,집계!$2:$2,0)-1,FALSE),"")</f>
        <v>64</v>
      </c>
      <c r="M51" s="16">
        <f>IFERROR(VLOOKUP($A51,집계!$B:$AD,MATCH(M$1,집계!$2:$2,0)-1,FALSE),"")</f>
        <v>69</v>
      </c>
      <c r="N51" s="16">
        <f>IFERROR(VLOOKUP($A51,집계!$B:$AD,MATCH(N$1,집계!$2:$2,0)-1,FALSE),"")</f>
        <v>0</v>
      </c>
      <c r="O51" s="16">
        <f>IFERROR(VLOOKUP($A51,집계!$B:$AD,MATCH(O$1,집계!$2:$2,0)-1,FALSE),"")</f>
        <v>69</v>
      </c>
      <c r="P51" s="31" t="str">
        <f>IFERROR(VLOOKUP($A51,집계!$B:$AD,MATCH(P$1,집계!$2:$2,0)-1,FALSE),"")</f>
        <v/>
      </c>
    </row>
    <row r="52" spans="1:32" ht="17.100000000000001" customHeight="1" x14ac:dyDescent="0.35">
      <c r="A52" s="2">
        <v>20423774</v>
      </c>
      <c r="B52" s="4">
        <f>IFERROR(VLOOKUP($A52,집계!$B:$AD,MATCH(B$1,집계!$2:$2,0)-1,FALSE),"")</f>
        <v>159</v>
      </c>
      <c r="C52" s="4" t="str">
        <f>IFERROR(VLOOKUP($A52,집계!$B:$AD,MATCH(C$1,집계!$2:$2,0)-1,FALSE),"")</f>
        <v>강영훈</v>
      </c>
      <c r="D52" s="4">
        <f>IFERROR(VLOOKUP($A52,집계!$B:$AD,MATCH(D$1,집계!$2:$2,0)-1,FALSE),"")</f>
        <v>20423774</v>
      </c>
      <c r="E52" s="4" t="str">
        <f>IFERROR(VLOOKUP($A52,집계!$B:$AD,MATCH(E$1,집계!$2:$2,0)-1,FALSE),"")</f>
        <v>Muse-Fit</v>
      </c>
      <c r="F52" s="31">
        <f>IFERROR(VLOOKUP($A52,대상!$B:$AD,MATCH(F$1,대상!$1:$1,0)-1,FALSE),"")</f>
        <v>0</v>
      </c>
      <c r="G52" s="3">
        <f>IFERROR(VLOOKUP($A52,집계!$B:$AD,MATCH(G$1,집계!$2:$2,0)-1,FALSE),"")</f>
        <v>5</v>
      </c>
      <c r="H52" s="3">
        <f>IFERROR(VLOOKUP($A52,집계!$B:$AD,MATCH(H$1,집계!$2:$2,0)-1,FALSE),"")</f>
        <v>68</v>
      </c>
      <c r="I52" s="3">
        <f>IFERROR(VLOOKUP($A52,집계!$B:$AD,MATCH(I$1,집계!$2:$2,0)-1,FALSE),"")</f>
        <v>60</v>
      </c>
      <c r="J52" s="3">
        <f>IFERROR(VLOOKUP($A52,집계!$B:$AD,MATCH(J$1,집계!$2:$2,0)-1,FALSE),"")</f>
        <v>66</v>
      </c>
      <c r="K52" s="3">
        <f>IFERROR(VLOOKUP($A52,집계!$B:$AD,MATCH(K$1,집계!$2:$2,0)-1,FALSE),"")</f>
        <v>74</v>
      </c>
      <c r="L52" s="3">
        <f>IFERROR(VLOOKUP($A52,집계!$B:$AD,MATCH(L$1,집계!$2:$2,0)-1,FALSE),"")</f>
        <v>62</v>
      </c>
      <c r="M52" s="16">
        <f>IFERROR(VLOOKUP($A52,집계!$B:$AD,MATCH(M$1,집계!$2:$2,0)-1,FALSE),"")</f>
        <v>65.333333333333329</v>
      </c>
      <c r="N52" s="16">
        <f>IFERROR(VLOOKUP($A52,집계!$B:$AD,MATCH(N$1,집계!$2:$2,0)-1,FALSE),"")</f>
        <v>0</v>
      </c>
      <c r="O52" s="16">
        <f>IFERROR(VLOOKUP($A52,집계!$B:$AD,MATCH(O$1,집계!$2:$2,0)-1,FALSE),"")</f>
        <v>65.333333333333329</v>
      </c>
      <c r="P52" s="31" t="str">
        <f>IFERROR(VLOOKUP($A52,집계!$B:$AD,MATCH(P$1,집계!$2:$2,0)-1,FALSE),"")</f>
        <v/>
      </c>
    </row>
    <row r="53" spans="1:32" ht="17.100000000000001" customHeight="1" x14ac:dyDescent="0.35">
      <c r="A53" s="2">
        <v>20424236</v>
      </c>
      <c r="B53" s="4">
        <f>IFERROR(VLOOKUP($A53,집계!$B:$AD,MATCH(B$1,집계!$2:$2,0)-1,FALSE),"")</f>
        <v>129</v>
      </c>
      <c r="C53" s="4" t="str">
        <f>IFERROR(VLOOKUP($A53,집계!$B:$AD,MATCH(C$1,집계!$2:$2,0)-1,FALSE),"")</f>
        <v>장보아</v>
      </c>
      <c r="D53" s="4">
        <f>IFERROR(VLOOKUP($A53,집계!$B:$AD,MATCH(D$1,집계!$2:$2,0)-1,FALSE),"")</f>
        <v>20424236</v>
      </c>
      <c r="E53" s="4" t="str">
        <f>IFERROR(VLOOKUP($A53,집계!$B:$AD,MATCH(E$1,집계!$2:$2,0)-1,FALSE),"")</f>
        <v>MALLO</v>
      </c>
      <c r="F53" s="31">
        <f>IFERROR(VLOOKUP($A53,대상!$B:$AD,MATCH(F$1,대상!$1:$1,0)-1,FALSE),"")</f>
        <v>0</v>
      </c>
      <c r="G53" s="3">
        <f>IFERROR(VLOOKUP($A53,집계!$B:$AD,MATCH(G$1,집계!$2:$2,0)-1,FALSE),"")</f>
        <v>5</v>
      </c>
      <c r="H53" s="3">
        <f>IFERROR(VLOOKUP($A53,집계!$B:$AD,MATCH(H$1,집계!$2:$2,0)-1,FALSE),"")</f>
        <v>75</v>
      </c>
      <c r="I53" s="3">
        <f>IFERROR(VLOOKUP($A53,집계!$B:$AD,MATCH(I$1,집계!$2:$2,0)-1,FALSE),"")</f>
        <v>64</v>
      </c>
      <c r="J53" s="3">
        <f>IFERROR(VLOOKUP($A53,집계!$B:$AD,MATCH(J$1,집계!$2:$2,0)-1,FALSE),"")</f>
        <v>71</v>
      </c>
      <c r="K53" s="3">
        <f>IFERROR(VLOOKUP($A53,집계!$B:$AD,MATCH(K$1,집계!$2:$2,0)-1,FALSE),"")</f>
        <v>82</v>
      </c>
      <c r="L53" s="3">
        <f>IFERROR(VLOOKUP($A53,집계!$B:$AD,MATCH(L$1,집계!$2:$2,0)-1,FALSE),"")</f>
        <v>63</v>
      </c>
      <c r="M53" s="16">
        <f>IFERROR(VLOOKUP($A53,집계!$B:$AD,MATCH(M$1,집계!$2:$2,0)-1,FALSE),"")</f>
        <v>70</v>
      </c>
      <c r="N53" s="16">
        <f>IFERROR(VLOOKUP($A53,집계!$B:$AD,MATCH(N$1,집계!$2:$2,0)-1,FALSE),"")</f>
        <v>0</v>
      </c>
      <c r="O53" s="16">
        <f>IFERROR(VLOOKUP($A53,집계!$B:$AD,MATCH(O$1,집계!$2:$2,0)-1,FALSE),"")</f>
        <v>70</v>
      </c>
      <c r="P53" s="31" t="str">
        <f>IFERROR(VLOOKUP($A53,집계!$B:$AD,MATCH(P$1,집계!$2:$2,0)-1,FALSE),"")</f>
        <v/>
      </c>
    </row>
    <row r="54" spans="1:32" ht="17.100000000000001" customHeight="1" x14ac:dyDescent="0.35">
      <c r="A54" s="2">
        <v>20424757</v>
      </c>
      <c r="B54" s="4" t="str">
        <f>IFERROR(VLOOKUP($A54,집계!$B:$AD,MATCH(B$1,집계!$2:$2,0)-1,FALSE),"")</f>
        <v/>
      </c>
      <c r="C54" s="4" t="str">
        <f>IFERROR(VLOOKUP($A54,집계!$B:$AD,MATCH(C$1,집계!$2:$2,0)-1,FALSE),"")</f>
        <v>백지성</v>
      </c>
      <c r="D54" s="4">
        <f>IFERROR(VLOOKUP($A54,집계!$B:$AD,MATCH(D$1,집계!$2:$2,0)-1,FALSE),"")</f>
        <v>20424757</v>
      </c>
      <c r="E54" s="4" t="str">
        <f>IFERROR(VLOOKUP($A54,집계!$B:$AD,MATCH(E$1,집계!$2:$2,0)-1,FALSE),"")</f>
        <v>공간 맞춤형 모듈형 인테리어 조명 시스템 개발 및 B2C·인테리어 시공시장 유통 사업화</v>
      </c>
      <c r="F54" s="31" t="str">
        <f>IFERROR(VLOOKUP($A54,대상!$B:$AD,MATCH(F$1,대상!$1:$1,0)-1,FALSE),"")</f>
        <v>요건탈락</v>
      </c>
      <c r="G54" s="3">
        <f>IFERROR(VLOOKUP($A54,집계!$B:$AD,MATCH(G$1,집계!$2:$2,0)-1,FALSE),"")</f>
        <v>5</v>
      </c>
      <c r="H54" s="3" t="str">
        <f>IFERROR(VLOOKUP($A54,집계!$B:$AD,MATCH(H$1,집계!$2:$2,0)-1,FALSE),"")</f>
        <v/>
      </c>
      <c r="I54" s="3" t="str">
        <f>IFERROR(VLOOKUP($A54,집계!$B:$AD,MATCH(I$1,집계!$2:$2,0)-1,FALSE),"")</f>
        <v/>
      </c>
      <c r="J54" s="3" t="str">
        <f>IFERROR(VLOOKUP($A54,집계!$B:$AD,MATCH(J$1,집계!$2:$2,0)-1,FALSE),"")</f>
        <v/>
      </c>
      <c r="K54" s="3" t="str">
        <f>IFERROR(VLOOKUP($A54,집계!$B:$AD,MATCH(K$1,집계!$2:$2,0)-1,FALSE),"")</f>
        <v/>
      </c>
      <c r="L54" s="3" t="str">
        <f>IFERROR(VLOOKUP($A54,집계!$B:$AD,MATCH(L$1,집계!$2:$2,0)-1,FALSE),"")</f>
        <v/>
      </c>
      <c r="M54" s="16">
        <f>IFERROR(VLOOKUP($A54,집계!$B:$AD,MATCH(M$1,집계!$2:$2,0)-1,FALSE),"")</f>
        <v>0</v>
      </c>
      <c r="N54" s="16">
        <f>IFERROR(VLOOKUP($A54,집계!$B:$AD,MATCH(N$1,집계!$2:$2,0)-1,FALSE),"")</f>
        <v>0</v>
      </c>
      <c r="O54" s="16">
        <f>IFERROR(VLOOKUP($A54,집계!$B:$AD,MATCH(O$1,집계!$2:$2,0)-1,FALSE),"")</f>
        <v>0</v>
      </c>
      <c r="P54" s="31" t="str">
        <f>IFERROR(VLOOKUP($A54,집계!$B:$AD,MATCH(P$1,집계!$2:$2,0)-1,FALSE),"")</f>
        <v/>
      </c>
    </row>
    <row r="55" spans="1:32" ht="17.100000000000001" customHeight="1" x14ac:dyDescent="0.35">
      <c r="A55" s="2">
        <v>20426870</v>
      </c>
      <c r="B55" s="4">
        <f>IFERROR(VLOOKUP($A55,집계!$B:$AD,MATCH(B$1,집계!$2:$2,0)-1,FALSE),"")</f>
        <v>114</v>
      </c>
      <c r="C55" s="4" t="str">
        <f>IFERROR(VLOOKUP($A55,집계!$B:$AD,MATCH(C$1,집계!$2:$2,0)-1,FALSE),"")</f>
        <v>송대현</v>
      </c>
      <c r="D55" s="4">
        <f>IFERROR(VLOOKUP($A55,집계!$B:$AD,MATCH(D$1,집계!$2:$2,0)-1,FALSE),"")</f>
        <v>20426870</v>
      </c>
      <c r="E55" s="4" t="str">
        <f>IFERROR(VLOOKUP($A55,집계!$B:$AD,MATCH(E$1,집계!$2:$2,0)-1,FALSE),"")</f>
        <v xml:space="preserve">구형 농가 전기 인프라의 디지털 전환을 위한 ‘산업용 하이브리드 스마트 리트로핏 제어 시스템(H-SRCS)’ 및 안전진단 솔루션 </v>
      </c>
      <c r="F55" s="31">
        <f>IFERROR(VLOOKUP($A55,대상!$B:$AD,MATCH(F$1,대상!$1:$1,0)-1,FALSE),"")</f>
        <v>0</v>
      </c>
      <c r="G55" s="3">
        <f>IFERROR(VLOOKUP($A55,집계!$B:$AD,MATCH(G$1,집계!$2:$2,0)-1,FALSE),"")</f>
        <v>5</v>
      </c>
      <c r="H55" s="3">
        <f>IFERROR(VLOOKUP($A55,집계!$B:$AD,MATCH(H$1,집계!$2:$2,0)-1,FALSE),"")</f>
        <v>70</v>
      </c>
      <c r="I55" s="3">
        <f>IFERROR(VLOOKUP($A55,집계!$B:$AD,MATCH(I$1,집계!$2:$2,0)-1,FALSE),"")</f>
        <v>64</v>
      </c>
      <c r="J55" s="3">
        <f>IFERROR(VLOOKUP($A55,집계!$B:$AD,MATCH(J$1,집계!$2:$2,0)-1,FALSE),"")</f>
        <v>68</v>
      </c>
      <c r="K55" s="3">
        <f>IFERROR(VLOOKUP($A55,집계!$B:$AD,MATCH(K$1,집계!$2:$2,0)-1,FALSE),"")</f>
        <v>75</v>
      </c>
      <c r="L55" s="3">
        <f>IFERROR(VLOOKUP($A55,집계!$B:$AD,MATCH(L$1,집계!$2:$2,0)-1,FALSE),"")</f>
        <v>78</v>
      </c>
      <c r="M55" s="16">
        <f>IFERROR(VLOOKUP($A55,집계!$B:$AD,MATCH(M$1,집계!$2:$2,0)-1,FALSE),"")</f>
        <v>71</v>
      </c>
      <c r="N55" s="16">
        <f>IFERROR(VLOOKUP($A55,집계!$B:$AD,MATCH(N$1,집계!$2:$2,0)-1,FALSE),"")</f>
        <v>0</v>
      </c>
      <c r="O55" s="16">
        <f>IFERROR(VLOOKUP($A55,집계!$B:$AD,MATCH(O$1,집계!$2:$2,0)-1,FALSE),"")</f>
        <v>71</v>
      </c>
      <c r="P55" s="31" t="str">
        <f>IFERROR(VLOOKUP($A55,집계!$B:$AD,MATCH(P$1,집계!$2:$2,0)-1,FALSE),"")</f>
        <v/>
      </c>
    </row>
    <row r="56" spans="1:32" ht="17.100000000000001" customHeight="1" x14ac:dyDescent="0.35">
      <c r="A56" s="2">
        <v>20427276</v>
      </c>
      <c r="B56" s="4">
        <f>IFERROR(VLOOKUP($A56,집계!$B:$AD,MATCH(B$1,집계!$2:$2,0)-1,FALSE),"")</f>
        <v>9</v>
      </c>
      <c r="C56" s="4" t="str">
        <f>IFERROR(VLOOKUP($A56,집계!$B:$AD,MATCH(C$1,집계!$2:$2,0)-1,FALSE),"")</f>
        <v>기형준</v>
      </c>
      <c r="D56" s="4">
        <f>IFERROR(VLOOKUP($A56,집계!$B:$AD,MATCH(D$1,집계!$2:$2,0)-1,FALSE),"")</f>
        <v>20427276</v>
      </c>
      <c r="E56" s="4" t="str">
        <f>IFERROR(VLOOKUP($A56,집계!$B:$AD,MATCH(E$1,집계!$2:$2,0)-1,FALSE),"")</f>
        <v>무선 전력 공유 기술 기반 무전원 스마트 자물쇠(AirLock) 및 안전 LOTO(Lock-Out Tag-Out) 통합 관제 플랫폼(Smart ILS) 개발</v>
      </c>
      <c r="F56" s="31">
        <f>IFERROR(VLOOKUP($A56,대상!$B:$AD,MATCH(F$1,대상!$1:$1,0)-1,FALSE),"")</f>
        <v>0</v>
      </c>
      <c r="G56" s="3">
        <f>IFERROR(VLOOKUP($A56,집계!$B:$AD,MATCH(G$1,집계!$2:$2,0)-1,FALSE),"")</f>
        <v>5</v>
      </c>
      <c r="H56" s="3">
        <f>IFERROR(VLOOKUP($A56,집계!$B:$AD,MATCH(H$1,집계!$2:$2,0)-1,FALSE),"")</f>
        <v>96</v>
      </c>
      <c r="I56" s="3">
        <f>IFERROR(VLOOKUP($A56,집계!$B:$AD,MATCH(I$1,집계!$2:$2,0)-1,FALSE),"")</f>
        <v>90</v>
      </c>
      <c r="J56" s="3">
        <f>IFERROR(VLOOKUP($A56,집계!$B:$AD,MATCH(J$1,집계!$2:$2,0)-1,FALSE),"")</f>
        <v>92</v>
      </c>
      <c r="K56" s="3">
        <f>IFERROR(VLOOKUP($A56,집계!$B:$AD,MATCH(K$1,집계!$2:$2,0)-1,FALSE),"")</f>
        <v>96</v>
      </c>
      <c r="L56" s="3">
        <f>IFERROR(VLOOKUP($A56,집계!$B:$AD,MATCH(L$1,집계!$2:$2,0)-1,FALSE),"")</f>
        <v>98</v>
      </c>
      <c r="M56" s="16">
        <f>IFERROR(VLOOKUP($A56,집계!$B:$AD,MATCH(M$1,집계!$2:$2,0)-1,FALSE),"")</f>
        <v>94.666666666666671</v>
      </c>
      <c r="N56" s="16">
        <f>IFERROR(VLOOKUP($A56,집계!$B:$AD,MATCH(N$1,집계!$2:$2,0)-1,FALSE),"")</f>
        <v>0</v>
      </c>
      <c r="O56" s="16">
        <f>IFERROR(VLOOKUP($A56,집계!$B:$AD,MATCH(O$1,집계!$2:$2,0)-1,FALSE),"")</f>
        <v>94.666666666666671</v>
      </c>
      <c r="P56" s="31" t="str">
        <f>IFERROR(VLOOKUP($A56,집계!$B:$AD,MATCH(P$1,집계!$2:$2,0)-1,FALSE),"")</f>
        <v/>
      </c>
    </row>
    <row r="57" spans="1:32" ht="17.100000000000001" customHeight="1" x14ac:dyDescent="0.35">
      <c r="A57" s="2">
        <v>20431091</v>
      </c>
      <c r="B57" s="4">
        <f>IFERROR(VLOOKUP($A57,집계!$B:$AD,MATCH(B$1,집계!$2:$2,0)-1,FALSE),"")</f>
        <v>148</v>
      </c>
      <c r="C57" s="4" t="str">
        <f>IFERROR(VLOOKUP($A57,집계!$B:$AD,MATCH(C$1,집계!$2:$2,0)-1,FALSE),"")</f>
        <v>윤선웅</v>
      </c>
      <c r="D57" s="4">
        <f>IFERROR(VLOOKUP($A57,집계!$B:$AD,MATCH(D$1,집계!$2:$2,0)-1,FALSE),"")</f>
        <v>20431091</v>
      </c>
      <c r="E57" s="4" t="str">
        <f>IFERROR(VLOOKUP($A57,집계!$B:$AD,MATCH(E$1,집계!$2:$2,0)-1,FALSE),"")</f>
        <v>반도체 교육 불균형을 해결할 시스템 반도체 교구·공정 설계 소프트웨어 연계형  통합 교육 서비스</v>
      </c>
      <c r="F57" s="31">
        <f>IFERROR(VLOOKUP($A57,대상!$B:$AD,MATCH(F$1,대상!$1:$1,0)-1,FALSE),"")</f>
        <v>0</v>
      </c>
      <c r="G57" s="3">
        <f>IFERROR(VLOOKUP($A57,집계!$B:$AD,MATCH(G$1,집계!$2:$2,0)-1,FALSE),"")</f>
        <v>5</v>
      </c>
      <c r="H57" s="3">
        <f>IFERROR(VLOOKUP($A57,집계!$B:$AD,MATCH(H$1,집계!$2:$2,0)-1,FALSE),"")</f>
        <v>68</v>
      </c>
      <c r="I57" s="3">
        <f>IFERROR(VLOOKUP($A57,집계!$B:$AD,MATCH(I$1,집계!$2:$2,0)-1,FALSE),"")</f>
        <v>60</v>
      </c>
      <c r="J57" s="3">
        <f>IFERROR(VLOOKUP($A57,집계!$B:$AD,MATCH(J$1,집계!$2:$2,0)-1,FALSE),"")</f>
        <v>71</v>
      </c>
      <c r="K57" s="3">
        <f>IFERROR(VLOOKUP($A57,집계!$B:$AD,MATCH(K$1,집계!$2:$2,0)-1,FALSE),"")</f>
        <v>73</v>
      </c>
      <c r="L57" s="3">
        <f>IFERROR(VLOOKUP($A57,집계!$B:$AD,MATCH(L$1,집계!$2:$2,0)-1,FALSE),"")</f>
        <v>67</v>
      </c>
      <c r="M57" s="16">
        <f>IFERROR(VLOOKUP($A57,집계!$B:$AD,MATCH(M$1,집계!$2:$2,0)-1,FALSE),"")</f>
        <v>68.666666666666671</v>
      </c>
      <c r="N57" s="16">
        <f>IFERROR(VLOOKUP($A57,집계!$B:$AD,MATCH(N$1,집계!$2:$2,0)-1,FALSE),"")</f>
        <v>0</v>
      </c>
      <c r="O57" s="16">
        <f>IFERROR(VLOOKUP($A57,집계!$B:$AD,MATCH(O$1,집계!$2:$2,0)-1,FALSE),"")</f>
        <v>68.666666666666671</v>
      </c>
      <c r="P57" s="31" t="str">
        <f>IFERROR(VLOOKUP($A57,집계!$B:$AD,MATCH(P$1,집계!$2:$2,0)-1,FALSE),"")</f>
        <v/>
      </c>
    </row>
    <row r="58" spans="1:32" ht="17.100000000000001" customHeight="1" x14ac:dyDescent="0.35">
      <c r="A58" s="2">
        <v>20431931</v>
      </c>
      <c r="B58" s="4">
        <f>IFERROR(VLOOKUP($A58,집계!$B:$AD,MATCH(B$1,집계!$2:$2,0)-1,FALSE),"")</f>
        <v>123</v>
      </c>
      <c r="C58" s="4" t="str">
        <f>IFERROR(VLOOKUP($A58,집계!$B:$AD,MATCH(C$1,집계!$2:$2,0)-1,FALSE),"")</f>
        <v>심혜영</v>
      </c>
      <c r="D58" s="4">
        <f>IFERROR(VLOOKUP($A58,집계!$B:$AD,MATCH(D$1,집계!$2:$2,0)-1,FALSE),"")</f>
        <v>20431931</v>
      </c>
      <c r="E58" s="4" t="str">
        <f>IFERROR(VLOOKUP($A58,집계!$B:$AD,MATCH(E$1,집계!$2:$2,0)-1,FALSE),"")</f>
        <v>고령자 및 퇴원환자를 위한 웨어러블 응급 호출 및 통합 안전 관리 시스템 개발</v>
      </c>
      <c r="F58" s="31">
        <f>IFERROR(VLOOKUP($A58,대상!$B:$AD,MATCH(F$1,대상!$1:$1,0)-1,FALSE),"")</f>
        <v>0</v>
      </c>
      <c r="G58" s="3">
        <f>IFERROR(VLOOKUP($A58,집계!$B:$AD,MATCH(G$1,집계!$2:$2,0)-1,FALSE),"")</f>
        <v>5</v>
      </c>
      <c r="H58" s="3">
        <f>IFERROR(VLOOKUP($A58,집계!$B:$AD,MATCH(H$1,집계!$2:$2,0)-1,FALSE),"")</f>
        <v>75</v>
      </c>
      <c r="I58" s="3">
        <f>IFERROR(VLOOKUP($A58,집계!$B:$AD,MATCH(I$1,집계!$2:$2,0)-1,FALSE),"")</f>
        <v>60</v>
      </c>
      <c r="J58" s="3">
        <f>IFERROR(VLOOKUP($A58,집계!$B:$AD,MATCH(J$1,집계!$2:$2,0)-1,FALSE),"")</f>
        <v>70</v>
      </c>
      <c r="K58" s="3">
        <f>IFERROR(VLOOKUP($A58,집계!$B:$AD,MATCH(K$1,집계!$2:$2,0)-1,FALSE),"")</f>
        <v>72</v>
      </c>
      <c r="L58" s="3">
        <f>IFERROR(VLOOKUP($A58,집계!$B:$AD,MATCH(L$1,집계!$2:$2,0)-1,FALSE),"")</f>
        <v>69</v>
      </c>
      <c r="M58" s="16">
        <f>IFERROR(VLOOKUP($A58,집계!$B:$AD,MATCH(M$1,집계!$2:$2,0)-1,FALSE),"")</f>
        <v>70.333333333333329</v>
      </c>
      <c r="N58" s="16">
        <f>IFERROR(VLOOKUP($A58,집계!$B:$AD,MATCH(N$1,집계!$2:$2,0)-1,FALSE),"")</f>
        <v>0</v>
      </c>
      <c r="O58" s="16">
        <f>IFERROR(VLOOKUP($A58,집계!$B:$AD,MATCH(O$1,집계!$2:$2,0)-1,FALSE),"")</f>
        <v>70.333333333333329</v>
      </c>
      <c r="P58" s="31" t="str">
        <f>IFERROR(VLOOKUP($A58,집계!$B:$AD,MATCH(P$1,집계!$2:$2,0)-1,FALSE),"")</f>
        <v/>
      </c>
    </row>
    <row r="59" spans="1:32" ht="17.100000000000001" customHeight="1" x14ac:dyDescent="0.35">
      <c r="A59" s="2">
        <v>20439651</v>
      </c>
      <c r="B59" s="4">
        <f>IFERROR(VLOOKUP($A59,집계!$B:$AD,MATCH(B$1,집계!$2:$2,0)-1,FALSE),"")</f>
        <v>10</v>
      </c>
      <c r="C59" s="4" t="str">
        <f>IFERROR(VLOOKUP($A59,집계!$B:$AD,MATCH(C$1,집계!$2:$2,0)-1,FALSE),"")</f>
        <v>박장호</v>
      </c>
      <c r="D59" s="4">
        <f>IFERROR(VLOOKUP($A59,집계!$B:$AD,MATCH(D$1,집계!$2:$2,0)-1,FALSE),"")</f>
        <v>20439651</v>
      </c>
      <c r="E59" s="4" t="str">
        <f>IFERROR(VLOOKUP($A59,집계!$B:$AD,MATCH(E$1,집계!$2:$2,0)-1,FALSE),"")</f>
        <v>AI 기반 광고 예산 배분 및 시나리오 의사결정 소프트웨어</v>
      </c>
      <c r="F59" s="31">
        <f>IFERROR(VLOOKUP($A59,대상!$B:$AD,MATCH(F$1,대상!$1:$1,0)-1,FALSE),"")</f>
        <v>0</v>
      </c>
      <c r="G59" s="3">
        <f>IFERROR(VLOOKUP($A59,집계!$B:$AD,MATCH(G$1,집계!$2:$2,0)-1,FALSE),"")</f>
        <v>5</v>
      </c>
      <c r="H59" s="3">
        <f>IFERROR(VLOOKUP($A59,집계!$B:$AD,MATCH(H$1,집계!$2:$2,0)-1,FALSE),"")</f>
        <v>96</v>
      </c>
      <c r="I59" s="3">
        <f>IFERROR(VLOOKUP($A59,집계!$B:$AD,MATCH(I$1,집계!$2:$2,0)-1,FALSE),"")</f>
        <v>90</v>
      </c>
      <c r="J59" s="3">
        <f>IFERROR(VLOOKUP($A59,집계!$B:$AD,MATCH(J$1,집계!$2:$2,0)-1,FALSE),"")</f>
        <v>91</v>
      </c>
      <c r="K59" s="3">
        <f>IFERROR(VLOOKUP($A59,집계!$B:$AD,MATCH(K$1,집계!$2:$2,0)-1,FALSE),"")</f>
        <v>94</v>
      </c>
      <c r="L59" s="3">
        <f>IFERROR(VLOOKUP($A59,집계!$B:$AD,MATCH(L$1,집계!$2:$2,0)-1,FALSE),"")</f>
        <v>97</v>
      </c>
      <c r="M59" s="16">
        <f>IFERROR(VLOOKUP($A59,집계!$B:$AD,MATCH(M$1,집계!$2:$2,0)-1,FALSE),"")</f>
        <v>93.666666666666671</v>
      </c>
      <c r="N59" s="16">
        <f>IFERROR(VLOOKUP($A59,집계!$B:$AD,MATCH(N$1,집계!$2:$2,0)-1,FALSE),"")</f>
        <v>0</v>
      </c>
      <c r="O59" s="16">
        <f>IFERROR(VLOOKUP($A59,집계!$B:$AD,MATCH(O$1,집계!$2:$2,0)-1,FALSE),"")</f>
        <v>93.666666666666671</v>
      </c>
      <c r="P59" s="31" t="str">
        <f>IFERROR(VLOOKUP($A59,집계!$B:$AD,MATCH(P$1,집계!$2:$2,0)-1,FALSE),"")</f>
        <v/>
      </c>
    </row>
    <row r="60" spans="1:32" ht="17.100000000000001" customHeight="1" x14ac:dyDescent="0.35">
      <c r="A60" s="2">
        <v>20440284</v>
      </c>
      <c r="B60" s="4">
        <f>IFERROR(VLOOKUP($A60,집계!$B:$AD,MATCH(B$1,집계!$2:$2,0)-1,FALSE),"")</f>
        <v>140</v>
      </c>
      <c r="C60" s="4" t="str">
        <f>IFERROR(VLOOKUP($A60,집계!$B:$AD,MATCH(C$1,집계!$2:$2,0)-1,FALSE),"")</f>
        <v>손진섭</v>
      </c>
      <c r="D60" s="4">
        <f>IFERROR(VLOOKUP($A60,집계!$B:$AD,MATCH(D$1,집계!$2:$2,0)-1,FALSE),"")</f>
        <v>20440284</v>
      </c>
      <c r="E60" s="4" t="str">
        <f>IFERROR(VLOOKUP($A60,집계!$B:$AD,MATCH(E$1,집계!$2:$2,0)-1,FALSE),"")</f>
        <v>AI 기반 지능형 전기매트 제어 시스템</v>
      </c>
      <c r="F60" s="31">
        <f>IFERROR(VLOOKUP($A60,대상!$B:$AD,MATCH(F$1,대상!$1:$1,0)-1,FALSE),"")</f>
        <v>0</v>
      </c>
      <c r="G60" s="3">
        <f>IFERROR(VLOOKUP($A60,집계!$B:$AD,MATCH(G$1,집계!$2:$2,0)-1,FALSE),"")</f>
        <v>5</v>
      </c>
      <c r="H60" s="3">
        <f>IFERROR(VLOOKUP($A60,집계!$B:$AD,MATCH(H$1,집계!$2:$2,0)-1,FALSE),"")</f>
        <v>69</v>
      </c>
      <c r="I60" s="3">
        <f>IFERROR(VLOOKUP($A60,집계!$B:$AD,MATCH(I$1,집계!$2:$2,0)-1,FALSE),"")</f>
        <v>72</v>
      </c>
      <c r="J60" s="3">
        <f>IFERROR(VLOOKUP($A60,집계!$B:$AD,MATCH(J$1,집계!$2:$2,0)-1,FALSE),"")</f>
        <v>68</v>
      </c>
      <c r="K60" s="3">
        <f>IFERROR(VLOOKUP($A60,집계!$B:$AD,MATCH(K$1,집계!$2:$2,0)-1,FALSE),"")</f>
        <v>71</v>
      </c>
      <c r="L60" s="3">
        <f>IFERROR(VLOOKUP($A60,집계!$B:$AD,MATCH(L$1,집계!$2:$2,0)-1,FALSE),"")</f>
        <v>65</v>
      </c>
      <c r="M60" s="16">
        <f>IFERROR(VLOOKUP($A60,집계!$B:$AD,MATCH(M$1,집계!$2:$2,0)-1,FALSE),"")</f>
        <v>69.333333333333329</v>
      </c>
      <c r="N60" s="16">
        <f>IFERROR(VLOOKUP($A60,집계!$B:$AD,MATCH(N$1,집계!$2:$2,0)-1,FALSE),"")</f>
        <v>0</v>
      </c>
      <c r="O60" s="16">
        <f>IFERROR(VLOOKUP($A60,집계!$B:$AD,MATCH(O$1,집계!$2:$2,0)-1,FALSE),"")</f>
        <v>69.333333333333329</v>
      </c>
      <c r="P60" s="31" t="str">
        <f>IFERROR(VLOOKUP($A60,집계!$B:$AD,MATCH(P$1,집계!$2:$2,0)-1,FALSE),"")</f>
        <v/>
      </c>
    </row>
    <row r="61" spans="1:32" s="5" customFormat="1" ht="17.100000000000001" customHeight="1" x14ac:dyDescent="0.35">
      <c r="A61" s="2">
        <v>20401574</v>
      </c>
      <c r="B61" s="4">
        <f>IFERROR(VLOOKUP($A61,집계!$B:$AD,MATCH(B$1,집계!$2:$2,0)-1,FALSE),"")</f>
        <v>85</v>
      </c>
      <c r="C61" s="4" t="str">
        <f>IFERROR(VLOOKUP($A61,집계!$B:$AD,MATCH(C$1,집계!$2:$2,0)-1,FALSE),"")</f>
        <v>정윤경</v>
      </c>
      <c r="D61" s="4">
        <f>IFERROR(VLOOKUP($A61,집계!$B:$AD,MATCH(D$1,집계!$2:$2,0)-1,FALSE),"")</f>
        <v>20401574</v>
      </c>
      <c r="E61" s="4" t="str">
        <f>IFERROR(VLOOKUP($A61,집계!$B:$AD,MATCH(E$1,집계!$2:$2,0)-1,FALSE),"")</f>
        <v>옷장 연결 가구형 빌트인 의류 케어기기 개발</v>
      </c>
      <c r="F61" s="31">
        <f>IFERROR(VLOOKUP($A61,대상!$B:$AD,MATCH(F$1,대상!$1:$1,0)-1,FALSE),"")</f>
        <v>0</v>
      </c>
      <c r="G61" s="3">
        <f>IFERROR(VLOOKUP($A61,집계!$B:$AD,MATCH(G$1,집계!$2:$2,0)-1,FALSE),"")</f>
        <v>5</v>
      </c>
      <c r="H61" s="3">
        <f>IFERROR(VLOOKUP($A61,집계!$B:$AD,MATCH(H$1,집계!$2:$2,0)-1,FALSE),"")</f>
        <v>74</v>
      </c>
      <c r="I61" s="3">
        <f>IFERROR(VLOOKUP($A61,집계!$B:$AD,MATCH(I$1,집계!$2:$2,0)-1,FALSE),"")</f>
        <v>75</v>
      </c>
      <c r="J61" s="3">
        <f>IFERROR(VLOOKUP($A61,집계!$B:$AD,MATCH(J$1,집계!$2:$2,0)-1,FALSE),"")</f>
        <v>71</v>
      </c>
      <c r="K61" s="3">
        <f>IFERROR(VLOOKUP($A61,집계!$B:$AD,MATCH(K$1,집계!$2:$2,0)-1,FALSE),"")</f>
        <v>73</v>
      </c>
      <c r="L61" s="3">
        <f>IFERROR(VLOOKUP($A61,집계!$B:$AD,MATCH(L$1,집계!$2:$2,0)-1,FALSE),"")</f>
        <v>68</v>
      </c>
      <c r="M61" s="16">
        <f>IFERROR(VLOOKUP($A61,집계!$B:$AD,MATCH(M$1,집계!$2:$2,0)-1,FALSE),"")</f>
        <v>72.666666666666671</v>
      </c>
      <c r="N61" s="16">
        <f>IFERROR(VLOOKUP($A61,집계!$B:$AD,MATCH(N$1,집계!$2:$2,0)-1,FALSE),"")</f>
        <v>0</v>
      </c>
      <c r="O61" s="16">
        <f>IFERROR(VLOOKUP($A61,집계!$B:$AD,MATCH(O$1,집계!$2:$2,0)-1,FALSE),"")</f>
        <v>72.666666666666671</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20404394</v>
      </c>
      <c r="B62" s="4">
        <f>IFERROR(VLOOKUP($A62,집계!$B:$AD,MATCH(B$1,집계!$2:$2,0)-1,FALSE),"")</f>
        <v>133</v>
      </c>
      <c r="C62" s="4" t="str">
        <f>IFERROR(VLOOKUP($A62,집계!$B:$AD,MATCH(C$1,집계!$2:$2,0)-1,FALSE),"")</f>
        <v>서주형</v>
      </c>
      <c r="D62" s="4">
        <f>IFERROR(VLOOKUP($A62,집계!$B:$AD,MATCH(D$1,집계!$2:$2,0)-1,FALSE),"")</f>
        <v>20404394</v>
      </c>
      <c r="E62" s="4" t="str">
        <f>IFERROR(VLOOKUP($A62,집계!$B:$AD,MATCH(E$1,집계!$2:$2,0)-1,FALSE),"")</f>
        <v>스마트 수경재배 기반 잎채류 생산 데이터 활용 운영 모델</v>
      </c>
      <c r="F62" s="31">
        <f>IFERROR(VLOOKUP($A62,대상!$B:$AD,MATCH(F$1,대상!$1:$1,0)-1,FALSE),"")</f>
        <v>0</v>
      </c>
      <c r="G62" s="3">
        <f>IFERROR(VLOOKUP($A62,집계!$B:$AD,MATCH(G$1,집계!$2:$2,0)-1,FALSE),"")</f>
        <v>5</v>
      </c>
      <c r="H62" s="3">
        <f>IFERROR(VLOOKUP($A62,집계!$B:$AD,MATCH(H$1,집계!$2:$2,0)-1,FALSE),"")</f>
        <v>70</v>
      </c>
      <c r="I62" s="3">
        <f>IFERROR(VLOOKUP($A62,집계!$B:$AD,MATCH(I$1,집계!$2:$2,0)-1,FALSE),"")</f>
        <v>70</v>
      </c>
      <c r="J62" s="3">
        <f>IFERROR(VLOOKUP($A62,집계!$B:$AD,MATCH(J$1,집계!$2:$2,0)-1,FALSE),"")</f>
        <v>68</v>
      </c>
      <c r="K62" s="3">
        <f>IFERROR(VLOOKUP($A62,집계!$B:$AD,MATCH(K$1,집계!$2:$2,0)-1,FALSE),"")</f>
        <v>73</v>
      </c>
      <c r="L62" s="3">
        <f>IFERROR(VLOOKUP($A62,집계!$B:$AD,MATCH(L$1,집계!$2:$2,0)-1,FALSE),"")</f>
        <v>69</v>
      </c>
      <c r="M62" s="16">
        <f>IFERROR(VLOOKUP($A62,집계!$B:$AD,MATCH(M$1,집계!$2:$2,0)-1,FALSE),"")</f>
        <v>69.666666666666671</v>
      </c>
      <c r="N62" s="16">
        <f>IFERROR(VLOOKUP($A62,집계!$B:$AD,MATCH(N$1,집계!$2:$2,0)-1,FALSE),"")</f>
        <v>0</v>
      </c>
      <c r="O62" s="16">
        <f>IFERROR(VLOOKUP($A62,집계!$B:$AD,MATCH(O$1,집계!$2:$2,0)-1,FALSE),"")</f>
        <v>69.666666666666671</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20404679</v>
      </c>
      <c r="B63" s="4">
        <f>IFERROR(VLOOKUP($A63,집계!$B:$AD,MATCH(B$1,집계!$2:$2,0)-1,FALSE),"")</f>
        <v>133</v>
      </c>
      <c r="C63" s="4" t="str">
        <f>IFERROR(VLOOKUP($A63,집계!$B:$AD,MATCH(C$1,집계!$2:$2,0)-1,FALSE),"")</f>
        <v>이지영</v>
      </c>
      <c r="D63" s="4">
        <f>IFERROR(VLOOKUP($A63,집계!$B:$AD,MATCH(D$1,집계!$2:$2,0)-1,FALSE),"")</f>
        <v>20404679</v>
      </c>
      <c r="E63" s="4" t="str">
        <f>IFERROR(VLOOKUP($A63,집계!$B:$AD,MATCH(E$1,집계!$2:$2,0)-1,FALSE),"")</f>
        <v xml:space="preserve">자속 우회(Flux Guide) 기반 자기장 제어 구조가 적용된  무선충전 스마트폰 케이스 1개 </v>
      </c>
      <c r="F63" s="31">
        <f>IFERROR(VLOOKUP($A63,대상!$B:$AD,MATCH(F$1,대상!$1:$1,0)-1,FALSE),"")</f>
        <v>0</v>
      </c>
      <c r="G63" s="3">
        <f>IFERROR(VLOOKUP($A63,집계!$B:$AD,MATCH(G$1,집계!$2:$2,0)-1,FALSE),"")</f>
        <v>5</v>
      </c>
      <c r="H63" s="3">
        <f>IFERROR(VLOOKUP($A63,집계!$B:$AD,MATCH(H$1,집계!$2:$2,0)-1,FALSE),"")</f>
        <v>73</v>
      </c>
      <c r="I63" s="3">
        <f>IFERROR(VLOOKUP($A63,집계!$B:$AD,MATCH(I$1,집계!$2:$2,0)-1,FALSE),"")</f>
        <v>67</v>
      </c>
      <c r="J63" s="3">
        <f>IFERROR(VLOOKUP($A63,집계!$B:$AD,MATCH(J$1,집계!$2:$2,0)-1,FALSE),"")</f>
        <v>65</v>
      </c>
      <c r="K63" s="3">
        <f>IFERROR(VLOOKUP($A63,집계!$B:$AD,MATCH(K$1,집계!$2:$2,0)-1,FALSE),"")</f>
        <v>75</v>
      </c>
      <c r="L63" s="3">
        <f>IFERROR(VLOOKUP($A63,집계!$B:$AD,MATCH(L$1,집계!$2:$2,0)-1,FALSE),"")</f>
        <v>69</v>
      </c>
      <c r="M63" s="16">
        <f>IFERROR(VLOOKUP($A63,집계!$B:$AD,MATCH(M$1,집계!$2:$2,0)-1,FALSE),"")</f>
        <v>69.666666666666671</v>
      </c>
      <c r="N63" s="16">
        <f>IFERROR(VLOOKUP($A63,집계!$B:$AD,MATCH(N$1,집계!$2:$2,0)-1,FALSE),"")</f>
        <v>0</v>
      </c>
      <c r="O63" s="16">
        <f>IFERROR(VLOOKUP($A63,집계!$B:$AD,MATCH(O$1,집계!$2:$2,0)-1,FALSE),"")</f>
        <v>69.666666666666671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20404889</v>
      </c>
      <c r="B64" s="4">
        <f>IFERROR(VLOOKUP($A64,집계!$B:$AD,MATCH(B$1,집계!$2:$2,0)-1,FALSE),"")</f>
        <v>148</v>
      </c>
      <c r="C64" s="4" t="str">
        <f>IFERROR(VLOOKUP($A64,집계!$B:$AD,MATCH(C$1,집계!$2:$2,0)-1,FALSE),"")</f>
        <v>정진주</v>
      </c>
      <c r="D64" s="4">
        <f>IFERROR(VLOOKUP($A64,집계!$B:$AD,MATCH(D$1,집계!$2:$2,0)-1,FALSE),"")</f>
        <v>20404889</v>
      </c>
      <c r="E64" s="4" t="str">
        <f>IFERROR(VLOOKUP($A64,집계!$B:$AD,MATCH(E$1,집계!$2:$2,0)-1,FALSE),"")</f>
        <v>초저전력 e-Paper 기반 무조작 UX와 가족 실시간 콘텐츠 전송,  예술 큐레이션을 통합한 노인 맞춤형 디지털 액자 서비스</v>
      </c>
      <c r="F64" s="31">
        <f>IFERROR(VLOOKUP($A64,대상!$B:$AD,MATCH(F$1,대상!$1:$1,0)-1,FALSE),"")</f>
        <v>0</v>
      </c>
      <c r="G64" s="3">
        <f>IFERROR(VLOOKUP($A64,집계!$B:$AD,MATCH(G$1,집계!$2:$2,0)-1,FALSE),"")</f>
        <v>5</v>
      </c>
      <c r="H64" s="3">
        <f>IFERROR(VLOOKUP($A64,집계!$B:$AD,MATCH(H$1,집계!$2:$2,0)-1,FALSE),"")</f>
        <v>70</v>
      </c>
      <c r="I64" s="3">
        <f>IFERROR(VLOOKUP($A64,집계!$B:$AD,MATCH(I$1,집계!$2:$2,0)-1,FALSE),"")</f>
        <v>61</v>
      </c>
      <c r="J64" s="3">
        <f>IFERROR(VLOOKUP($A64,집계!$B:$AD,MATCH(J$1,집계!$2:$2,0)-1,FALSE),"")</f>
        <v>68</v>
      </c>
      <c r="K64" s="3">
        <f>IFERROR(VLOOKUP($A64,집계!$B:$AD,MATCH(K$1,집계!$2:$2,0)-1,FALSE),"")</f>
        <v>72</v>
      </c>
      <c r="L64" s="3">
        <f>IFERROR(VLOOKUP($A64,집계!$B:$AD,MATCH(L$1,집계!$2:$2,0)-1,FALSE),"")</f>
        <v>68</v>
      </c>
      <c r="M64" s="16">
        <f>IFERROR(VLOOKUP($A64,집계!$B:$AD,MATCH(M$1,집계!$2:$2,0)-1,FALSE),"")</f>
        <v>68.666666666666671</v>
      </c>
      <c r="N64" s="16">
        <f>IFERROR(VLOOKUP($A64,집계!$B:$AD,MATCH(N$1,집계!$2:$2,0)-1,FALSE),"")</f>
        <v>0</v>
      </c>
      <c r="O64" s="16">
        <f>IFERROR(VLOOKUP($A64,집계!$B:$AD,MATCH(O$1,집계!$2:$2,0)-1,FALSE),"")</f>
        <v>68.666666666666671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20410586</v>
      </c>
      <c r="B65" s="4">
        <f>IFERROR(VLOOKUP($A65,집계!$B:$AD,MATCH(B$1,집계!$2:$2,0)-1,FALSE),"")</f>
        <v>119</v>
      </c>
      <c r="C65" s="4" t="str">
        <f>IFERROR(VLOOKUP($A65,집계!$B:$AD,MATCH(C$1,집계!$2:$2,0)-1,FALSE),"")</f>
        <v>이영석</v>
      </c>
      <c r="D65" s="4">
        <f>IFERROR(VLOOKUP($A65,집계!$B:$AD,MATCH(D$1,집계!$2:$2,0)-1,FALSE),"")</f>
        <v>20410586</v>
      </c>
      <c r="E65" s="4" t="str">
        <f>IFERROR(VLOOKUP($A65,집계!$B:$AD,MATCH(E$1,집계!$2:$2,0)-1,FALSE),"")</f>
        <v>공간 음향 및 생체 데이터 연동 기술이 적용된 조명-오디오 융합 웰니스 시스템</v>
      </c>
      <c r="F65" s="31">
        <f>IFERROR(VLOOKUP($A65,대상!$B:$AD,MATCH(F$1,대상!$1:$1,0)-1,FALSE),"")</f>
        <v>0</v>
      </c>
      <c r="G65" s="3">
        <f>IFERROR(VLOOKUP($A65,집계!$B:$AD,MATCH(G$1,집계!$2:$2,0)-1,FALSE),"")</f>
        <v>5</v>
      </c>
      <c r="H65" s="3">
        <f>IFERROR(VLOOKUP($A65,집계!$B:$AD,MATCH(H$1,집계!$2:$2,0)-1,FALSE),"")</f>
        <v>68</v>
      </c>
      <c r="I65" s="3">
        <f>IFERROR(VLOOKUP($A65,집계!$B:$AD,MATCH(I$1,집계!$2:$2,0)-1,FALSE),"")</f>
        <v>69</v>
      </c>
      <c r="J65" s="3">
        <f>IFERROR(VLOOKUP($A65,집계!$B:$AD,MATCH(J$1,집계!$2:$2,0)-1,FALSE),"")</f>
        <v>71</v>
      </c>
      <c r="K65" s="3">
        <f>IFERROR(VLOOKUP($A65,집계!$B:$AD,MATCH(K$1,집계!$2:$2,0)-1,FALSE),"")</f>
        <v>74</v>
      </c>
      <c r="L65" s="3">
        <f>IFERROR(VLOOKUP($A65,집계!$B:$AD,MATCH(L$1,집계!$2:$2,0)-1,FALSE),"")</f>
        <v>72</v>
      </c>
      <c r="M65" s="16">
        <f>IFERROR(VLOOKUP($A65,집계!$B:$AD,MATCH(M$1,집계!$2:$2,0)-1,FALSE),"")</f>
        <v>70.666666666666671</v>
      </c>
      <c r="N65" s="16">
        <f>IFERROR(VLOOKUP($A65,집계!$B:$AD,MATCH(N$1,집계!$2:$2,0)-1,FALSE),"")</f>
        <v>0</v>
      </c>
      <c r="O65" s="16">
        <f>IFERROR(VLOOKUP($A65,집계!$B:$AD,MATCH(O$1,집계!$2:$2,0)-1,FALSE),"")</f>
        <v>70.666666666666671</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20412767</v>
      </c>
      <c r="B66" s="4">
        <f>IFERROR(VLOOKUP($A66,집계!$B:$AD,MATCH(B$1,집계!$2:$2,0)-1,FALSE),"")</f>
        <v>104</v>
      </c>
      <c r="C66" s="4" t="str">
        <f>IFERROR(VLOOKUP($A66,집계!$B:$AD,MATCH(C$1,집계!$2:$2,0)-1,FALSE),"")</f>
        <v>오정민</v>
      </c>
      <c r="D66" s="4">
        <f>IFERROR(VLOOKUP($A66,집계!$B:$AD,MATCH(D$1,집계!$2:$2,0)-1,FALSE),"")</f>
        <v>20412767</v>
      </c>
      <c r="E66" s="4" t="str">
        <f>IFERROR(VLOOKUP($A66,집계!$B:$AD,MATCH(E$1,집계!$2:$2,0)-1,FALSE),"")</f>
        <v>터칭메모리 - 클라우드 기반 실시간 협업형 점자 문서 편집 플랫폼</v>
      </c>
      <c r="F66" s="31">
        <f>IFERROR(VLOOKUP($A66,대상!$B:$AD,MATCH(F$1,대상!$1:$1,0)-1,FALSE),"")</f>
        <v>0</v>
      </c>
      <c r="G66" s="3">
        <f>IFERROR(VLOOKUP($A66,집계!$B:$AD,MATCH(G$1,집계!$2:$2,0)-1,FALSE),"")</f>
        <v>5</v>
      </c>
      <c r="H66" s="3">
        <f>IFERROR(VLOOKUP($A66,집계!$B:$AD,MATCH(H$1,집계!$2:$2,0)-1,FALSE),"")</f>
        <v>75</v>
      </c>
      <c r="I66" s="3">
        <f>IFERROR(VLOOKUP($A66,집계!$B:$AD,MATCH(I$1,집계!$2:$2,0)-1,FALSE),"")</f>
        <v>70</v>
      </c>
      <c r="J66" s="3">
        <f>IFERROR(VLOOKUP($A66,집계!$B:$AD,MATCH(J$1,집계!$2:$2,0)-1,FALSE),"")</f>
        <v>72</v>
      </c>
      <c r="K66" s="3">
        <f>IFERROR(VLOOKUP($A66,집계!$B:$AD,MATCH(K$1,집계!$2:$2,0)-1,FALSE),"")</f>
        <v>73</v>
      </c>
      <c r="L66" s="3">
        <f>IFERROR(VLOOKUP($A66,집계!$B:$AD,MATCH(L$1,집계!$2:$2,0)-1,FALSE),"")</f>
        <v>69</v>
      </c>
      <c r="M66" s="16">
        <f>IFERROR(VLOOKUP($A66,집계!$B:$AD,MATCH(M$1,집계!$2:$2,0)-1,FALSE),"")</f>
        <v>71.666666666666671</v>
      </c>
      <c r="N66" s="16">
        <f>IFERROR(VLOOKUP($A66,집계!$B:$AD,MATCH(N$1,집계!$2:$2,0)-1,FALSE),"")</f>
        <v>0</v>
      </c>
      <c r="O66" s="16">
        <f>IFERROR(VLOOKUP($A66,집계!$B:$AD,MATCH(O$1,집계!$2:$2,0)-1,FALSE),"")</f>
        <v>71.666666666666671</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20413968</v>
      </c>
      <c r="B67" s="4">
        <f>IFERROR(VLOOKUP($A67,집계!$B:$AD,MATCH(B$1,집계!$2:$2,0)-1,FALSE),"")</f>
        <v>1</v>
      </c>
      <c r="C67" s="4" t="str">
        <f>IFERROR(VLOOKUP($A67,집계!$B:$AD,MATCH(C$1,집계!$2:$2,0)-1,FALSE),"")</f>
        <v>이승준</v>
      </c>
      <c r="D67" s="4">
        <f>IFERROR(VLOOKUP($A67,집계!$B:$AD,MATCH(D$1,집계!$2:$2,0)-1,FALSE),"")</f>
        <v>20413968</v>
      </c>
      <c r="E67" s="4" t="str">
        <f>IFERROR(VLOOKUP($A67,집계!$B:$AD,MATCH(E$1,집계!$2:$2,0)-1,FALSE),"")</f>
        <v>(방산 用) SDR(Software-Defined Radio) 기반 이기종 플랫폼 탑재형 소형 엣지 RF 탐지·정밀무력화 통합 안티드론 솔루션</v>
      </c>
      <c r="F67" s="31" t="str">
        <f>IFERROR(VLOOKUP($A67,대상!$B:$AD,MATCH(F$1,대상!$1:$1,0)-1,FALSE),"")</f>
        <v>면제</v>
      </c>
      <c r="G67" s="3">
        <f>IFERROR(VLOOKUP($A67,집계!$B:$AD,MATCH(G$1,집계!$2:$2,0)-1,FALSE),"")</f>
        <v>5</v>
      </c>
      <c r="H67" s="3" t="str">
        <f>IFERROR(VLOOKUP($A67,집계!$B:$AD,MATCH(H$1,집계!$2:$2,0)-1,FALSE),"")</f>
        <v/>
      </c>
      <c r="I67" s="3" t="str">
        <f>IFERROR(VLOOKUP($A67,집계!$B:$AD,MATCH(I$1,집계!$2:$2,0)-1,FALSE),"")</f>
        <v/>
      </c>
      <c r="J67" s="3" t="str">
        <f>IFERROR(VLOOKUP($A67,집계!$B:$AD,MATCH(J$1,집계!$2:$2,0)-1,FALSE),"")</f>
        <v/>
      </c>
      <c r="K67" s="3" t="str">
        <f>IFERROR(VLOOKUP($A67,집계!$B:$AD,MATCH(K$1,집계!$2:$2,0)-1,FALSE),"")</f>
        <v/>
      </c>
      <c r="L67" s="3" t="str">
        <f>IFERROR(VLOOKUP($A67,집계!$B:$AD,MATCH(L$1,집계!$2:$2,0)-1,FALSE),"")</f>
        <v/>
      </c>
      <c r="M67" s="16">
        <f>IFERROR(VLOOKUP($A67,집계!$B:$AD,MATCH(M$1,집계!$2:$2,0)-1,FALSE),"")</f>
        <v>0</v>
      </c>
      <c r="N67" s="16">
        <f>IFERROR(VLOOKUP($A67,집계!$B:$AD,MATCH(N$1,집계!$2:$2,0)-1,FALSE),"")</f>
        <v>0</v>
      </c>
      <c r="O67" s="16">
        <f>IFERROR(VLOOKUP($A67,집계!$B:$AD,MATCH(O$1,집계!$2:$2,0)-1,FALSE),"")</f>
        <v>100</v>
      </c>
      <c r="P67" s="31" t="str">
        <f>IFERROR(VLOOKUP($A67,집계!$B:$AD,MATCH(P$1,집계!$2:$2,0)-1,FALSE),"")</f>
        <v/>
      </c>
    </row>
    <row r="68" spans="1:32" ht="17.100000000000001" customHeight="1" x14ac:dyDescent="0.35">
      <c r="A68" s="2">
        <v>20414525</v>
      </c>
      <c r="B68" s="4">
        <f>IFERROR(VLOOKUP($A68,집계!$B:$AD,MATCH(B$1,집계!$2:$2,0)-1,FALSE),"")</f>
        <v>133</v>
      </c>
      <c r="C68" s="4" t="str">
        <f>IFERROR(VLOOKUP($A68,집계!$B:$AD,MATCH(C$1,집계!$2:$2,0)-1,FALSE),"")</f>
        <v>정용교</v>
      </c>
      <c r="D68" s="4">
        <f>IFERROR(VLOOKUP($A68,집계!$B:$AD,MATCH(D$1,집계!$2:$2,0)-1,FALSE),"")</f>
        <v>20414525</v>
      </c>
      <c r="E68" s="4" t="str">
        <f>IFERROR(VLOOKUP($A68,집계!$B:$AD,MATCH(E$1,집계!$2:$2,0)-1,FALSE),"")</f>
        <v>실사용 피부환경 반영 자외선 차단상태 정량예측 디바이스·모바일 앱 통합 솔루션</v>
      </c>
      <c r="F68" s="31">
        <f>IFERROR(VLOOKUP($A68,대상!$B:$AD,MATCH(F$1,대상!$1:$1,0)-1,FALSE),"")</f>
        <v>0</v>
      </c>
      <c r="G68" s="3">
        <f>IFERROR(VLOOKUP($A68,집계!$B:$AD,MATCH(G$1,집계!$2:$2,0)-1,FALSE),"")</f>
        <v>5</v>
      </c>
      <c r="H68" s="3">
        <f>IFERROR(VLOOKUP($A68,집계!$B:$AD,MATCH(H$1,집계!$2:$2,0)-1,FALSE),"")</f>
        <v>69</v>
      </c>
      <c r="I68" s="3">
        <f>IFERROR(VLOOKUP($A68,집계!$B:$AD,MATCH(I$1,집계!$2:$2,0)-1,FALSE),"")</f>
        <v>66</v>
      </c>
      <c r="J68" s="3">
        <f>IFERROR(VLOOKUP($A68,집계!$B:$AD,MATCH(J$1,집계!$2:$2,0)-1,FALSE),"")</f>
        <v>82</v>
      </c>
      <c r="K68" s="3">
        <f>IFERROR(VLOOKUP($A68,집계!$B:$AD,MATCH(K$1,집계!$2:$2,0)-1,FALSE),"")</f>
        <v>73</v>
      </c>
      <c r="L68" s="3">
        <f>IFERROR(VLOOKUP($A68,집계!$B:$AD,MATCH(L$1,집계!$2:$2,0)-1,FALSE),"")</f>
        <v>67</v>
      </c>
      <c r="M68" s="16">
        <f>IFERROR(VLOOKUP($A68,집계!$B:$AD,MATCH(M$1,집계!$2:$2,0)-1,FALSE),"")</f>
        <v>69.666666666666671</v>
      </c>
      <c r="N68" s="16">
        <f>IFERROR(VLOOKUP($A68,집계!$B:$AD,MATCH(N$1,집계!$2:$2,0)-1,FALSE),"")</f>
        <v>0</v>
      </c>
      <c r="O68" s="16">
        <f>IFERROR(VLOOKUP($A68,집계!$B:$AD,MATCH(O$1,집계!$2:$2,0)-1,FALSE),"")</f>
        <v>69.666666666666671</v>
      </c>
      <c r="P68" s="31" t="str">
        <f>IFERROR(VLOOKUP($A68,집계!$B:$AD,MATCH(P$1,집계!$2:$2,0)-1,FALSE),"")</f>
        <v/>
      </c>
    </row>
    <row r="69" spans="1:32" ht="17.100000000000001" customHeight="1" x14ac:dyDescent="0.35">
      <c r="A69" s="2">
        <v>20414828</v>
      </c>
      <c r="B69" s="4">
        <f>IFERROR(VLOOKUP($A69,집계!$B:$AD,MATCH(B$1,집계!$2:$2,0)-1,FALSE),"")</f>
        <v>104</v>
      </c>
      <c r="C69" s="4" t="str">
        <f>IFERROR(VLOOKUP($A69,집계!$B:$AD,MATCH(C$1,집계!$2:$2,0)-1,FALSE),"")</f>
        <v>정중호</v>
      </c>
      <c r="D69" s="4">
        <f>IFERROR(VLOOKUP($A69,집계!$B:$AD,MATCH(D$1,집계!$2:$2,0)-1,FALSE),"")</f>
        <v>20414828</v>
      </c>
      <c r="E69" s="4" t="str">
        <f>IFERROR(VLOOKUP($A69,집계!$B:$AD,MATCH(E$1,집계!$2:$2,0)-1,FALSE),"")</f>
        <v>연동형 조리 타이머</v>
      </c>
      <c r="F69" s="31">
        <f>IFERROR(VLOOKUP($A69,대상!$B:$AD,MATCH(F$1,대상!$1:$1,0)-1,FALSE),"")</f>
        <v>0</v>
      </c>
      <c r="G69" s="3">
        <f>IFERROR(VLOOKUP($A69,집계!$B:$AD,MATCH(G$1,집계!$2:$2,0)-1,FALSE),"")</f>
        <v>5</v>
      </c>
      <c r="H69" s="3">
        <f>IFERROR(VLOOKUP($A69,집계!$B:$AD,MATCH(H$1,집계!$2:$2,0)-1,FALSE),"")</f>
        <v>74</v>
      </c>
      <c r="I69" s="3">
        <f>IFERROR(VLOOKUP($A69,집계!$B:$AD,MATCH(I$1,집계!$2:$2,0)-1,FALSE),"")</f>
        <v>75</v>
      </c>
      <c r="J69" s="3">
        <f>IFERROR(VLOOKUP($A69,집계!$B:$AD,MATCH(J$1,집계!$2:$2,0)-1,FALSE),"")</f>
        <v>69</v>
      </c>
      <c r="K69" s="3">
        <f>IFERROR(VLOOKUP($A69,집계!$B:$AD,MATCH(K$1,집계!$2:$2,0)-1,FALSE),"")</f>
        <v>72</v>
      </c>
      <c r="L69" s="3">
        <f>IFERROR(VLOOKUP($A69,집계!$B:$AD,MATCH(L$1,집계!$2:$2,0)-1,FALSE),"")</f>
        <v>63</v>
      </c>
      <c r="M69" s="16">
        <f>IFERROR(VLOOKUP($A69,집계!$B:$AD,MATCH(M$1,집계!$2:$2,0)-1,FALSE),"")</f>
        <v>71.666666666666671</v>
      </c>
      <c r="N69" s="16">
        <f>IFERROR(VLOOKUP($A69,집계!$B:$AD,MATCH(N$1,집계!$2:$2,0)-1,FALSE),"")</f>
        <v>0</v>
      </c>
      <c r="O69" s="16">
        <f>IFERROR(VLOOKUP($A69,집계!$B:$AD,MATCH(O$1,집계!$2:$2,0)-1,FALSE),"")</f>
        <v>71.666666666666671</v>
      </c>
      <c r="P69" s="31" t="str">
        <f>IFERROR(VLOOKUP($A69,집계!$B:$AD,MATCH(P$1,집계!$2:$2,0)-1,FALSE),"")</f>
        <v/>
      </c>
    </row>
    <row r="70" spans="1:32" ht="17.100000000000001" customHeight="1" x14ac:dyDescent="0.35">
      <c r="A70" s="2">
        <v>20414930</v>
      </c>
      <c r="B70" s="4">
        <f>IFERROR(VLOOKUP($A70,집계!$B:$AD,MATCH(B$1,집계!$2:$2,0)-1,FALSE),"")</f>
        <v>57</v>
      </c>
      <c r="C70" s="4" t="str">
        <f>IFERROR(VLOOKUP($A70,집계!$B:$AD,MATCH(C$1,집계!$2:$2,0)-1,FALSE),"")</f>
        <v>김재한</v>
      </c>
      <c r="D70" s="4">
        <f>IFERROR(VLOOKUP($A70,집계!$B:$AD,MATCH(D$1,집계!$2:$2,0)-1,FALSE),"")</f>
        <v>20414930</v>
      </c>
      <c r="E70" s="4" t="str">
        <f>IFERROR(VLOOKUP($A70,집계!$B:$AD,MATCH(E$1,집계!$2:$2,0)-1,FALSE),"")</f>
        <v>스타일비전 (Stylevision)</v>
      </c>
      <c r="F70" s="31">
        <f>IFERROR(VLOOKUP($A70,대상!$B:$AD,MATCH(F$1,대상!$1:$1,0)-1,FALSE),"")</f>
        <v>0</v>
      </c>
      <c r="G70" s="3">
        <f>IFERROR(VLOOKUP($A70,집계!$B:$AD,MATCH(G$1,집계!$2:$2,0)-1,FALSE),"")</f>
        <v>5</v>
      </c>
      <c r="H70" s="3">
        <f>IFERROR(VLOOKUP($A70,집계!$B:$AD,MATCH(H$1,집계!$2:$2,0)-1,FALSE),"")</f>
        <v>70</v>
      </c>
      <c r="I70" s="3">
        <f>IFERROR(VLOOKUP($A70,집계!$B:$AD,MATCH(I$1,집계!$2:$2,0)-1,FALSE),"")</f>
        <v>74</v>
      </c>
      <c r="J70" s="3">
        <f>IFERROR(VLOOKUP($A70,집계!$B:$AD,MATCH(J$1,집계!$2:$2,0)-1,FALSE),"")</f>
        <v>86</v>
      </c>
      <c r="K70" s="3">
        <f>IFERROR(VLOOKUP($A70,집계!$B:$AD,MATCH(K$1,집계!$2:$2,0)-1,FALSE),"")</f>
        <v>73</v>
      </c>
      <c r="L70" s="3">
        <f>IFERROR(VLOOKUP($A70,집계!$B:$AD,MATCH(L$1,집계!$2:$2,0)-1,FALSE),"")</f>
        <v>77</v>
      </c>
      <c r="M70" s="16">
        <f>IFERROR(VLOOKUP($A70,집계!$B:$AD,MATCH(M$1,집계!$2:$2,0)-1,FALSE),"")</f>
        <v>74.666666666666671</v>
      </c>
      <c r="N70" s="16">
        <f>IFERROR(VLOOKUP($A70,집계!$B:$AD,MATCH(N$1,집계!$2:$2,0)-1,FALSE),"")</f>
        <v>0</v>
      </c>
      <c r="O70" s="16">
        <f>IFERROR(VLOOKUP($A70,집계!$B:$AD,MATCH(O$1,집계!$2:$2,0)-1,FALSE),"")</f>
        <v>74.666666666666671</v>
      </c>
      <c r="P70" s="31" t="str">
        <f>IFERROR(VLOOKUP($A70,집계!$B:$AD,MATCH(P$1,집계!$2:$2,0)-1,FALSE),"")</f>
        <v/>
      </c>
    </row>
    <row r="71" spans="1:32" ht="17.100000000000001" customHeight="1" x14ac:dyDescent="0.35">
      <c r="A71" s="2">
        <v>20414978</v>
      </c>
      <c r="B71" s="4">
        <f>IFERROR(VLOOKUP($A71,집계!$B:$AD,MATCH(B$1,집계!$2:$2,0)-1,FALSE),"")</f>
        <v>123</v>
      </c>
      <c r="C71" s="4" t="str">
        <f>IFERROR(VLOOKUP($A71,집계!$B:$AD,MATCH(C$1,집계!$2:$2,0)-1,FALSE),"")</f>
        <v>김준혁</v>
      </c>
      <c r="D71" s="4">
        <f>IFERROR(VLOOKUP($A71,집계!$B:$AD,MATCH(D$1,집계!$2:$2,0)-1,FALSE),"")</f>
        <v>20414978</v>
      </c>
      <c r="E71" s="4" t="str">
        <f>IFERROR(VLOOKUP($A71,집계!$B:$AD,MATCH(E$1,집계!$2:$2,0)-1,FALSE),"")</f>
        <v>갈증 전, 수분 섭취 습관 형성 스마트 텀블러 서비스 고도화 및 사업화</v>
      </c>
      <c r="F71" s="31">
        <f>IFERROR(VLOOKUP($A71,대상!$B:$AD,MATCH(F$1,대상!$1:$1,0)-1,FALSE),"")</f>
        <v>0</v>
      </c>
      <c r="G71" s="3">
        <f>IFERROR(VLOOKUP($A71,집계!$B:$AD,MATCH(G$1,집계!$2:$2,0)-1,FALSE),"")</f>
        <v>5</v>
      </c>
      <c r="H71" s="3">
        <f>IFERROR(VLOOKUP($A71,집계!$B:$AD,MATCH(H$1,집계!$2:$2,0)-1,FALSE),"")</f>
        <v>74</v>
      </c>
      <c r="I71" s="3">
        <f>IFERROR(VLOOKUP($A71,집계!$B:$AD,MATCH(I$1,집계!$2:$2,0)-1,FALSE),"")</f>
        <v>66</v>
      </c>
      <c r="J71" s="3">
        <f>IFERROR(VLOOKUP($A71,집계!$B:$AD,MATCH(J$1,집계!$2:$2,0)-1,FALSE),"")</f>
        <v>69</v>
      </c>
      <c r="K71" s="3">
        <f>IFERROR(VLOOKUP($A71,집계!$B:$AD,MATCH(K$1,집계!$2:$2,0)-1,FALSE),"")</f>
        <v>75</v>
      </c>
      <c r="L71" s="3">
        <f>IFERROR(VLOOKUP($A71,집계!$B:$AD,MATCH(L$1,집계!$2:$2,0)-1,FALSE),"")</f>
        <v>68</v>
      </c>
      <c r="M71" s="16">
        <f>IFERROR(VLOOKUP($A71,집계!$B:$AD,MATCH(M$1,집계!$2:$2,0)-1,FALSE),"")</f>
        <v>70.333333333333329</v>
      </c>
      <c r="N71" s="16">
        <f>IFERROR(VLOOKUP($A71,집계!$B:$AD,MATCH(N$1,집계!$2:$2,0)-1,FALSE),"")</f>
        <v>0</v>
      </c>
      <c r="O71" s="16">
        <f>IFERROR(VLOOKUP($A71,집계!$B:$AD,MATCH(O$1,집계!$2:$2,0)-1,FALSE),"")</f>
        <v>70.333333333333329</v>
      </c>
      <c r="P71" s="31" t="str">
        <f>IFERROR(VLOOKUP($A71,집계!$B:$AD,MATCH(P$1,집계!$2:$2,0)-1,FALSE),"")</f>
        <v/>
      </c>
    </row>
    <row r="72" spans="1:32" ht="17.100000000000001" customHeight="1" x14ac:dyDescent="0.35">
      <c r="A72" s="2">
        <v>20415195</v>
      </c>
      <c r="B72" s="4">
        <f>IFERROR(VLOOKUP($A72,집계!$B:$AD,MATCH(B$1,집계!$2:$2,0)-1,FALSE),"")</f>
        <v>53</v>
      </c>
      <c r="C72" s="4" t="str">
        <f>IFERROR(VLOOKUP($A72,집계!$B:$AD,MATCH(C$1,집계!$2:$2,0)-1,FALSE),"")</f>
        <v>임우근</v>
      </c>
      <c r="D72" s="4">
        <f>IFERROR(VLOOKUP($A72,집계!$B:$AD,MATCH(D$1,집계!$2:$2,0)-1,FALSE),"")</f>
        <v>20415195</v>
      </c>
      <c r="E72" s="4" t="str">
        <f>IFERROR(VLOOKUP($A72,집계!$B:$AD,MATCH(E$1,집계!$2:$2,0)-1,FALSE),"")</f>
        <v>온디바이스 AI·비전 기반 자가진단 결과 음성 피드백 상용화 개발</v>
      </c>
      <c r="F72" s="31">
        <f>IFERROR(VLOOKUP($A72,대상!$B:$AD,MATCH(F$1,대상!$1:$1,0)-1,FALSE),"")</f>
        <v>0</v>
      </c>
      <c r="G72" s="3">
        <f>IFERROR(VLOOKUP($A72,집계!$B:$AD,MATCH(G$1,집계!$2:$2,0)-1,FALSE),"")</f>
        <v>5</v>
      </c>
      <c r="H72" s="3">
        <f>IFERROR(VLOOKUP($A72,집계!$B:$AD,MATCH(H$1,집계!$2:$2,0)-1,FALSE),"")</f>
        <v>70</v>
      </c>
      <c r="I72" s="3">
        <f>IFERROR(VLOOKUP($A72,집계!$B:$AD,MATCH(I$1,집계!$2:$2,0)-1,FALSE),"")</f>
        <v>74</v>
      </c>
      <c r="J72" s="3">
        <f>IFERROR(VLOOKUP($A72,집계!$B:$AD,MATCH(J$1,집계!$2:$2,0)-1,FALSE),"")</f>
        <v>83</v>
      </c>
      <c r="K72" s="3">
        <f>IFERROR(VLOOKUP($A72,집계!$B:$AD,MATCH(K$1,집계!$2:$2,0)-1,FALSE),"")</f>
        <v>73</v>
      </c>
      <c r="L72" s="3">
        <f>IFERROR(VLOOKUP($A72,집계!$B:$AD,MATCH(L$1,집계!$2:$2,0)-1,FALSE),"")</f>
        <v>78</v>
      </c>
      <c r="M72" s="16">
        <f>IFERROR(VLOOKUP($A72,집계!$B:$AD,MATCH(M$1,집계!$2:$2,0)-1,FALSE),"")</f>
        <v>75</v>
      </c>
      <c r="N72" s="16">
        <f>IFERROR(VLOOKUP($A72,집계!$B:$AD,MATCH(N$1,집계!$2:$2,0)-1,FALSE),"")</f>
        <v>0</v>
      </c>
      <c r="O72" s="16">
        <f>IFERROR(VLOOKUP($A72,집계!$B:$AD,MATCH(O$1,집계!$2:$2,0)-1,FALSE),"")</f>
        <v>75</v>
      </c>
      <c r="P72" s="31" t="str">
        <f>IFERROR(VLOOKUP($A72,집계!$B:$AD,MATCH(P$1,집계!$2:$2,0)-1,FALSE),"")</f>
        <v/>
      </c>
    </row>
    <row r="73" spans="1:32" ht="17.100000000000001" customHeight="1" x14ac:dyDescent="0.35">
      <c r="A73" s="2">
        <v>20416016</v>
      </c>
      <c r="B73" s="4">
        <f>IFERROR(VLOOKUP($A73,집계!$B:$AD,MATCH(B$1,집계!$2:$2,0)-1,FALSE),"")</f>
        <v>80</v>
      </c>
      <c r="C73" s="4" t="str">
        <f>IFERROR(VLOOKUP($A73,집계!$B:$AD,MATCH(C$1,집계!$2:$2,0)-1,FALSE),"")</f>
        <v>송림</v>
      </c>
      <c r="D73" s="4">
        <f>IFERROR(VLOOKUP($A73,집계!$B:$AD,MATCH(D$1,집계!$2:$2,0)-1,FALSE),"")</f>
        <v>20416016</v>
      </c>
      <c r="E73" s="4" t="str">
        <f>IFERROR(VLOOKUP($A73,집계!$B:$AD,MATCH(E$1,집계!$2:$2,0)-1,FALSE),"")</f>
        <v>밀리미터파 기술과 AI 기능이 적용된 보급형 저전력 레이다 센서</v>
      </c>
      <c r="F73" s="31">
        <f>IFERROR(VLOOKUP($A73,대상!$B:$AD,MATCH(F$1,대상!$1:$1,0)-1,FALSE),"")</f>
        <v>0</v>
      </c>
      <c r="G73" s="3">
        <f>IFERROR(VLOOKUP($A73,집계!$B:$AD,MATCH(G$1,집계!$2:$2,0)-1,FALSE),"")</f>
        <v>5</v>
      </c>
      <c r="H73" s="3">
        <f>IFERROR(VLOOKUP($A73,집계!$B:$AD,MATCH(H$1,집계!$2:$2,0)-1,FALSE),"")</f>
        <v>68</v>
      </c>
      <c r="I73" s="3">
        <f>IFERROR(VLOOKUP($A73,집계!$B:$AD,MATCH(I$1,집계!$2:$2,0)-1,FALSE),"")</f>
        <v>75</v>
      </c>
      <c r="J73" s="3">
        <f>IFERROR(VLOOKUP($A73,집계!$B:$AD,MATCH(J$1,집계!$2:$2,0)-1,FALSE),"")</f>
        <v>72</v>
      </c>
      <c r="K73" s="3">
        <f>IFERROR(VLOOKUP($A73,집계!$B:$AD,MATCH(K$1,집계!$2:$2,0)-1,FALSE),"")</f>
        <v>73</v>
      </c>
      <c r="L73" s="3">
        <f>IFERROR(VLOOKUP($A73,집계!$B:$AD,MATCH(L$1,집계!$2:$2,0)-1,FALSE),"")</f>
        <v>82</v>
      </c>
      <c r="M73" s="16">
        <f>IFERROR(VLOOKUP($A73,집계!$B:$AD,MATCH(M$1,집계!$2:$2,0)-1,FALSE),"")</f>
        <v>73.333333333333329</v>
      </c>
      <c r="N73" s="16">
        <f>IFERROR(VLOOKUP($A73,집계!$B:$AD,MATCH(N$1,집계!$2:$2,0)-1,FALSE),"")</f>
        <v>0</v>
      </c>
      <c r="O73" s="16">
        <f>IFERROR(VLOOKUP($A73,집계!$B:$AD,MATCH(O$1,집계!$2:$2,0)-1,FALSE),"")</f>
        <v>73.333333333333329</v>
      </c>
      <c r="P73" s="31" t="str">
        <f>IFERROR(VLOOKUP($A73,집계!$B:$AD,MATCH(P$1,집계!$2:$2,0)-1,FALSE),"")</f>
        <v/>
      </c>
    </row>
    <row r="74" spans="1:32" ht="17.100000000000001" customHeight="1" x14ac:dyDescent="0.35">
      <c r="A74" s="2">
        <v>20416183</v>
      </c>
      <c r="B74" s="4">
        <f>IFERROR(VLOOKUP($A74,집계!$B:$AD,MATCH(B$1,집계!$2:$2,0)-1,FALSE),"")</f>
        <v>119</v>
      </c>
      <c r="C74" s="4" t="str">
        <f>IFERROR(VLOOKUP($A74,집계!$B:$AD,MATCH(C$1,집계!$2:$2,0)-1,FALSE),"")</f>
        <v>최효진</v>
      </c>
      <c r="D74" s="4">
        <f>IFERROR(VLOOKUP($A74,집계!$B:$AD,MATCH(D$1,집계!$2:$2,0)-1,FALSE),"")</f>
        <v>20416183</v>
      </c>
      <c r="E74" s="4" t="str">
        <f>IFERROR(VLOOKUP($A74,집계!$B:$AD,MATCH(E$1,집계!$2:$2,0)-1,FALSE),"")</f>
        <v>인공지능 기반 모듈형 과학교구 체함학습 시스템</v>
      </c>
      <c r="F74" s="31">
        <f>IFERROR(VLOOKUP($A74,대상!$B:$AD,MATCH(F$1,대상!$1:$1,0)-1,FALSE),"")</f>
        <v>0</v>
      </c>
      <c r="G74" s="3">
        <f>IFERROR(VLOOKUP($A74,집계!$B:$AD,MATCH(G$1,집계!$2:$2,0)-1,FALSE),"")</f>
        <v>5</v>
      </c>
      <c r="H74" s="3">
        <f>IFERROR(VLOOKUP($A74,집계!$B:$AD,MATCH(H$1,집계!$2:$2,0)-1,FALSE),"")</f>
        <v>69</v>
      </c>
      <c r="I74" s="3">
        <f>IFERROR(VLOOKUP($A74,집계!$B:$AD,MATCH(I$1,집계!$2:$2,0)-1,FALSE),"")</f>
        <v>65</v>
      </c>
      <c r="J74" s="3">
        <f>IFERROR(VLOOKUP($A74,집계!$B:$AD,MATCH(J$1,집계!$2:$2,0)-1,FALSE),"")</f>
        <v>69</v>
      </c>
      <c r="K74" s="3">
        <f>IFERROR(VLOOKUP($A74,집계!$B:$AD,MATCH(K$1,집계!$2:$2,0)-1,FALSE),"")</f>
        <v>74</v>
      </c>
      <c r="L74" s="3">
        <f>IFERROR(VLOOKUP($A74,집계!$B:$AD,MATCH(L$1,집계!$2:$2,0)-1,FALSE),"")</f>
        <v>81</v>
      </c>
      <c r="M74" s="16">
        <f>IFERROR(VLOOKUP($A74,집계!$B:$AD,MATCH(M$1,집계!$2:$2,0)-1,FALSE),"")</f>
        <v>70.666666666666671</v>
      </c>
      <c r="N74" s="16">
        <f>IFERROR(VLOOKUP($A74,집계!$B:$AD,MATCH(N$1,집계!$2:$2,0)-1,FALSE),"")</f>
        <v>0</v>
      </c>
      <c r="O74" s="16">
        <f>IFERROR(VLOOKUP($A74,집계!$B:$AD,MATCH(O$1,집계!$2:$2,0)-1,FALSE),"")</f>
        <v>70.666666666666671</v>
      </c>
      <c r="P74" s="31" t="str">
        <f>IFERROR(VLOOKUP($A74,집계!$B:$AD,MATCH(P$1,집계!$2:$2,0)-1,FALSE),"")</f>
        <v/>
      </c>
    </row>
    <row r="75" spans="1:32" ht="17.100000000000001" customHeight="1" x14ac:dyDescent="0.35">
      <c r="A75" s="2">
        <v>20416341</v>
      </c>
      <c r="B75" s="4">
        <f>IFERROR(VLOOKUP($A75,집계!$B:$AD,MATCH(B$1,집계!$2:$2,0)-1,FALSE),"")</f>
        <v>21</v>
      </c>
      <c r="C75" s="4" t="str">
        <f>IFERROR(VLOOKUP($A75,집계!$B:$AD,MATCH(C$1,집계!$2:$2,0)-1,FALSE),"")</f>
        <v>심세진</v>
      </c>
      <c r="D75" s="4">
        <f>IFERROR(VLOOKUP($A75,집계!$B:$AD,MATCH(D$1,집계!$2:$2,0)-1,FALSE),"")</f>
        <v>20416341</v>
      </c>
      <c r="E75" s="4" t="str">
        <f>IFERROR(VLOOKUP($A75,집계!$B:$AD,MATCH(E$1,집계!$2:$2,0)-1,FALSE),"")</f>
        <v>2.5D/3D 반도체 패키지 기판제조를 위한 Bump  평탄화 헤드(Head)  제품개발 및 공정능력 확보</v>
      </c>
      <c r="F75" s="31">
        <f>IFERROR(VLOOKUP($A75,대상!$B:$AD,MATCH(F$1,대상!$1:$1,0)-1,FALSE),"")</f>
        <v>0</v>
      </c>
      <c r="G75" s="3">
        <f>IFERROR(VLOOKUP($A75,집계!$B:$AD,MATCH(G$1,집계!$2:$2,0)-1,FALSE),"")</f>
        <v>5</v>
      </c>
      <c r="H75" s="3">
        <f>IFERROR(VLOOKUP($A75,집계!$B:$AD,MATCH(H$1,집계!$2:$2,0)-1,FALSE),"")</f>
        <v>74</v>
      </c>
      <c r="I75" s="3">
        <f>IFERROR(VLOOKUP($A75,집계!$B:$AD,MATCH(I$1,집계!$2:$2,0)-1,FALSE),"")</f>
        <v>77</v>
      </c>
      <c r="J75" s="3">
        <f>IFERROR(VLOOKUP($A75,집계!$B:$AD,MATCH(J$1,집계!$2:$2,0)-1,FALSE),"")</f>
        <v>82</v>
      </c>
      <c r="K75" s="3">
        <f>IFERROR(VLOOKUP($A75,집계!$B:$AD,MATCH(K$1,집계!$2:$2,0)-1,FALSE),"")</f>
        <v>80</v>
      </c>
      <c r="L75" s="3">
        <f>IFERROR(VLOOKUP($A75,집계!$B:$AD,MATCH(L$1,집계!$2:$2,0)-1,FALSE),"")</f>
        <v>81</v>
      </c>
      <c r="M75" s="16">
        <f>IFERROR(VLOOKUP($A75,집계!$B:$AD,MATCH(M$1,집계!$2:$2,0)-1,FALSE),"")</f>
        <v>79.333333333333329</v>
      </c>
      <c r="N75" s="16">
        <f>IFERROR(VLOOKUP($A75,집계!$B:$AD,MATCH(N$1,집계!$2:$2,0)-1,FALSE),"")</f>
        <v>0</v>
      </c>
      <c r="O75" s="16">
        <f>IFERROR(VLOOKUP($A75,집계!$B:$AD,MATCH(O$1,집계!$2:$2,0)-1,FALSE),"")</f>
        <v>79.333333333333329</v>
      </c>
      <c r="P75" s="31" t="str">
        <f>IFERROR(VLOOKUP($A75,집계!$B:$AD,MATCH(P$1,집계!$2:$2,0)-1,FALSE),"")</f>
        <v/>
      </c>
    </row>
    <row r="76" spans="1:32" ht="17.100000000000001" customHeight="1" x14ac:dyDescent="0.35">
      <c r="A76" s="2">
        <v>20416965</v>
      </c>
      <c r="B76" s="4">
        <f>IFERROR(VLOOKUP($A76,집계!$B:$AD,MATCH(B$1,집계!$2:$2,0)-1,FALSE),"")</f>
        <v>63</v>
      </c>
      <c r="C76" s="4" t="str">
        <f>IFERROR(VLOOKUP($A76,집계!$B:$AD,MATCH(C$1,집계!$2:$2,0)-1,FALSE),"")</f>
        <v>박지훈</v>
      </c>
      <c r="D76" s="4">
        <f>IFERROR(VLOOKUP($A76,집계!$B:$AD,MATCH(D$1,집계!$2:$2,0)-1,FALSE),"")</f>
        <v>20416965</v>
      </c>
      <c r="E76" s="4" t="str">
        <f>IFERROR(VLOOKUP($A76,집계!$B:$AD,MATCH(E$1,집계!$2:$2,0)-1,FALSE),"")</f>
        <v>산업용 스마트 비상정지 원격제어</v>
      </c>
      <c r="F76" s="31">
        <f>IFERROR(VLOOKUP($A76,대상!$B:$AD,MATCH(F$1,대상!$1:$1,0)-1,FALSE),"")</f>
        <v>0</v>
      </c>
      <c r="G76" s="3">
        <f>IFERROR(VLOOKUP($A76,집계!$B:$AD,MATCH(G$1,집계!$2:$2,0)-1,FALSE),"")</f>
        <v>5</v>
      </c>
      <c r="H76" s="3">
        <f>IFERROR(VLOOKUP($A76,집계!$B:$AD,MATCH(H$1,집계!$2:$2,0)-1,FALSE),"")</f>
        <v>70</v>
      </c>
      <c r="I76" s="3">
        <f>IFERROR(VLOOKUP($A76,집계!$B:$AD,MATCH(I$1,집계!$2:$2,0)-1,FALSE),"")</f>
        <v>60</v>
      </c>
      <c r="J76" s="3">
        <f>IFERROR(VLOOKUP($A76,집계!$B:$AD,MATCH(J$1,집계!$2:$2,0)-1,FALSE),"")</f>
        <v>74</v>
      </c>
      <c r="K76" s="3">
        <f>IFERROR(VLOOKUP($A76,집계!$B:$AD,MATCH(K$1,집계!$2:$2,0)-1,FALSE),"")</f>
        <v>81</v>
      </c>
      <c r="L76" s="3">
        <f>IFERROR(VLOOKUP($A76,집계!$B:$AD,MATCH(L$1,집계!$2:$2,0)-1,FALSE),"")</f>
        <v>79</v>
      </c>
      <c r="M76" s="16">
        <f>IFERROR(VLOOKUP($A76,집계!$B:$AD,MATCH(M$1,집계!$2:$2,0)-1,FALSE),"")</f>
        <v>74.333333333333329</v>
      </c>
      <c r="N76" s="16">
        <f>IFERROR(VLOOKUP($A76,집계!$B:$AD,MATCH(N$1,집계!$2:$2,0)-1,FALSE),"")</f>
        <v>0</v>
      </c>
      <c r="O76" s="16">
        <f>IFERROR(VLOOKUP($A76,집계!$B:$AD,MATCH(O$1,집계!$2:$2,0)-1,FALSE),"")</f>
        <v>74.333333333333329</v>
      </c>
      <c r="P76" s="31" t="str">
        <f>IFERROR(VLOOKUP($A76,집계!$B:$AD,MATCH(P$1,집계!$2:$2,0)-1,FALSE),"")</f>
        <v/>
      </c>
    </row>
    <row r="77" spans="1:32" ht="17.100000000000001" customHeight="1" x14ac:dyDescent="0.35">
      <c r="A77" s="2">
        <v>20417302</v>
      </c>
      <c r="B77" s="4">
        <f>IFERROR(VLOOKUP($A77,집계!$B:$AD,MATCH(B$1,집계!$2:$2,0)-1,FALSE),"")</f>
        <v>41</v>
      </c>
      <c r="C77" s="4" t="str">
        <f>IFERROR(VLOOKUP($A77,집계!$B:$AD,MATCH(C$1,집계!$2:$2,0)-1,FALSE),"")</f>
        <v>김정모</v>
      </c>
      <c r="D77" s="4">
        <f>IFERROR(VLOOKUP($A77,집계!$B:$AD,MATCH(D$1,집계!$2:$2,0)-1,FALSE),"")</f>
        <v>20417302</v>
      </c>
      <c r="E77" s="4" t="str">
        <f>IFERROR(VLOOKUP($A77,집계!$B:$AD,MATCH(E$1,집계!$2:$2,0)-1,FALSE),"")</f>
        <v>전문가-AI 협업(Co-Design) 기반의 지능형 하드웨어 설계·제작 자동화 솔루션, ODaaS</v>
      </c>
      <c r="F77" s="31">
        <f>IFERROR(VLOOKUP($A77,대상!$B:$AD,MATCH(F$1,대상!$1:$1,0)-1,FALSE),"")</f>
        <v>0</v>
      </c>
      <c r="G77" s="3">
        <f>IFERROR(VLOOKUP($A77,집계!$B:$AD,MATCH(G$1,집계!$2:$2,0)-1,FALSE),"")</f>
        <v>5</v>
      </c>
      <c r="H77" s="3">
        <f>IFERROR(VLOOKUP($A77,집계!$B:$AD,MATCH(H$1,집계!$2:$2,0)-1,FALSE),"")</f>
        <v>74</v>
      </c>
      <c r="I77" s="3">
        <f>IFERROR(VLOOKUP($A77,집계!$B:$AD,MATCH(I$1,집계!$2:$2,0)-1,FALSE),"")</f>
        <v>74</v>
      </c>
      <c r="J77" s="3">
        <f>IFERROR(VLOOKUP($A77,집계!$B:$AD,MATCH(J$1,집계!$2:$2,0)-1,FALSE),"")</f>
        <v>80</v>
      </c>
      <c r="K77" s="3">
        <f>IFERROR(VLOOKUP($A77,집계!$B:$AD,MATCH(K$1,집계!$2:$2,0)-1,FALSE),"")</f>
        <v>73</v>
      </c>
      <c r="L77" s="3">
        <f>IFERROR(VLOOKUP($A77,집계!$B:$AD,MATCH(L$1,집계!$2:$2,0)-1,FALSE),"")</f>
        <v>82</v>
      </c>
      <c r="M77" s="16">
        <f>IFERROR(VLOOKUP($A77,집계!$B:$AD,MATCH(M$1,집계!$2:$2,0)-1,FALSE),"")</f>
        <v>76</v>
      </c>
      <c r="N77" s="16">
        <f>IFERROR(VLOOKUP($A77,집계!$B:$AD,MATCH(N$1,집계!$2:$2,0)-1,FALSE),"")</f>
        <v>0</v>
      </c>
      <c r="O77" s="16">
        <f>IFERROR(VLOOKUP($A77,집계!$B:$AD,MATCH(O$1,집계!$2:$2,0)-1,FALSE),"")</f>
        <v>76</v>
      </c>
      <c r="P77" s="31" t="str">
        <f>IFERROR(VLOOKUP($A77,집계!$B:$AD,MATCH(P$1,집계!$2:$2,0)-1,FALSE),"")</f>
        <v/>
      </c>
    </row>
    <row r="78" spans="1:32" ht="17.100000000000001" customHeight="1" x14ac:dyDescent="0.35">
      <c r="A78" s="2">
        <v>20417433</v>
      </c>
      <c r="B78" s="4">
        <f>IFERROR(VLOOKUP($A78,집계!$B:$AD,MATCH(B$1,집계!$2:$2,0)-1,FALSE),"")</f>
        <v>43</v>
      </c>
      <c r="C78" s="4" t="str">
        <f>IFERROR(VLOOKUP($A78,집계!$B:$AD,MATCH(C$1,집계!$2:$2,0)-1,FALSE),"")</f>
        <v>이주연</v>
      </c>
      <c r="D78" s="4">
        <f>IFERROR(VLOOKUP($A78,집계!$B:$AD,MATCH(D$1,집계!$2:$2,0)-1,FALSE),"")</f>
        <v>20417433</v>
      </c>
      <c r="E78" s="4" t="str">
        <f>IFERROR(VLOOKUP($A78,집계!$B:$AD,MATCH(E$1,집계!$2:$2,0)-1,FALSE),"")</f>
        <v>Gate Control 이론에 근거한, 의료진 설계기반 페인케어 의료기기 상용화</v>
      </c>
      <c r="F78" s="31">
        <f>IFERROR(VLOOKUP($A78,대상!$B:$AD,MATCH(F$1,대상!$1:$1,0)-1,FALSE),"")</f>
        <v>0</v>
      </c>
      <c r="G78" s="3">
        <f>IFERROR(VLOOKUP($A78,집계!$B:$AD,MATCH(G$1,집계!$2:$2,0)-1,FALSE),"")</f>
        <v>5</v>
      </c>
      <c r="H78" s="3">
        <f>IFERROR(VLOOKUP($A78,집계!$B:$AD,MATCH(H$1,집계!$2:$2,0)-1,FALSE),"")</f>
        <v>70</v>
      </c>
      <c r="I78" s="3">
        <f>IFERROR(VLOOKUP($A78,집계!$B:$AD,MATCH(I$1,집계!$2:$2,0)-1,FALSE),"")</f>
        <v>73</v>
      </c>
      <c r="J78" s="3">
        <f>IFERROR(VLOOKUP($A78,집계!$B:$AD,MATCH(J$1,집계!$2:$2,0)-1,FALSE),"")</f>
        <v>70</v>
      </c>
      <c r="K78" s="3">
        <f>IFERROR(VLOOKUP($A78,집계!$B:$AD,MATCH(K$1,집계!$2:$2,0)-1,FALSE),"")</f>
        <v>81</v>
      </c>
      <c r="L78" s="3">
        <f>IFERROR(VLOOKUP($A78,집계!$B:$AD,MATCH(L$1,집계!$2:$2,0)-1,FALSE),"")</f>
        <v>78</v>
      </c>
      <c r="M78" s="16">
        <f>IFERROR(VLOOKUP($A78,집계!$B:$AD,MATCH(M$1,집계!$2:$2,0)-1,FALSE),"")</f>
        <v>73.666666666666671</v>
      </c>
      <c r="N78" s="16">
        <f>IFERROR(VLOOKUP($A78,집계!$B:$AD,MATCH(N$1,집계!$2:$2,0)-1,FALSE),"")</f>
        <v>2</v>
      </c>
      <c r="O78" s="16">
        <f>IFERROR(VLOOKUP($A78,집계!$B:$AD,MATCH(O$1,집계!$2:$2,0)-1,FALSE),"")</f>
        <v>75.666666666666671</v>
      </c>
      <c r="P78" s="31" t="str">
        <f>IFERROR(VLOOKUP($A78,집계!$B:$AD,MATCH(P$1,집계!$2:$2,0)-1,FALSE),"")</f>
        <v/>
      </c>
    </row>
    <row r="79" spans="1:32" ht="17.100000000000001" customHeight="1" x14ac:dyDescent="0.35">
      <c r="A79" s="2">
        <v>20417539</v>
      </c>
      <c r="B79" s="4">
        <f>IFERROR(VLOOKUP($A79,집계!$B:$AD,MATCH(B$1,집계!$2:$2,0)-1,FALSE),"")</f>
        <v>25</v>
      </c>
      <c r="C79" s="4" t="str">
        <f>IFERROR(VLOOKUP($A79,집계!$B:$AD,MATCH(C$1,집계!$2:$2,0)-1,FALSE),"")</f>
        <v>권새봄</v>
      </c>
      <c r="D79" s="4">
        <f>IFERROR(VLOOKUP($A79,집계!$B:$AD,MATCH(D$1,집계!$2:$2,0)-1,FALSE),"")</f>
        <v>20417539</v>
      </c>
      <c r="E79" s="4" t="str">
        <f>IFERROR(VLOOKUP($A79,집계!$B:$AD,MATCH(E$1,집계!$2:$2,0)-1,FALSE),"")</f>
        <v>환경 센서 데이터를 활용한 동파 방지 탄소덮개</v>
      </c>
      <c r="F79" s="31">
        <f>IFERROR(VLOOKUP($A79,대상!$B:$AD,MATCH(F$1,대상!$1:$1,0)-1,FALSE),"")</f>
        <v>0</v>
      </c>
      <c r="G79" s="3">
        <f>IFERROR(VLOOKUP($A79,집계!$B:$AD,MATCH(G$1,집계!$2:$2,0)-1,FALSE),"")</f>
        <v>5</v>
      </c>
      <c r="H79" s="3">
        <f>IFERROR(VLOOKUP($A79,집계!$B:$AD,MATCH(H$1,집계!$2:$2,0)-1,FALSE),"")</f>
        <v>68</v>
      </c>
      <c r="I79" s="3">
        <f>IFERROR(VLOOKUP($A79,집계!$B:$AD,MATCH(I$1,집계!$2:$2,0)-1,FALSE),"")</f>
        <v>74</v>
      </c>
      <c r="J79" s="3">
        <f>IFERROR(VLOOKUP($A79,집계!$B:$AD,MATCH(J$1,집계!$2:$2,0)-1,FALSE),"")</f>
        <v>85</v>
      </c>
      <c r="K79" s="3">
        <f>IFERROR(VLOOKUP($A79,집계!$B:$AD,MATCH(K$1,집계!$2:$2,0)-1,FALSE),"")</f>
        <v>83</v>
      </c>
      <c r="L79" s="3">
        <f>IFERROR(VLOOKUP($A79,집계!$B:$AD,MATCH(L$1,집계!$2:$2,0)-1,FALSE),"")</f>
        <v>79</v>
      </c>
      <c r="M79" s="16">
        <f>IFERROR(VLOOKUP($A79,집계!$B:$AD,MATCH(M$1,집계!$2:$2,0)-1,FALSE),"")</f>
        <v>78.666666666666671</v>
      </c>
      <c r="N79" s="16">
        <f>IFERROR(VLOOKUP($A79,집계!$B:$AD,MATCH(N$1,집계!$2:$2,0)-1,FALSE),"")</f>
        <v>0</v>
      </c>
      <c r="O79" s="16">
        <f>IFERROR(VLOOKUP($A79,집계!$B:$AD,MATCH(O$1,집계!$2:$2,0)-1,FALSE),"")</f>
        <v>78.666666666666671</v>
      </c>
      <c r="P79" s="31" t="str">
        <f>IFERROR(VLOOKUP($A79,집계!$B:$AD,MATCH(P$1,집계!$2:$2,0)-1,FALSE),"")</f>
        <v/>
      </c>
    </row>
    <row r="80" spans="1:32" ht="17.100000000000001" customHeight="1" x14ac:dyDescent="0.35">
      <c r="A80" s="2">
        <v>20417611</v>
      </c>
      <c r="B80" s="4">
        <f>IFERROR(VLOOKUP($A80,집계!$B:$AD,MATCH(B$1,집계!$2:$2,0)-1,FALSE),"")</f>
        <v>57</v>
      </c>
      <c r="C80" s="4" t="str">
        <f>IFERROR(VLOOKUP($A80,집계!$B:$AD,MATCH(C$1,집계!$2:$2,0)-1,FALSE),"")</f>
        <v>김승현</v>
      </c>
      <c r="D80" s="4">
        <f>IFERROR(VLOOKUP($A80,집계!$B:$AD,MATCH(D$1,집계!$2:$2,0)-1,FALSE),"")</f>
        <v>20417611</v>
      </c>
      <c r="E80" s="4" t="str">
        <f>IFERROR(VLOOKUP($A80,집계!$B:$AD,MATCH(E$1,집계!$2:$2,0)-1,FALSE),"")</f>
        <v>터치와 물리버튼을 융합하여 같은 공간으로 4배 더 신호를 제어하는 직관형 자동차 실내 스위치</v>
      </c>
      <c r="F80" s="31">
        <f>IFERROR(VLOOKUP($A80,대상!$B:$AD,MATCH(F$1,대상!$1:$1,0)-1,FALSE),"")</f>
        <v>0</v>
      </c>
      <c r="G80" s="3">
        <f>IFERROR(VLOOKUP($A80,집계!$B:$AD,MATCH(G$1,집계!$2:$2,0)-1,FALSE),"")</f>
        <v>5</v>
      </c>
      <c r="H80" s="3">
        <f>IFERROR(VLOOKUP($A80,집계!$B:$AD,MATCH(H$1,집계!$2:$2,0)-1,FALSE),"")</f>
        <v>75</v>
      </c>
      <c r="I80" s="3">
        <f>IFERROR(VLOOKUP($A80,집계!$B:$AD,MATCH(I$1,집계!$2:$2,0)-1,FALSE),"")</f>
        <v>75</v>
      </c>
      <c r="J80" s="3">
        <f>IFERROR(VLOOKUP($A80,집계!$B:$AD,MATCH(J$1,집계!$2:$2,0)-1,FALSE),"")</f>
        <v>68</v>
      </c>
      <c r="K80" s="3">
        <f>IFERROR(VLOOKUP($A80,집계!$B:$AD,MATCH(K$1,집계!$2:$2,0)-1,FALSE),"")</f>
        <v>74</v>
      </c>
      <c r="L80" s="3">
        <f>IFERROR(VLOOKUP($A80,집계!$B:$AD,MATCH(L$1,집계!$2:$2,0)-1,FALSE),"")</f>
        <v>76</v>
      </c>
      <c r="M80" s="16">
        <f>IFERROR(VLOOKUP($A80,집계!$B:$AD,MATCH(M$1,집계!$2:$2,0)-1,FALSE),"")</f>
        <v>74.666666666666671</v>
      </c>
      <c r="N80" s="16">
        <f>IFERROR(VLOOKUP($A80,집계!$B:$AD,MATCH(N$1,집계!$2:$2,0)-1,FALSE),"")</f>
        <v>0</v>
      </c>
      <c r="O80" s="16">
        <f>IFERROR(VLOOKUP($A80,집계!$B:$AD,MATCH(O$1,집계!$2:$2,0)-1,FALSE),"")</f>
        <v>74.666666666666671</v>
      </c>
      <c r="P80" s="31" t="str">
        <f>IFERROR(VLOOKUP($A80,집계!$B:$AD,MATCH(P$1,집계!$2:$2,0)-1,FALSE),"")</f>
        <v/>
      </c>
    </row>
    <row r="81" spans="1:16" ht="17.100000000000001" customHeight="1" x14ac:dyDescent="0.35">
      <c r="A81" s="2">
        <v>20417817</v>
      </c>
      <c r="B81" s="4">
        <f>IFERROR(VLOOKUP($A81,집계!$B:$AD,MATCH(B$1,집계!$2:$2,0)-1,FALSE),"")</f>
        <v>109</v>
      </c>
      <c r="C81" s="4" t="str">
        <f>IFERROR(VLOOKUP($A81,집계!$B:$AD,MATCH(C$1,집계!$2:$2,0)-1,FALSE),"")</f>
        <v>김다솜</v>
      </c>
      <c r="D81" s="4">
        <f>IFERROR(VLOOKUP($A81,집계!$B:$AD,MATCH(D$1,집계!$2:$2,0)-1,FALSE),"")</f>
        <v>20417817</v>
      </c>
      <c r="E81" s="4" t="str">
        <f>IFERROR(VLOOKUP($A81,집계!$B:$AD,MATCH(E$1,집계!$2:$2,0)-1,FALSE),"")</f>
        <v>NOVA DESK</v>
      </c>
      <c r="F81" s="31">
        <f>IFERROR(VLOOKUP($A81,대상!$B:$AD,MATCH(F$1,대상!$1:$1,0)-1,FALSE),"")</f>
        <v>0</v>
      </c>
      <c r="G81" s="3">
        <f>IFERROR(VLOOKUP($A81,집계!$B:$AD,MATCH(G$1,집계!$2:$2,0)-1,FALSE),"")</f>
        <v>5</v>
      </c>
      <c r="H81" s="3">
        <f>IFERROR(VLOOKUP($A81,집계!$B:$AD,MATCH(H$1,집계!$2:$2,0)-1,FALSE),"")</f>
        <v>69</v>
      </c>
      <c r="I81" s="3">
        <f>IFERROR(VLOOKUP($A81,집계!$B:$AD,MATCH(I$1,집계!$2:$2,0)-1,FALSE),"")</f>
        <v>65</v>
      </c>
      <c r="J81" s="3">
        <f>IFERROR(VLOOKUP($A81,집계!$B:$AD,MATCH(J$1,집계!$2:$2,0)-1,FALSE),"")</f>
        <v>72</v>
      </c>
      <c r="K81" s="3">
        <f>IFERROR(VLOOKUP($A81,집계!$B:$AD,MATCH(K$1,집계!$2:$2,0)-1,FALSE),"")</f>
        <v>82</v>
      </c>
      <c r="L81" s="3">
        <f>IFERROR(VLOOKUP($A81,집계!$B:$AD,MATCH(L$1,집계!$2:$2,0)-1,FALSE),"")</f>
        <v>73</v>
      </c>
      <c r="M81" s="16">
        <f>IFERROR(VLOOKUP($A81,집계!$B:$AD,MATCH(M$1,집계!$2:$2,0)-1,FALSE),"")</f>
        <v>71.333333333333329</v>
      </c>
      <c r="N81" s="16">
        <f>IFERROR(VLOOKUP($A81,집계!$B:$AD,MATCH(N$1,집계!$2:$2,0)-1,FALSE),"")</f>
        <v>0</v>
      </c>
      <c r="O81" s="16">
        <f>IFERROR(VLOOKUP($A81,집계!$B:$AD,MATCH(O$1,집계!$2:$2,0)-1,FALSE),"")</f>
        <v>71.333333333333329</v>
      </c>
      <c r="P81" s="31" t="str">
        <f>IFERROR(VLOOKUP($A81,집계!$B:$AD,MATCH(P$1,집계!$2:$2,0)-1,FALSE),"")</f>
        <v/>
      </c>
    </row>
    <row r="82" spans="1:16" ht="17.100000000000001" customHeight="1" x14ac:dyDescent="0.35">
      <c r="A82" s="2">
        <v>20418058</v>
      </c>
      <c r="B82" s="4">
        <f>IFERROR(VLOOKUP($A82,집계!$B:$AD,MATCH(B$1,집계!$2:$2,0)-1,FALSE),"")</f>
        <v>77</v>
      </c>
      <c r="C82" s="4" t="str">
        <f>IFERROR(VLOOKUP($A82,집계!$B:$AD,MATCH(C$1,집계!$2:$2,0)-1,FALSE),"")</f>
        <v>이민수</v>
      </c>
      <c r="D82" s="4">
        <f>IFERROR(VLOOKUP($A82,집계!$B:$AD,MATCH(D$1,집계!$2:$2,0)-1,FALSE),"")</f>
        <v>20418058</v>
      </c>
      <c r="E82" s="4" t="str">
        <f>IFERROR(VLOOKUP($A82,집계!$B:$AD,MATCH(E$1,집계!$2:$2,0)-1,FALSE),"")</f>
        <v>AI기반 위생•재고 통합 관리 스마트 매대</v>
      </c>
      <c r="F82" s="31">
        <f>IFERROR(VLOOKUP($A82,대상!$B:$AD,MATCH(F$1,대상!$1:$1,0)-1,FALSE),"")</f>
        <v>0</v>
      </c>
      <c r="G82" s="3">
        <f>IFERROR(VLOOKUP($A82,집계!$B:$AD,MATCH(G$1,집계!$2:$2,0)-1,FALSE),"")</f>
        <v>5</v>
      </c>
      <c r="H82" s="3">
        <f>IFERROR(VLOOKUP($A82,집계!$B:$AD,MATCH(H$1,집계!$2:$2,0)-1,FALSE),"")</f>
        <v>74</v>
      </c>
      <c r="I82" s="3">
        <f>IFERROR(VLOOKUP($A82,집계!$B:$AD,MATCH(I$1,집계!$2:$2,0)-1,FALSE),"")</f>
        <v>75</v>
      </c>
      <c r="J82" s="3">
        <f>IFERROR(VLOOKUP($A82,집계!$B:$AD,MATCH(J$1,집계!$2:$2,0)-1,FALSE),"")</f>
        <v>69</v>
      </c>
      <c r="K82" s="3">
        <f>IFERROR(VLOOKUP($A82,집계!$B:$AD,MATCH(K$1,집계!$2:$2,0)-1,FALSE),"")</f>
        <v>83</v>
      </c>
      <c r="L82" s="3">
        <f>IFERROR(VLOOKUP($A82,집계!$B:$AD,MATCH(L$1,집계!$2:$2,0)-1,FALSE),"")</f>
        <v>72</v>
      </c>
      <c r="M82" s="16">
        <f>IFERROR(VLOOKUP($A82,집계!$B:$AD,MATCH(M$1,집계!$2:$2,0)-1,FALSE),"")</f>
        <v>73.666666666666671</v>
      </c>
      <c r="N82" s="16">
        <f>IFERROR(VLOOKUP($A82,집계!$B:$AD,MATCH(N$1,집계!$2:$2,0)-1,FALSE),"")</f>
        <v>0</v>
      </c>
      <c r="O82" s="16">
        <f>IFERROR(VLOOKUP($A82,집계!$B:$AD,MATCH(O$1,집계!$2:$2,0)-1,FALSE),"")</f>
        <v>73.666666666666671</v>
      </c>
      <c r="P82" s="31" t="str">
        <f>IFERROR(VLOOKUP($A82,집계!$B:$AD,MATCH(P$1,집계!$2:$2,0)-1,FALSE),"")</f>
        <v/>
      </c>
    </row>
    <row r="83" spans="1:16" ht="17.100000000000001" customHeight="1" x14ac:dyDescent="0.35">
      <c r="A83" s="2">
        <v>20419368</v>
      </c>
      <c r="B83" s="4">
        <f>IFERROR(VLOOKUP($A83,집계!$B:$AD,MATCH(B$1,집계!$2:$2,0)-1,FALSE),"")</f>
        <v>123</v>
      </c>
      <c r="C83" s="4" t="str">
        <f>IFERROR(VLOOKUP($A83,집계!$B:$AD,MATCH(C$1,집계!$2:$2,0)-1,FALSE),"")</f>
        <v>윤연상</v>
      </c>
      <c r="D83" s="4">
        <f>IFERROR(VLOOKUP($A83,집계!$B:$AD,MATCH(D$1,집계!$2:$2,0)-1,FALSE),"")</f>
        <v>20419368</v>
      </c>
      <c r="E83" s="4" t="str">
        <f>IFERROR(VLOOKUP($A83,집계!$B:$AD,MATCH(E$1,집계!$2:$2,0)-1,FALSE),"")</f>
        <v>AI기반 실시간 온도/청정 분석을 통한 최적의 출력제어</v>
      </c>
      <c r="F83" s="31">
        <f>IFERROR(VLOOKUP($A83,대상!$B:$AD,MATCH(F$1,대상!$1:$1,0)-1,FALSE),"")</f>
        <v>0</v>
      </c>
      <c r="G83" s="3">
        <f>IFERROR(VLOOKUP($A83,집계!$B:$AD,MATCH(G$1,집계!$2:$2,0)-1,FALSE),"")</f>
        <v>5</v>
      </c>
      <c r="H83" s="3">
        <f>IFERROR(VLOOKUP($A83,집계!$B:$AD,MATCH(H$1,집계!$2:$2,0)-1,FALSE),"")</f>
        <v>70</v>
      </c>
      <c r="I83" s="3">
        <f>IFERROR(VLOOKUP($A83,집계!$B:$AD,MATCH(I$1,집계!$2:$2,0)-1,FALSE),"")</f>
        <v>63</v>
      </c>
      <c r="J83" s="3">
        <f>IFERROR(VLOOKUP($A83,집계!$B:$AD,MATCH(J$1,집계!$2:$2,0)-1,FALSE),"")</f>
        <v>68</v>
      </c>
      <c r="K83" s="3">
        <f>IFERROR(VLOOKUP($A83,집계!$B:$AD,MATCH(K$1,집계!$2:$2,0)-1,FALSE),"")</f>
        <v>73</v>
      </c>
      <c r="L83" s="3">
        <f>IFERROR(VLOOKUP($A83,집계!$B:$AD,MATCH(L$1,집계!$2:$2,0)-1,FALSE),"")</f>
        <v>78</v>
      </c>
      <c r="M83" s="16">
        <f>IFERROR(VLOOKUP($A83,집계!$B:$AD,MATCH(M$1,집계!$2:$2,0)-1,FALSE),"")</f>
        <v>70.333333333333329</v>
      </c>
      <c r="N83" s="16">
        <f>IFERROR(VLOOKUP($A83,집계!$B:$AD,MATCH(N$1,집계!$2:$2,0)-1,FALSE),"")</f>
        <v>0</v>
      </c>
      <c r="O83" s="16">
        <f>IFERROR(VLOOKUP($A83,집계!$B:$AD,MATCH(O$1,집계!$2:$2,0)-1,FALSE),"")</f>
        <v>70.333333333333329</v>
      </c>
      <c r="P83" s="31" t="str">
        <f>IFERROR(VLOOKUP($A83,집계!$B:$AD,MATCH(P$1,집계!$2:$2,0)-1,FALSE),"")</f>
        <v/>
      </c>
    </row>
    <row r="84" spans="1:16" ht="17.100000000000001" customHeight="1" x14ac:dyDescent="0.35">
      <c r="A84" s="2">
        <v>20419549</v>
      </c>
      <c r="B84" s="4">
        <f>IFERROR(VLOOKUP($A84,집계!$B:$AD,MATCH(B$1,집계!$2:$2,0)-1,FALSE),"")</f>
        <v>69</v>
      </c>
      <c r="C84" s="4" t="str">
        <f>IFERROR(VLOOKUP($A84,집계!$B:$AD,MATCH(C$1,집계!$2:$2,0)-1,FALSE),"")</f>
        <v>박서영</v>
      </c>
      <c r="D84" s="4">
        <f>IFERROR(VLOOKUP($A84,집계!$B:$AD,MATCH(D$1,집계!$2:$2,0)-1,FALSE),"")</f>
        <v>20419549</v>
      </c>
      <c r="E84" s="4" t="str">
        <f>IFERROR(VLOOKUP($A84,집계!$B:$AD,MATCH(E$1,집계!$2:$2,0)-1,FALSE),"")</f>
        <v>AI 두피 스캔 기술이 적용된 정량 도포 기능의 탈모 외용제 사용 개선 디바이스</v>
      </c>
      <c r="F84" s="31">
        <f>IFERROR(VLOOKUP($A84,대상!$B:$AD,MATCH(F$1,대상!$1:$1,0)-1,FALSE),"")</f>
        <v>0</v>
      </c>
      <c r="G84" s="3">
        <f>IFERROR(VLOOKUP($A84,집계!$B:$AD,MATCH(G$1,집계!$2:$2,0)-1,FALSE),"")</f>
        <v>5</v>
      </c>
      <c r="H84" s="3">
        <f>IFERROR(VLOOKUP($A84,집계!$B:$AD,MATCH(H$1,집계!$2:$2,0)-1,FALSE),"")</f>
        <v>74</v>
      </c>
      <c r="I84" s="3">
        <f>IFERROR(VLOOKUP($A84,집계!$B:$AD,MATCH(I$1,집계!$2:$2,0)-1,FALSE),"")</f>
        <v>62</v>
      </c>
      <c r="J84" s="3">
        <f>IFERROR(VLOOKUP($A84,집계!$B:$AD,MATCH(J$1,집계!$2:$2,0)-1,FALSE),"")</f>
        <v>75</v>
      </c>
      <c r="K84" s="3">
        <f>IFERROR(VLOOKUP($A84,집계!$B:$AD,MATCH(K$1,집계!$2:$2,0)-1,FALSE),"")</f>
        <v>73</v>
      </c>
      <c r="L84" s="3">
        <f>IFERROR(VLOOKUP($A84,집계!$B:$AD,MATCH(L$1,집계!$2:$2,0)-1,FALSE),"")</f>
        <v>75</v>
      </c>
      <c r="M84" s="16">
        <f>IFERROR(VLOOKUP($A84,집계!$B:$AD,MATCH(M$1,집계!$2:$2,0)-1,FALSE),"")</f>
        <v>74</v>
      </c>
      <c r="N84" s="16">
        <f>IFERROR(VLOOKUP($A84,집계!$B:$AD,MATCH(N$1,집계!$2:$2,0)-1,FALSE),"")</f>
        <v>0</v>
      </c>
      <c r="O84" s="16">
        <f>IFERROR(VLOOKUP($A84,집계!$B:$AD,MATCH(O$1,집계!$2:$2,0)-1,FALSE),"")</f>
        <v>74</v>
      </c>
      <c r="P84" s="31" t="str">
        <f>IFERROR(VLOOKUP($A84,집계!$B:$AD,MATCH(P$1,집계!$2:$2,0)-1,FALSE),"")</f>
        <v/>
      </c>
    </row>
    <row r="85" spans="1:16" ht="17.100000000000001" customHeight="1" x14ac:dyDescent="0.35">
      <c r="A85" s="2">
        <v>20420098</v>
      </c>
      <c r="B85" s="4">
        <f>IFERROR(VLOOKUP($A85,집계!$B:$AD,MATCH(B$1,집계!$2:$2,0)-1,FALSE),"")</f>
        <v>35</v>
      </c>
      <c r="C85" s="4" t="str">
        <f>IFERROR(VLOOKUP($A85,집계!$B:$AD,MATCH(C$1,집계!$2:$2,0)-1,FALSE),"")</f>
        <v>양지근</v>
      </c>
      <c r="D85" s="4">
        <f>IFERROR(VLOOKUP($A85,집계!$B:$AD,MATCH(D$1,집계!$2:$2,0)-1,FALSE),"")</f>
        <v>20420098</v>
      </c>
      <c r="E85" s="4" t="str">
        <f>IFERROR(VLOOKUP($A85,집계!$B:$AD,MATCH(E$1,집계!$2:$2,0)-1,FALSE),"")</f>
        <v>도수 렌즈 호환 및 파라메트릭 사이즈 맞춤이 가능한 능동형 AI 에이전트 스마트 아이웨어</v>
      </c>
      <c r="F85" s="31">
        <f>IFERROR(VLOOKUP($A85,대상!$B:$AD,MATCH(F$1,대상!$1:$1,0)-1,FALSE),"")</f>
        <v>0</v>
      </c>
      <c r="G85" s="3">
        <f>IFERROR(VLOOKUP($A85,집계!$B:$AD,MATCH(G$1,집계!$2:$2,0)-1,FALSE),"")</f>
        <v>5</v>
      </c>
      <c r="H85" s="3">
        <f>IFERROR(VLOOKUP($A85,집계!$B:$AD,MATCH(H$1,집계!$2:$2,0)-1,FALSE),"")</f>
        <v>69</v>
      </c>
      <c r="I85" s="3">
        <f>IFERROR(VLOOKUP($A85,집계!$B:$AD,MATCH(I$1,집계!$2:$2,0)-1,FALSE),"")</f>
        <v>74</v>
      </c>
      <c r="J85" s="3">
        <f>IFERROR(VLOOKUP($A85,집계!$B:$AD,MATCH(J$1,집계!$2:$2,0)-1,FALSE),"")</f>
        <v>82</v>
      </c>
      <c r="K85" s="3">
        <f>IFERROR(VLOOKUP($A85,집계!$B:$AD,MATCH(K$1,집계!$2:$2,0)-1,FALSE),"")</f>
        <v>72</v>
      </c>
      <c r="L85" s="3">
        <f>IFERROR(VLOOKUP($A85,집계!$B:$AD,MATCH(L$1,집계!$2:$2,0)-1,FALSE),"")</f>
        <v>79</v>
      </c>
      <c r="M85" s="16">
        <f>IFERROR(VLOOKUP($A85,집계!$B:$AD,MATCH(M$1,집계!$2:$2,0)-1,FALSE),"")</f>
        <v>75</v>
      </c>
      <c r="N85" s="16">
        <f>IFERROR(VLOOKUP($A85,집계!$B:$AD,MATCH(N$1,집계!$2:$2,0)-1,FALSE),"")</f>
        <v>2</v>
      </c>
      <c r="O85" s="16">
        <f>IFERROR(VLOOKUP($A85,집계!$B:$AD,MATCH(O$1,집계!$2:$2,0)-1,FALSE),"")</f>
        <v>77</v>
      </c>
      <c r="P85" s="31" t="str">
        <f>IFERROR(VLOOKUP($A85,집계!$B:$AD,MATCH(P$1,집계!$2:$2,0)-1,FALSE),"")</f>
        <v/>
      </c>
    </row>
    <row r="86" spans="1:16" ht="17.100000000000001" customHeight="1" x14ac:dyDescent="0.35">
      <c r="A86" s="2">
        <v>20420492</v>
      </c>
      <c r="B86" s="4">
        <f>IFERROR(VLOOKUP($A86,집계!$B:$AD,MATCH(B$1,집계!$2:$2,0)-1,FALSE),"")</f>
        <v>48</v>
      </c>
      <c r="C86" s="4" t="str">
        <f>IFERROR(VLOOKUP($A86,집계!$B:$AD,MATCH(C$1,집계!$2:$2,0)-1,FALSE),"")</f>
        <v>금지혜</v>
      </c>
      <c r="D86" s="4">
        <f>IFERROR(VLOOKUP($A86,집계!$B:$AD,MATCH(D$1,집계!$2:$2,0)-1,FALSE),"")</f>
        <v>20420492</v>
      </c>
      <c r="E86" s="4" t="str">
        <f>IFERROR(VLOOKUP($A86,집계!$B:$AD,MATCH(E$1,집계!$2:$2,0)-1,FALSE),"")</f>
        <v>지능형 온·습도 제어 및 전력 관리 알고리즘 기반 스포츠 모빌리티 무선 건조기</v>
      </c>
      <c r="F86" s="31">
        <f>IFERROR(VLOOKUP($A86,대상!$B:$AD,MATCH(F$1,대상!$1:$1,0)-1,FALSE),"")</f>
        <v>0</v>
      </c>
      <c r="G86" s="3">
        <f>IFERROR(VLOOKUP($A86,집계!$B:$AD,MATCH(G$1,집계!$2:$2,0)-1,FALSE),"")</f>
        <v>5</v>
      </c>
      <c r="H86" s="3">
        <f>IFERROR(VLOOKUP($A86,집계!$B:$AD,MATCH(H$1,집계!$2:$2,0)-1,FALSE),"")</f>
        <v>74</v>
      </c>
      <c r="I86" s="3">
        <f>IFERROR(VLOOKUP($A86,집계!$B:$AD,MATCH(I$1,집계!$2:$2,0)-1,FALSE),"")</f>
        <v>74</v>
      </c>
      <c r="J86" s="3">
        <f>IFERROR(VLOOKUP($A86,집계!$B:$AD,MATCH(J$1,집계!$2:$2,0)-1,FALSE),"")</f>
        <v>85</v>
      </c>
      <c r="K86" s="3">
        <f>IFERROR(VLOOKUP($A86,집계!$B:$AD,MATCH(K$1,집계!$2:$2,0)-1,FALSE),"")</f>
        <v>74</v>
      </c>
      <c r="L86" s="3">
        <f>IFERROR(VLOOKUP($A86,집계!$B:$AD,MATCH(L$1,집계!$2:$2,0)-1,FALSE),"")</f>
        <v>78</v>
      </c>
      <c r="M86" s="16">
        <f>IFERROR(VLOOKUP($A86,집계!$B:$AD,MATCH(M$1,집계!$2:$2,0)-1,FALSE),"")</f>
        <v>75.333333333333329</v>
      </c>
      <c r="N86" s="16">
        <f>IFERROR(VLOOKUP($A86,집계!$B:$AD,MATCH(N$1,집계!$2:$2,0)-1,FALSE),"")</f>
        <v>0</v>
      </c>
      <c r="O86" s="16">
        <f>IFERROR(VLOOKUP($A86,집계!$B:$AD,MATCH(O$1,집계!$2:$2,0)-1,FALSE),"")</f>
        <v>75.333333333333329</v>
      </c>
      <c r="P86" s="31" t="str">
        <f>IFERROR(VLOOKUP($A86,집계!$B:$AD,MATCH(P$1,집계!$2:$2,0)-1,FALSE),"")</f>
        <v/>
      </c>
    </row>
    <row r="87" spans="1:16" ht="17.100000000000001" customHeight="1" x14ac:dyDescent="0.35">
      <c r="A87" s="2">
        <v>20420632</v>
      </c>
      <c r="B87" s="4">
        <f>IFERROR(VLOOKUP($A87,집계!$B:$AD,MATCH(B$1,집계!$2:$2,0)-1,FALSE),"")</f>
        <v>48</v>
      </c>
      <c r="C87" s="4" t="str">
        <f>IFERROR(VLOOKUP($A87,집계!$B:$AD,MATCH(C$1,집계!$2:$2,0)-1,FALSE),"")</f>
        <v>이준희</v>
      </c>
      <c r="D87" s="4">
        <f>IFERROR(VLOOKUP($A87,집계!$B:$AD,MATCH(D$1,집계!$2:$2,0)-1,FALSE),"")</f>
        <v>20420632</v>
      </c>
      <c r="E87" s="4" t="str">
        <f>IFERROR(VLOOKUP($A87,집계!$B:$AD,MATCH(E$1,집계!$2:$2,0)-1,FALSE),"")</f>
        <v>고속·호버링 겸용 이중 추진체 소방 UAV 시스템</v>
      </c>
      <c r="F87" s="31">
        <f>IFERROR(VLOOKUP($A87,대상!$B:$AD,MATCH(F$1,대상!$1:$1,0)-1,FALSE),"")</f>
        <v>0</v>
      </c>
      <c r="G87" s="3">
        <f>IFERROR(VLOOKUP($A87,집계!$B:$AD,MATCH(G$1,집계!$2:$2,0)-1,FALSE),"")</f>
        <v>5</v>
      </c>
      <c r="H87" s="3">
        <f>IFERROR(VLOOKUP($A87,집계!$B:$AD,MATCH(H$1,집계!$2:$2,0)-1,FALSE),"")</f>
        <v>70</v>
      </c>
      <c r="I87" s="3">
        <f>IFERROR(VLOOKUP($A87,집계!$B:$AD,MATCH(I$1,집계!$2:$2,0)-1,FALSE),"")</f>
        <v>65</v>
      </c>
      <c r="J87" s="3">
        <f>IFERROR(VLOOKUP($A87,집계!$B:$AD,MATCH(J$1,집계!$2:$2,0)-1,FALSE),"")</f>
        <v>88</v>
      </c>
      <c r="K87" s="3">
        <f>IFERROR(VLOOKUP($A87,집계!$B:$AD,MATCH(K$1,집계!$2:$2,0)-1,FALSE),"")</f>
        <v>72</v>
      </c>
      <c r="L87" s="3">
        <f>IFERROR(VLOOKUP($A87,집계!$B:$AD,MATCH(L$1,집계!$2:$2,0)-1,FALSE),"")</f>
        <v>84</v>
      </c>
      <c r="M87" s="16">
        <f>IFERROR(VLOOKUP($A87,집계!$B:$AD,MATCH(M$1,집계!$2:$2,0)-1,FALSE),"")</f>
        <v>75.333333333333329</v>
      </c>
      <c r="N87" s="16">
        <f>IFERROR(VLOOKUP($A87,집계!$B:$AD,MATCH(N$1,집계!$2:$2,0)-1,FALSE),"")</f>
        <v>0</v>
      </c>
      <c r="O87" s="16">
        <f>IFERROR(VLOOKUP($A87,집계!$B:$AD,MATCH(O$1,집계!$2:$2,0)-1,FALSE),"")</f>
        <v>75.333333333333329</v>
      </c>
      <c r="P87" s="31" t="str">
        <f>IFERROR(VLOOKUP($A87,집계!$B:$AD,MATCH(P$1,집계!$2:$2,0)-1,FALSE),"")</f>
        <v/>
      </c>
    </row>
    <row r="88" spans="1:16" ht="17.100000000000001" customHeight="1" x14ac:dyDescent="0.35">
      <c r="A88" s="2">
        <v>20420720</v>
      </c>
      <c r="B88" s="4">
        <f>IFERROR(VLOOKUP($A88,집계!$B:$AD,MATCH(B$1,집계!$2:$2,0)-1,FALSE),"")</f>
        <v>99</v>
      </c>
      <c r="C88" s="4" t="str">
        <f>IFERROR(VLOOKUP($A88,집계!$B:$AD,MATCH(C$1,집계!$2:$2,0)-1,FALSE),"")</f>
        <v>양민준</v>
      </c>
      <c r="D88" s="4">
        <f>IFERROR(VLOOKUP($A88,집계!$B:$AD,MATCH(D$1,집계!$2:$2,0)-1,FALSE),"")</f>
        <v>20420720</v>
      </c>
      <c r="E88" s="4" t="str">
        <f>IFERROR(VLOOKUP($A88,집계!$B:$AD,MATCH(E$1,집계!$2:$2,0)-1,FALSE),"")</f>
        <v>복원내구성 기술이 적용된 국부과열 방지 기능 및 밀착력이 향상된 무선 온열안대</v>
      </c>
      <c r="F88" s="31">
        <f>IFERROR(VLOOKUP($A88,대상!$B:$AD,MATCH(F$1,대상!$1:$1,0)-1,FALSE),"")</f>
        <v>0</v>
      </c>
      <c r="G88" s="3">
        <f>IFERROR(VLOOKUP($A88,집계!$B:$AD,MATCH(G$1,집계!$2:$2,0)-1,FALSE),"")</f>
        <v>5</v>
      </c>
      <c r="H88" s="3">
        <f>IFERROR(VLOOKUP($A88,집계!$B:$AD,MATCH(H$1,집계!$2:$2,0)-1,FALSE),"")</f>
        <v>74</v>
      </c>
      <c r="I88" s="3">
        <f>IFERROR(VLOOKUP($A88,집계!$B:$AD,MATCH(I$1,집계!$2:$2,0)-1,FALSE),"")</f>
        <v>63</v>
      </c>
      <c r="J88" s="3">
        <f>IFERROR(VLOOKUP($A88,집계!$B:$AD,MATCH(J$1,집계!$2:$2,0)-1,FALSE),"")</f>
        <v>85</v>
      </c>
      <c r="K88" s="3">
        <f>IFERROR(VLOOKUP($A88,집계!$B:$AD,MATCH(K$1,집계!$2:$2,0)-1,FALSE),"")</f>
        <v>73</v>
      </c>
      <c r="L88" s="3">
        <f>IFERROR(VLOOKUP($A88,집계!$B:$AD,MATCH(L$1,집계!$2:$2,0)-1,FALSE),"")</f>
        <v>69</v>
      </c>
      <c r="M88" s="16">
        <f>IFERROR(VLOOKUP($A88,집계!$B:$AD,MATCH(M$1,집계!$2:$2,0)-1,FALSE),"")</f>
        <v>72</v>
      </c>
      <c r="N88" s="16">
        <f>IFERROR(VLOOKUP($A88,집계!$B:$AD,MATCH(N$1,집계!$2:$2,0)-1,FALSE),"")</f>
        <v>0</v>
      </c>
      <c r="O88" s="16">
        <f>IFERROR(VLOOKUP($A88,집계!$B:$AD,MATCH(O$1,집계!$2:$2,0)-1,FALSE),"")</f>
        <v>72</v>
      </c>
      <c r="P88" s="31" t="str">
        <f>IFERROR(VLOOKUP($A88,집계!$B:$AD,MATCH(P$1,집계!$2:$2,0)-1,FALSE),"")</f>
        <v/>
      </c>
    </row>
    <row r="89" spans="1:16" ht="17.100000000000001" customHeight="1" x14ac:dyDescent="0.35">
      <c r="A89" s="2">
        <v>20421201</v>
      </c>
      <c r="B89" s="4">
        <f>IFERROR(VLOOKUP($A89,집계!$B:$AD,MATCH(B$1,집계!$2:$2,0)-1,FALSE),"")</f>
        <v>133</v>
      </c>
      <c r="C89" s="4" t="str">
        <f>IFERROR(VLOOKUP($A89,집계!$B:$AD,MATCH(C$1,집계!$2:$2,0)-1,FALSE),"")</f>
        <v>이주은</v>
      </c>
      <c r="D89" s="4">
        <f>IFERROR(VLOOKUP($A89,집계!$B:$AD,MATCH(D$1,집계!$2:$2,0)-1,FALSE),"")</f>
        <v>20421201</v>
      </c>
      <c r="E89" s="4" t="str">
        <f>IFERROR(VLOOKUP($A89,집계!$B:$AD,MATCH(E$1,집계!$2:$2,0)-1,FALSE),"")</f>
        <v>AI 기반 취향·성향 분석을 통한 맞춤형 문화 경험 추천 플랫폼 개발</v>
      </c>
      <c r="F89" s="31">
        <f>IFERROR(VLOOKUP($A89,대상!$B:$AD,MATCH(F$1,대상!$1:$1,0)-1,FALSE),"")</f>
        <v>0</v>
      </c>
      <c r="G89" s="3">
        <f>IFERROR(VLOOKUP($A89,집계!$B:$AD,MATCH(G$1,집계!$2:$2,0)-1,FALSE),"")</f>
        <v>5</v>
      </c>
      <c r="H89" s="3">
        <f>IFERROR(VLOOKUP($A89,집계!$B:$AD,MATCH(H$1,집계!$2:$2,0)-1,FALSE),"")</f>
        <v>70</v>
      </c>
      <c r="I89" s="3">
        <f>IFERROR(VLOOKUP($A89,집계!$B:$AD,MATCH(I$1,집계!$2:$2,0)-1,FALSE),"")</f>
        <v>62</v>
      </c>
      <c r="J89" s="3">
        <f>IFERROR(VLOOKUP($A89,집계!$B:$AD,MATCH(J$1,집계!$2:$2,0)-1,FALSE),"")</f>
        <v>68</v>
      </c>
      <c r="K89" s="3">
        <f>IFERROR(VLOOKUP($A89,집계!$B:$AD,MATCH(K$1,집계!$2:$2,0)-1,FALSE),"")</f>
        <v>73</v>
      </c>
      <c r="L89" s="3">
        <f>IFERROR(VLOOKUP($A89,집계!$B:$AD,MATCH(L$1,집계!$2:$2,0)-1,FALSE),"")</f>
        <v>71</v>
      </c>
      <c r="M89" s="16">
        <f>IFERROR(VLOOKUP($A89,집계!$B:$AD,MATCH(M$1,집계!$2:$2,0)-1,FALSE),"")</f>
        <v>69.666666666666671</v>
      </c>
      <c r="N89" s="16">
        <f>IFERROR(VLOOKUP($A89,집계!$B:$AD,MATCH(N$1,집계!$2:$2,0)-1,FALSE),"")</f>
        <v>0</v>
      </c>
      <c r="O89" s="16">
        <f>IFERROR(VLOOKUP($A89,집계!$B:$AD,MATCH(O$1,집계!$2:$2,0)-1,FALSE),"")</f>
        <v>69.666666666666671</v>
      </c>
      <c r="P89" s="31" t="str">
        <f>IFERROR(VLOOKUP($A89,집계!$B:$AD,MATCH(P$1,집계!$2:$2,0)-1,FALSE),"")</f>
        <v/>
      </c>
    </row>
    <row r="90" spans="1:16" ht="17.100000000000001" customHeight="1" x14ac:dyDescent="0.35">
      <c r="A90" s="2">
        <v>20421344</v>
      </c>
      <c r="B90" s="4">
        <f>IFERROR(VLOOKUP($A90,집계!$B:$AD,MATCH(B$1,집계!$2:$2,0)-1,FALSE),"")</f>
        <v>109</v>
      </c>
      <c r="C90" s="4" t="str">
        <f>IFERROR(VLOOKUP($A90,집계!$B:$AD,MATCH(C$1,집계!$2:$2,0)-1,FALSE),"")</f>
        <v>이채린</v>
      </c>
      <c r="D90" s="4">
        <f>IFERROR(VLOOKUP($A90,집계!$B:$AD,MATCH(D$1,집계!$2:$2,0)-1,FALSE),"")</f>
        <v>20421344</v>
      </c>
      <c r="E90" s="4" t="str">
        <f>IFERROR(VLOOKUP($A90,집계!$B:$AD,MATCH(E$1,집계!$2:$2,0)-1,FALSE),"")</f>
        <v>AIO PROJECT</v>
      </c>
      <c r="F90" s="31">
        <f>IFERROR(VLOOKUP($A90,대상!$B:$AD,MATCH(F$1,대상!$1:$1,0)-1,FALSE),"")</f>
        <v>0</v>
      </c>
      <c r="G90" s="3">
        <f>IFERROR(VLOOKUP($A90,집계!$B:$AD,MATCH(G$1,집계!$2:$2,0)-1,FALSE),"")</f>
        <v>5</v>
      </c>
      <c r="H90" s="3">
        <f>IFERROR(VLOOKUP($A90,집계!$B:$AD,MATCH(H$1,집계!$2:$2,0)-1,FALSE),"")</f>
        <v>68</v>
      </c>
      <c r="I90" s="3">
        <f>IFERROR(VLOOKUP($A90,집계!$B:$AD,MATCH(I$1,집계!$2:$2,0)-1,FALSE),"")</f>
        <v>59</v>
      </c>
      <c r="J90" s="3">
        <f>IFERROR(VLOOKUP($A90,집계!$B:$AD,MATCH(J$1,집계!$2:$2,0)-1,FALSE),"")</f>
        <v>75</v>
      </c>
      <c r="K90" s="3">
        <f>IFERROR(VLOOKUP($A90,집계!$B:$AD,MATCH(K$1,집계!$2:$2,0)-1,FALSE),"")</f>
        <v>71</v>
      </c>
      <c r="L90" s="3">
        <f>IFERROR(VLOOKUP($A90,집계!$B:$AD,MATCH(L$1,집계!$2:$2,0)-1,FALSE),"")</f>
        <v>69</v>
      </c>
      <c r="M90" s="16">
        <f>IFERROR(VLOOKUP($A90,집계!$B:$AD,MATCH(M$1,집계!$2:$2,0)-1,FALSE),"")</f>
        <v>69.333333333333329</v>
      </c>
      <c r="N90" s="16">
        <f>IFERROR(VLOOKUP($A90,집계!$B:$AD,MATCH(N$1,집계!$2:$2,0)-1,FALSE),"")</f>
        <v>2</v>
      </c>
      <c r="O90" s="16">
        <f>IFERROR(VLOOKUP($A90,집계!$B:$AD,MATCH(O$1,집계!$2:$2,0)-1,FALSE),"")</f>
        <v>71.333333333333329</v>
      </c>
      <c r="P90" s="31" t="str">
        <f>IFERROR(VLOOKUP($A90,집계!$B:$AD,MATCH(P$1,집계!$2:$2,0)-1,FALSE),"")</f>
        <v/>
      </c>
    </row>
    <row r="91" spans="1:16" ht="17.100000000000001" customHeight="1" x14ac:dyDescent="0.35">
      <c r="A91" s="2">
        <v>20423299</v>
      </c>
      <c r="B91" s="4">
        <f>IFERROR(VLOOKUP($A91,집계!$B:$AD,MATCH(B$1,집계!$2:$2,0)-1,FALSE),"")</f>
        <v>43</v>
      </c>
      <c r="C91" s="4" t="str">
        <f>IFERROR(VLOOKUP($A91,집계!$B:$AD,MATCH(C$1,집계!$2:$2,0)-1,FALSE),"")</f>
        <v>김용해</v>
      </c>
      <c r="D91" s="4">
        <f>IFERROR(VLOOKUP($A91,집계!$B:$AD,MATCH(D$1,집계!$2:$2,0)-1,FALSE),"")</f>
        <v>20423299</v>
      </c>
      <c r="E91" s="4" t="str">
        <f>IFERROR(VLOOKUP($A91,집계!$B:$AD,MATCH(E$1,집계!$2:$2,0)-1,FALSE),"")</f>
        <v>AIoT 기반 대기전력 차단 및 설비별 절감 효과 정량화 EMS</v>
      </c>
      <c r="F91" s="31">
        <f>IFERROR(VLOOKUP($A91,대상!$B:$AD,MATCH(F$1,대상!$1:$1,0)-1,FALSE),"")</f>
        <v>0</v>
      </c>
      <c r="G91" s="3">
        <f>IFERROR(VLOOKUP($A91,집계!$B:$AD,MATCH(G$1,집계!$2:$2,0)-1,FALSE),"")</f>
        <v>5</v>
      </c>
      <c r="H91" s="3">
        <f>IFERROR(VLOOKUP($A91,집계!$B:$AD,MATCH(H$1,집계!$2:$2,0)-1,FALSE),"")</f>
        <v>69</v>
      </c>
      <c r="I91" s="3">
        <f>IFERROR(VLOOKUP($A91,집계!$B:$AD,MATCH(I$1,집계!$2:$2,0)-1,FALSE),"")</f>
        <v>76</v>
      </c>
      <c r="J91" s="3">
        <f>IFERROR(VLOOKUP($A91,집계!$B:$AD,MATCH(J$1,집계!$2:$2,0)-1,FALSE),"")</f>
        <v>84</v>
      </c>
      <c r="K91" s="3">
        <f>IFERROR(VLOOKUP($A91,집계!$B:$AD,MATCH(K$1,집계!$2:$2,0)-1,FALSE),"")</f>
        <v>73</v>
      </c>
      <c r="L91" s="3">
        <f>IFERROR(VLOOKUP($A91,집계!$B:$AD,MATCH(L$1,집계!$2:$2,0)-1,FALSE),"")</f>
        <v>78</v>
      </c>
      <c r="M91" s="16">
        <f>IFERROR(VLOOKUP($A91,집계!$B:$AD,MATCH(M$1,집계!$2:$2,0)-1,FALSE),"")</f>
        <v>75.666666666666671</v>
      </c>
      <c r="N91" s="16">
        <f>IFERROR(VLOOKUP($A91,집계!$B:$AD,MATCH(N$1,집계!$2:$2,0)-1,FALSE),"")</f>
        <v>0</v>
      </c>
      <c r="O91" s="16">
        <f>IFERROR(VLOOKUP($A91,집계!$B:$AD,MATCH(O$1,집계!$2:$2,0)-1,FALSE),"")</f>
        <v>75.666666666666671</v>
      </c>
      <c r="P91" s="31" t="str">
        <f>IFERROR(VLOOKUP($A91,집계!$B:$AD,MATCH(P$1,집계!$2:$2,0)-1,FALSE),"")</f>
        <v/>
      </c>
    </row>
    <row r="92" spans="1:16" ht="17.100000000000001" customHeight="1" x14ac:dyDescent="0.35">
      <c r="A92" s="2">
        <v>20423432</v>
      </c>
      <c r="B92" s="4">
        <f>IFERROR(VLOOKUP($A92,집계!$B:$AD,MATCH(B$1,집계!$2:$2,0)-1,FALSE),"")</f>
        <v>109</v>
      </c>
      <c r="C92" s="4" t="str">
        <f>IFERROR(VLOOKUP($A92,집계!$B:$AD,MATCH(C$1,집계!$2:$2,0)-1,FALSE),"")</f>
        <v>이병주</v>
      </c>
      <c r="D92" s="4">
        <f>IFERROR(VLOOKUP($A92,집계!$B:$AD,MATCH(D$1,집계!$2:$2,0)-1,FALSE),"")</f>
        <v>20423432</v>
      </c>
      <c r="E92" s="4" t="str">
        <f>IFERROR(VLOOKUP($A92,집계!$B:$AD,MATCH(E$1,집계!$2:$2,0)-1,FALSE),"")</f>
        <v>‘Obzee(오브제) - Spatial AI Node’  : 호텔·리조트 객실용 공간 경험 운영 디바이스</v>
      </c>
      <c r="F92" s="31">
        <f>IFERROR(VLOOKUP($A92,대상!$B:$AD,MATCH(F$1,대상!$1:$1,0)-1,FALSE),"")</f>
        <v>0</v>
      </c>
      <c r="G92" s="3">
        <f>IFERROR(VLOOKUP($A92,집계!$B:$AD,MATCH(G$1,집계!$2:$2,0)-1,FALSE),"")</f>
        <v>5</v>
      </c>
      <c r="H92" s="3">
        <f>IFERROR(VLOOKUP($A92,집계!$B:$AD,MATCH(H$1,집계!$2:$2,0)-1,FALSE),"")</f>
        <v>74</v>
      </c>
      <c r="I92" s="3">
        <f>IFERROR(VLOOKUP($A92,집계!$B:$AD,MATCH(I$1,집계!$2:$2,0)-1,FALSE),"")</f>
        <v>65</v>
      </c>
      <c r="J92" s="3">
        <f>IFERROR(VLOOKUP($A92,집계!$B:$AD,MATCH(J$1,집계!$2:$2,0)-1,FALSE),"")</f>
        <v>76</v>
      </c>
      <c r="K92" s="3">
        <f>IFERROR(VLOOKUP($A92,집계!$B:$AD,MATCH(K$1,집계!$2:$2,0)-1,FALSE),"")</f>
        <v>73</v>
      </c>
      <c r="L92" s="3">
        <f>IFERROR(VLOOKUP($A92,집계!$B:$AD,MATCH(L$1,집계!$2:$2,0)-1,FALSE),"")</f>
        <v>67</v>
      </c>
      <c r="M92" s="16">
        <f>IFERROR(VLOOKUP($A92,집계!$B:$AD,MATCH(M$1,집계!$2:$2,0)-1,FALSE),"")</f>
        <v>71.333333333333329</v>
      </c>
      <c r="N92" s="16">
        <f>IFERROR(VLOOKUP($A92,집계!$B:$AD,MATCH(N$1,집계!$2:$2,0)-1,FALSE),"")</f>
        <v>0</v>
      </c>
      <c r="O92" s="16">
        <f>IFERROR(VLOOKUP($A92,집계!$B:$AD,MATCH(O$1,집계!$2:$2,0)-1,FALSE),"")</f>
        <v>71.333333333333329</v>
      </c>
      <c r="P92" s="31" t="str">
        <f>IFERROR(VLOOKUP($A92,집계!$B:$AD,MATCH(P$1,집계!$2:$2,0)-1,FALSE),"")</f>
        <v/>
      </c>
    </row>
    <row r="93" spans="1:16" ht="17.100000000000001" customHeight="1" x14ac:dyDescent="0.35">
      <c r="A93" s="2">
        <v>20423691</v>
      </c>
      <c r="B93" s="4">
        <f>IFERROR(VLOOKUP($A93,집계!$B:$AD,MATCH(B$1,집계!$2:$2,0)-1,FALSE),"")</f>
        <v>48</v>
      </c>
      <c r="C93" s="4" t="str">
        <f>IFERROR(VLOOKUP($A93,집계!$B:$AD,MATCH(C$1,집계!$2:$2,0)-1,FALSE),"")</f>
        <v>송준환</v>
      </c>
      <c r="D93" s="4">
        <f>IFERROR(VLOOKUP($A93,집계!$B:$AD,MATCH(D$1,집계!$2:$2,0)-1,FALSE),"")</f>
        <v>20423691</v>
      </c>
      <c r="E93" s="4" t="str">
        <f>IFERROR(VLOOKUP($A93,집계!$B:$AD,MATCH(E$1,집계!$2:$2,0)-1,FALSE),"")</f>
        <v xml:space="preserve">바이오항공유(SAF) 원료인 폐식용유 수거 데이터 기반,  탄소배출권 생성 MRV(측정보고검증) 솔루션 </v>
      </c>
      <c r="F93" s="31">
        <f>IFERROR(VLOOKUP($A93,대상!$B:$AD,MATCH(F$1,대상!$1:$1,0)-1,FALSE),"")</f>
        <v>0</v>
      </c>
      <c r="G93" s="3">
        <f>IFERROR(VLOOKUP($A93,집계!$B:$AD,MATCH(G$1,집계!$2:$2,0)-1,FALSE),"")</f>
        <v>5</v>
      </c>
      <c r="H93" s="3">
        <f>IFERROR(VLOOKUP($A93,집계!$B:$AD,MATCH(H$1,집계!$2:$2,0)-1,FALSE),"")</f>
        <v>70</v>
      </c>
      <c r="I93" s="3">
        <f>IFERROR(VLOOKUP($A93,집계!$B:$AD,MATCH(I$1,집계!$2:$2,0)-1,FALSE),"")</f>
        <v>74</v>
      </c>
      <c r="J93" s="3">
        <f>IFERROR(VLOOKUP($A93,집계!$B:$AD,MATCH(J$1,집계!$2:$2,0)-1,FALSE),"")</f>
        <v>69</v>
      </c>
      <c r="K93" s="3">
        <f>IFERROR(VLOOKUP($A93,집계!$B:$AD,MATCH(K$1,집계!$2:$2,0)-1,FALSE),"")</f>
        <v>82</v>
      </c>
      <c r="L93" s="3">
        <f>IFERROR(VLOOKUP($A93,집계!$B:$AD,MATCH(L$1,집계!$2:$2,0)-1,FALSE),"")</f>
        <v>82</v>
      </c>
      <c r="M93" s="16">
        <f>IFERROR(VLOOKUP($A93,집계!$B:$AD,MATCH(M$1,집계!$2:$2,0)-1,FALSE),"")</f>
        <v>75.333333333333329</v>
      </c>
      <c r="N93" s="16">
        <f>IFERROR(VLOOKUP($A93,집계!$B:$AD,MATCH(N$1,집계!$2:$2,0)-1,FALSE),"")</f>
        <v>0</v>
      </c>
      <c r="O93" s="16">
        <f>IFERROR(VLOOKUP($A93,집계!$B:$AD,MATCH(O$1,집계!$2:$2,0)-1,FALSE),"")</f>
        <v>75.333333333333329</v>
      </c>
      <c r="P93" s="31" t="str">
        <f>IFERROR(VLOOKUP($A93,집계!$B:$AD,MATCH(P$1,집계!$2:$2,0)-1,FALSE),"")</f>
        <v/>
      </c>
    </row>
    <row r="94" spans="1:16" ht="17.100000000000001" customHeight="1" x14ac:dyDescent="0.35">
      <c r="A94" s="2">
        <v>20424673</v>
      </c>
      <c r="B94" s="4">
        <f>IFERROR(VLOOKUP($A94,집계!$B:$AD,MATCH(B$1,집계!$2:$2,0)-1,FALSE),"")</f>
        <v>129</v>
      </c>
      <c r="C94" s="4" t="str">
        <f>IFERROR(VLOOKUP($A94,집계!$B:$AD,MATCH(C$1,집계!$2:$2,0)-1,FALSE),"")</f>
        <v>서연원</v>
      </c>
      <c r="D94" s="4">
        <f>IFERROR(VLOOKUP($A94,집계!$B:$AD,MATCH(D$1,집계!$2:$2,0)-1,FALSE),"")</f>
        <v>20424673</v>
      </c>
      <c r="E94" s="4" t="str">
        <f>IFERROR(VLOOKUP($A94,집계!$B:$AD,MATCH(E$1,집계!$2:$2,0)-1,FALSE),"")</f>
        <v>Magsafe 기술을 이용한 모바일 액서서리 제품 기획 및 사업화 확장</v>
      </c>
      <c r="F94" s="31">
        <f>IFERROR(VLOOKUP($A94,대상!$B:$AD,MATCH(F$1,대상!$1:$1,0)-1,FALSE),"")</f>
        <v>0</v>
      </c>
      <c r="G94" s="3">
        <f>IFERROR(VLOOKUP($A94,집계!$B:$AD,MATCH(G$1,집계!$2:$2,0)-1,FALSE),"")</f>
        <v>5</v>
      </c>
      <c r="H94" s="3">
        <f>IFERROR(VLOOKUP($A94,집계!$B:$AD,MATCH(H$1,집계!$2:$2,0)-1,FALSE),"")</f>
        <v>74</v>
      </c>
      <c r="I94" s="3">
        <f>IFERROR(VLOOKUP($A94,집계!$B:$AD,MATCH(I$1,집계!$2:$2,0)-1,FALSE),"")</f>
        <v>70</v>
      </c>
      <c r="J94" s="3">
        <f>IFERROR(VLOOKUP($A94,집계!$B:$AD,MATCH(J$1,집계!$2:$2,0)-1,FALSE),"")</f>
        <v>67</v>
      </c>
      <c r="K94" s="3">
        <f>IFERROR(VLOOKUP($A94,집계!$B:$AD,MATCH(K$1,집계!$2:$2,0)-1,FALSE),"")</f>
        <v>73</v>
      </c>
      <c r="L94" s="3">
        <f>IFERROR(VLOOKUP($A94,집계!$B:$AD,MATCH(L$1,집계!$2:$2,0)-1,FALSE),"")</f>
        <v>67</v>
      </c>
      <c r="M94" s="16">
        <f>IFERROR(VLOOKUP($A94,집계!$B:$AD,MATCH(M$1,집계!$2:$2,0)-1,FALSE),"")</f>
        <v>70</v>
      </c>
      <c r="N94" s="16">
        <f>IFERROR(VLOOKUP($A94,집계!$B:$AD,MATCH(N$1,집계!$2:$2,0)-1,FALSE),"")</f>
        <v>0</v>
      </c>
      <c r="O94" s="16">
        <f>IFERROR(VLOOKUP($A94,집계!$B:$AD,MATCH(O$1,집계!$2:$2,0)-1,FALSE),"")</f>
        <v>70</v>
      </c>
      <c r="P94" s="31" t="str">
        <f>IFERROR(VLOOKUP($A94,집계!$B:$AD,MATCH(P$1,집계!$2:$2,0)-1,FALSE),"")</f>
        <v/>
      </c>
    </row>
    <row r="95" spans="1:16" ht="17.100000000000001" customHeight="1" x14ac:dyDescent="0.35">
      <c r="A95" s="2">
        <v>20424801</v>
      </c>
      <c r="B95" s="4">
        <f>IFERROR(VLOOKUP($A95,집계!$B:$AD,MATCH(B$1,집계!$2:$2,0)-1,FALSE),"")</f>
        <v>104</v>
      </c>
      <c r="C95" s="4" t="str">
        <f>IFERROR(VLOOKUP($A95,집계!$B:$AD,MATCH(C$1,집계!$2:$2,0)-1,FALSE),"")</f>
        <v>위대일</v>
      </c>
      <c r="D95" s="4">
        <f>IFERROR(VLOOKUP($A95,집계!$B:$AD,MATCH(D$1,집계!$2:$2,0)-1,FALSE),"")</f>
        <v>20424801</v>
      </c>
      <c r="E95" s="4" t="str">
        <f>IFERROR(VLOOKUP($A95,집계!$B:$AD,MATCH(E$1,집계!$2:$2,0)-1,FALSE),"")</f>
        <v>허리통증 완화 제품개발 솔루션</v>
      </c>
      <c r="F95" s="31">
        <f>IFERROR(VLOOKUP($A95,대상!$B:$AD,MATCH(F$1,대상!$1:$1,0)-1,FALSE),"")</f>
        <v>0</v>
      </c>
      <c r="G95" s="3">
        <f>IFERROR(VLOOKUP($A95,집계!$B:$AD,MATCH(G$1,집계!$2:$2,0)-1,FALSE),"")</f>
        <v>5</v>
      </c>
      <c r="H95" s="3">
        <f>IFERROR(VLOOKUP($A95,집계!$B:$AD,MATCH(H$1,집계!$2:$2,0)-1,FALSE),"")</f>
        <v>70</v>
      </c>
      <c r="I95" s="3">
        <f>IFERROR(VLOOKUP($A95,집계!$B:$AD,MATCH(I$1,집계!$2:$2,0)-1,FALSE),"")</f>
        <v>64</v>
      </c>
      <c r="J95" s="3">
        <f>IFERROR(VLOOKUP($A95,집계!$B:$AD,MATCH(J$1,집계!$2:$2,0)-1,FALSE),"")</f>
        <v>74</v>
      </c>
      <c r="K95" s="3">
        <f>IFERROR(VLOOKUP($A95,집계!$B:$AD,MATCH(K$1,집계!$2:$2,0)-1,FALSE),"")</f>
        <v>75</v>
      </c>
      <c r="L95" s="3">
        <f>IFERROR(VLOOKUP($A95,집계!$B:$AD,MATCH(L$1,집계!$2:$2,0)-1,FALSE),"")</f>
        <v>71</v>
      </c>
      <c r="M95" s="16">
        <f>IFERROR(VLOOKUP($A95,집계!$B:$AD,MATCH(M$1,집계!$2:$2,0)-1,FALSE),"")</f>
        <v>71.666666666666671</v>
      </c>
      <c r="N95" s="16">
        <f>IFERROR(VLOOKUP($A95,집계!$B:$AD,MATCH(N$1,집계!$2:$2,0)-1,FALSE),"")</f>
        <v>0</v>
      </c>
      <c r="O95" s="16">
        <f>IFERROR(VLOOKUP($A95,집계!$B:$AD,MATCH(O$1,집계!$2:$2,0)-1,FALSE),"")</f>
        <v>71.666666666666671</v>
      </c>
      <c r="P95" s="31" t="str">
        <f>IFERROR(VLOOKUP($A95,집계!$B:$AD,MATCH(P$1,집계!$2:$2,0)-1,FALSE),"")</f>
        <v/>
      </c>
    </row>
    <row r="96" spans="1:16" ht="17.100000000000001" customHeight="1" x14ac:dyDescent="0.35">
      <c r="A96" s="2">
        <v>20425637</v>
      </c>
      <c r="B96" s="4">
        <f>IFERROR(VLOOKUP($A96,집계!$B:$AD,MATCH(B$1,집계!$2:$2,0)-1,FALSE),"")</f>
        <v>63</v>
      </c>
      <c r="C96" s="4" t="str">
        <f>IFERROR(VLOOKUP($A96,집계!$B:$AD,MATCH(C$1,집계!$2:$2,0)-1,FALSE),"")</f>
        <v>김남균</v>
      </c>
      <c r="D96" s="4">
        <f>IFERROR(VLOOKUP($A96,집계!$B:$AD,MATCH(D$1,집계!$2:$2,0)-1,FALSE),"")</f>
        <v>20425637</v>
      </c>
      <c r="E96" s="4" t="str">
        <f>IFERROR(VLOOKUP($A96,집계!$B:$AD,MATCH(E$1,집계!$2:$2,0)-1,FALSE),"")</f>
        <v>반도체·디스플레이 초미세 진공 리크(Leak) 시각화 및 예지보전을 위한 온디바이스 AI 음향 카메라 솔루션</v>
      </c>
      <c r="F96" s="31">
        <f>IFERROR(VLOOKUP($A96,대상!$B:$AD,MATCH(F$1,대상!$1:$1,0)-1,FALSE),"")</f>
        <v>0</v>
      </c>
      <c r="G96" s="3">
        <f>IFERROR(VLOOKUP($A96,집계!$B:$AD,MATCH(G$1,집계!$2:$2,0)-1,FALSE),"")</f>
        <v>5</v>
      </c>
      <c r="H96" s="3">
        <f>IFERROR(VLOOKUP($A96,집계!$B:$AD,MATCH(H$1,집계!$2:$2,0)-1,FALSE),"")</f>
        <v>68</v>
      </c>
      <c r="I96" s="3">
        <f>IFERROR(VLOOKUP($A96,집계!$B:$AD,MATCH(I$1,집계!$2:$2,0)-1,FALSE),"")</f>
        <v>65</v>
      </c>
      <c r="J96" s="3">
        <f>IFERROR(VLOOKUP($A96,집계!$B:$AD,MATCH(J$1,집계!$2:$2,0)-1,FALSE),"")</f>
        <v>83</v>
      </c>
      <c r="K96" s="3">
        <f>IFERROR(VLOOKUP($A96,집계!$B:$AD,MATCH(K$1,집계!$2:$2,0)-1,FALSE),"")</f>
        <v>73</v>
      </c>
      <c r="L96" s="3">
        <f>IFERROR(VLOOKUP($A96,집계!$B:$AD,MATCH(L$1,집계!$2:$2,0)-1,FALSE),"")</f>
        <v>82</v>
      </c>
      <c r="M96" s="16">
        <f>IFERROR(VLOOKUP($A96,집계!$B:$AD,MATCH(M$1,집계!$2:$2,0)-1,FALSE),"")</f>
        <v>74.333333333333329</v>
      </c>
      <c r="N96" s="16">
        <f>IFERROR(VLOOKUP($A96,집계!$B:$AD,MATCH(N$1,집계!$2:$2,0)-1,FALSE),"")</f>
        <v>0</v>
      </c>
      <c r="O96" s="16">
        <f>IFERROR(VLOOKUP($A96,집계!$B:$AD,MATCH(O$1,집계!$2:$2,0)-1,FALSE),"")</f>
        <v>74.333333333333329</v>
      </c>
      <c r="P96" s="31" t="str">
        <f>IFERROR(VLOOKUP($A96,집계!$B:$AD,MATCH(P$1,집계!$2:$2,0)-1,FALSE),"")</f>
        <v/>
      </c>
    </row>
    <row r="97" spans="1:16" ht="17.100000000000001" customHeight="1" x14ac:dyDescent="0.35">
      <c r="A97" s="2">
        <v>20425702</v>
      </c>
      <c r="B97" s="4">
        <f>IFERROR(VLOOKUP($A97,집계!$B:$AD,MATCH(B$1,집계!$2:$2,0)-1,FALSE),"")</f>
        <v>69</v>
      </c>
      <c r="C97" s="4" t="str">
        <f>IFERROR(VLOOKUP($A97,집계!$B:$AD,MATCH(C$1,집계!$2:$2,0)-1,FALSE),"")</f>
        <v>이주원</v>
      </c>
      <c r="D97" s="4">
        <f>IFERROR(VLOOKUP($A97,집계!$B:$AD,MATCH(D$1,집계!$2:$2,0)-1,FALSE),"")</f>
        <v>20425702</v>
      </c>
      <c r="E97" s="4" t="str">
        <f>IFERROR(VLOOKUP($A97,집계!$B:$AD,MATCH(E$1,집계!$2:$2,0)-1,FALSE),"")</f>
        <v>FAN과 필터 막힘 경보 회로가 내장되어  숨쉬기 편하고 온도, 습기, 이산화탄소를 즉시 배출해 주는 14시간 작동 가능한 컴팩트한 산업용 전동식 호흡 보호구</v>
      </c>
      <c r="F97" s="31">
        <f>IFERROR(VLOOKUP($A97,대상!$B:$AD,MATCH(F$1,대상!$1:$1,0)-1,FALSE),"")</f>
        <v>0</v>
      </c>
      <c r="G97" s="3">
        <f>IFERROR(VLOOKUP($A97,집계!$B:$AD,MATCH(G$1,집계!$2:$2,0)-1,FALSE),"")</f>
        <v>5</v>
      </c>
      <c r="H97" s="3">
        <f>IFERROR(VLOOKUP($A97,집계!$B:$AD,MATCH(H$1,집계!$2:$2,0)-1,FALSE),"")</f>
        <v>75</v>
      </c>
      <c r="I97" s="3">
        <f>IFERROR(VLOOKUP($A97,집계!$B:$AD,MATCH(I$1,집계!$2:$2,0)-1,FALSE),"")</f>
        <v>63</v>
      </c>
      <c r="J97" s="3">
        <f>IFERROR(VLOOKUP($A97,집계!$B:$AD,MATCH(J$1,집계!$2:$2,0)-1,FALSE),"")</f>
        <v>69</v>
      </c>
      <c r="K97" s="3">
        <f>IFERROR(VLOOKUP($A97,집계!$B:$AD,MATCH(K$1,집계!$2:$2,0)-1,FALSE),"")</f>
        <v>80</v>
      </c>
      <c r="L97" s="3">
        <f>IFERROR(VLOOKUP($A97,집계!$B:$AD,MATCH(L$1,집계!$2:$2,0)-1,FALSE),"")</f>
        <v>78</v>
      </c>
      <c r="M97" s="16">
        <f>IFERROR(VLOOKUP($A97,집계!$B:$AD,MATCH(M$1,집계!$2:$2,0)-1,FALSE),"")</f>
        <v>74</v>
      </c>
      <c r="N97" s="16">
        <f>IFERROR(VLOOKUP($A97,집계!$B:$AD,MATCH(N$1,집계!$2:$2,0)-1,FALSE),"")</f>
        <v>0</v>
      </c>
      <c r="O97" s="16">
        <f>IFERROR(VLOOKUP($A97,집계!$B:$AD,MATCH(O$1,집계!$2:$2,0)-1,FALSE),"")</f>
        <v>74</v>
      </c>
      <c r="P97" s="31" t="str">
        <f>IFERROR(VLOOKUP($A97,집계!$B:$AD,MATCH(P$1,집계!$2:$2,0)-1,FALSE),"")</f>
        <v/>
      </c>
    </row>
    <row r="98" spans="1:16" ht="17.100000000000001" customHeight="1" x14ac:dyDescent="0.35">
      <c r="A98" s="2">
        <v>20425817</v>
      </c>
      <c r="B98" s="4">
        <f>IFERROR(VLOOKUP($A98,집계!$B:$AD,MATCH(B$1,집계!$2:$2,0)-1,FALSE),"")</f>
        <v>1</v>
      </c>
      <c r="C98" s="4" t="str">
        <f>IFERROR(VLOOKUP($A98,집계!$B:$AD,MATCH(C$1,집계!$2:$2,0)-1,FALSE),"")</f>
        <v>이종근</v>
      </c>
      <c r="D98" s="4">
        <f>IFERROR(VLOOKUP($A98,집계!$B:$AD,MATCH(D$1,집계!$2:$2,0)-1,FALSE),"")</f>
        <v>20425817</v>
      </c>
      <c r="E98" s="4" t="str">
        <f>IFERROR(VLOOKUP($A98,집계!$B:$AD,MATCH(E$1,집계!$2:$2,0)-1,FALSE),"")</f>
        <v>글로벌 IP 라이선싱 및 이를 위한 특허 침해 분석 AI 플랫폼</v>
      </c>
      <c r="F98" s="31" t="str">
        <f>IFERROR(VLOOKUP($A98,대상!$B:$AD,MATCH(F$1,대상!$1:$1,0)-1,FALSE),"")</f>
        <v>면제</v>
      </c>
      <c r="G98" s="3">
        <f>IFERROR(VLOOKUP($A98,집계!$B:$AD,MATCH(G$1,집계!$2:$2,0)-1,FALSE),"")</f>
        <v>5</v>
      </c>
      <c r="H98" s="3" t="str">
        <f>IFERROR(VLOOKUP($A98,집계!$B:$AD,MATCH(H$1,집계!$2:$2,0)-1,FALSE),"")</f>
        <v/>
      </c>
      <c r="I98" s="3" t="str">
        <f>IFERROR(VLOOKUP($A98,집계!$B:$AD,MATCH(I$1,집계!$2:$2,0)-1,FALSE),"")</f>
        <v/>
      </c>
      <c r="J98" s="3" t="str">
        <f>IFERROR(VLOOKUP($A98,집계!$B:$AD,MATCH(J$1,집계!$2:$2,0)-1,FALSE),"")</f>
        <v/>
      </c>
      <c r="K98" s="3" t="str">
        <f>IFERROR(VLOOKUP($A98,집계!$B:$AD,MATCH(K$1,집계!$2:$2,0)-1,FALSE),"")</f>
        <v/>
      </c>
      <c r="L98" s="3" t="str">
        <f>IFERROR(VLOOKUP($A98,집계!$B:$AD,MATCH(L$1,집계!$2:$2,0)-1,FALSE),"")</f>
        <v/>
      </c>
      <c r="M98" s="16">
        <f>IFERROR(VLOOKUP($A98,집계!$B:$AD,MATCH(M$1,집계!$2:$2,0)-1,FALSE),"")</f>
        <v>0</v>
      </c>
      <c r="N98" s="16">
        <f>IFERROR(VLOOKUP($A98,집계!$B:$AD,MATCH(N$1,집계!$2:$2,0)-1,FALSE),"")</f>
        <v>0</v>
      </c>
      <c r="O98" s="16">
        <f>IFERROR(VLOOKUP($A98,집계!$B:$AD,MATCH(O$1,집계!$2:$2,0)-1,FALSE),"")</f>
        <v>100</v>
      </c>
      <c r="P98" s="31" t="str">
        <f>IFERROR(VLOOKUP($A98,집계!$B:$AD,MATCH(P$1,집계!$2:$2,0)-1,FALSE),"")</f>
        <v/>
      </c>
    </row>
    <row r="99" spans="1:16" ht="17.100000000000001" customHeight="1" x14ac:dyDescent="0.35">
      <c r="A99" s="2">
        <v>20426484</v>
      </c>
      <c r="B99" s="4">
        <f>IFERROR(VLOOKUP($A99,집계!$B:$AD,MATCH(B$1,집계!$2:$2,0)-1,FALSE),"")</f>
        <v>25</v>
      </c>
      <c r="C99" s="4" t="str">
        <f>IFERROR(VLOOKUP($A99,집계!$B:$AD,MATCH(C$1,집계!$2:$2,0)-1,FALSE),"")</f>
        <v>이인규</v>
      </c>
      <c r="D99" s="4">
        <f>IFERROR(VLOOKUP($A99,집계!$B:$AD,MATCH(D$1,집계!$2:$2,0)-1,FALSE),"")</f>
        <v>20426484</v>
      </c>
      <c r="E99" s="4" t="str">
        <f>IFERROR(VLOOKUP($A99,집계!$B:$AD,MATCH(E$1,집계!$2:$2,0)-1,FALSE),"")</f>
        <v>말하는대로 만들어지는 간편 회로 제작 플랫폼 'PCBPLAY' 및 IOT 실전 교육 키트</v>
      </c>
      <c r="F99" s="31">
        <f>IFERROR(VLOOKUP($A99,대상!$B:$AD,MATCH(F$1,대상!$1:$1,0)-1,FALSE),"")</f>
        <v>0</v>
      </c>
      <c r="G99" s="3">
        <f>IFERROR(VLOOKUP($A99,집계!$B:$AD,MATCH(G$1,집계!$2:$2,0)-1,FALSE),"")</f>
        <v>5</v>
      </c>
      <c r="H99" s="3">
        <f>IFERROR(VLOOKUP($A99,집계!$B:$AD,MATCH(H$1,집계!$2:$2,0)-1,FALSE),"")</f>
        <v>75</v>
      </c>
      <c r="I99" s="3">
        <f>IFERROR(VLOOKUP($A99,집계!$B:$AD,MATCH(I$1,집계!$2:$2,0)-1,FALSE),"")</f>
        <v>65</v>
      </c>
      <c r="J99" s="3">
        <f>IFERROR(VLOOKUP($A99,집계!$B:$AD,MATCH(J$1,집계!$2:$2,0)-1,FALSE),"")</f>
        <v>80</v>
      </c>
      <c r="K99" s="3">
        <f>IFERROR(VLOOKUP($A99,집계!$B:$AD,MATCH(K$1,집계!$2:$2,0)-1,FALSE),"")</f>
        <v>83</v>
      </c>
      <c r="L99" s="3">
        <f>IFERROR(VLOOKUP($A99,집계!$B:$AD,MATCH(L$1,집계!$2:$2,0)-1,FALSE),"")</f>
        <v>81</v>
      </c>
      <c r="M99" s="16">
        <f>IFERROR(VLOOKUP($A99,집계!$B:$AD,MATCH(M$1,집계!$2:$2,0)-1,FALSE),"")</f>
        <v>78.666666666666671</v>
      </c>
      <c r="N99" s="16">
        <f>IFERROR(VLOOKUP($A99,집계!$B:$AD,MATCH(N$1,집계!$2:$2,0)-1,FALSE),"")</f>
        <v>0</v>
      </c>
      <c r="O99" s="16">
        <f>IFERROR(VLOOKUP($A99,집계!$B:$AD,MATCH(O$1,집계!$2:$2,0)-1,FALSE),"")</f>
        <v>78.666666666666671</v>
      </c>
      <c r="P99" s="31" t="str">
        <f>IFERROR(VLOOKUP($A99,집계!$B:$AD,MATCH(P$1,집계!$2:$2,0)-1,FALSE),"")</f>
        <v/>
      </c>
    </row>
    <row r="100" spans="1:16" ht="17.100000000000001" customHeight="1" x14ac:dyDescent="0.35">
      <c r="A100" s="2">
        <v>20426613</v>
      </c>
      <c r="B100" s="4">
        <f>IFERROR(VLOOKUP($A100,집계!$B:$AD,MATCH(B$1,집계!$2:$2,0)-1,FALSE),"")</f>
        <v>53</v>
      </c>
      <c r="C100" s="4" t="str">
        <f>IFERROR(VLOOKUP($A100,집계!$B:$AD,MATCH(C$1,집계!$2:$2,0)-1,FALSE),"")</f>
        <v>전주연</v>
      </c>
      <c r="D100" s="4">
        <f>IFERROR(VLOOKUP($A100,집계!$B:$AD,MATCH(D$1,집계!$2:$2,0)-1,FALSE),"")</f>
        <v>20426613</v>
      </c>
      <c r="E100" s="4" t="str">
        <f>IFERROR(VLOOKUP($A100,집계!$B:$AD,MATCH(E$1,집계!$2:$2,0)-1,FALSE),"")</f>
        <v>슬립테크, 웨이크테크, 딥테크 융합 적용을 통하여, 수면과 기상의 질을  복합 향상 시키는 인공지능AI 스마트 매트리스 패드</v>
      </c>
      <c r="F100" s="31">
        <f>IFERROR(VLOOKUP($A100,대상!$B:$AD,MATCH(F$1,대상!$1:$1,0)-1,FALSE),"")</f>
        <v>0</v>
      </c>
      <c r="G100" s="3">
        <f>IFERROR(VLOOKUP($A100,집계!$B:$AD,MATCH(G$1,집계!$2:$2,0)-1,FALSE),"")</f>
        <v>5</v>
      </c>
      <c r="H100" s="3">
        <f>IFERROR(VLOOKUP($A100,집계!$B:$AD,MATCH(H$1,집계!$2:$2,0)-1,FALSE),"")</f>
        <v>96</v>
      </c>
      <c r="I100" s="3">
        <f>IFERROR(VLOOKUP($A100,집계!$B:$AD,MATCH(I$1,집계!$2:$2,0)-1,FALSE),"")</f>
        <v>74</v>
      </c>
      <c r="J100" s="3">
        <f>IFERROR(VLOOKUP($A100,집계!$B:$AD,MATCH(J$1,집계!$2:$2,0)-1,FALSE),"")</f>
        <v>74</v>
      </c>
      <c r="K100" s="3">
        <f>IFERROR(VLOOKUP($A100,집계!$B:$AD,MATCH(K$1,집계!$2:$2,0)-1,FALSE),"")</f>
        <v>72</v>
      </c>
      <c r="L100" s="3">
        <f>IFERROR(VLOOKUP($A100,집계!$B:$AD,MATCH(L$1,집계!$2:$2,0)-1,FALSE),"")</f>
        <v>77</v>
      </c>
      <c r="M100" s="16">
        <f>IFERROR(VLOOKUP($A100,집계!$B:$AD,MATCH(M$1,집계!$2:$2,0)-1,FALSE),"")</f>
        <v>75</v>
      </c>
      <c r="N100" s="16">
        <f>IFERROR(VLOOKUP($A100,집계!$B:$AD,MATCH(N$1,집계!$2:$2,0)-1,FALSE),"")</f>
        <v>0</v>
      </c>
      <c r="O100" s="16">
        <f>IFERROR(VLOOKUP($A100,집계!$B:$AD,MATCH(O$1,집계!$2:$2,0)-1,FALSE),"")</f>
        <v>75</v>
      </c>
      <c r="P100" s="31" t="str">
        <f>IFERROR(VLOOKUP($A100,집계!$B:$AD,MATCH(P$1,집계!$2:$2,0)-1,FALSE),"")</f>
        <v/>
      </c>
    </row>
    <row r="101" spans="1:16" ht="17.100000000000001" customHeight="1" x14ac:dyDescent="0.35">
      <c r="A101" s="2">
        <v>20426765</v>
      </c>
      <c r="B101" s="4">
        <f>IFERROR(VLOOKUP($A101,집계!$B:$AD,MATCH(B$1,집계!$2:$2,0)-1,FALSE),"")</f>
        <v>25</v>
      </c>
      <c r="C101" s="4" t="str">
        <f>IFERROR(VLOOKUP($A101,집계!$B:$AD,MATCH(C$1,집계!$2:$2,0)-1,FALSE),"")</f>
        <v>김수민</v>
      </c>
      <c r="D101" s="4">
        <f>IFERROR(VLOOKUP($A101,집계!$B:$AD,MATCH(D$1,집계!$2:$2,0)-1,FALSE),"")</f>
        <v>20426765</v>
      </c>
      <c r="E101" s="4" t="str">
        <f>IFERROR(VLOOKUP($A101,집계!$B:$AD,MATCH(E$1,집계!$2:$2,0)-1,FALSE),"")</f>
        <v>일본 수출용 문진·관절각·움직임 패턴 정량화 기술기반 오십견 자가 관리 솔루션 「오후의 건강(IOT)」</v>
      </c>
      <c r="F101" s="31">
        <f>IFERROR(VLOOKUP($A101,대상!$B:$AD,MATCH(F$1,대상!$1:$1,0)-1,FALSE),"")</f>
        <v>0</v>
      </c>
      <c r="G101" s="3">
        <f>IFERROR(VLOOKUP($A101,집계!$B:$AD,MATCH(G$1,집계!$2:$2,0)-1,FALSE),"")</f>
        <v>5</v>
      </c>
      <c r="H101" s="3">
        <f>IFERROR(VLOOKUP($A101,집계!$B:$AD,MATCH(H$1,집계!$2:$2,0)-1,FALSE),"")</f>
        <v>69</v>
      </c>
      <c r="I101" s="3">
        <f>IFERROR(VLOOKUP($A101,집계!$B:$AD,MATCH(I$1,집계!$2:$2,0)-1,FALSE),"")</f>
        <v>82</v>
      </c>
      <c r="J101" s="3">
        <f>IFERROR(VLOOKUP($A101,집계!$B:$AD,MATCH(J$1,집계!$2:$2,0)-1,FALSE),"")</f>
        <v>69</v>
      </c>
      <c r="K101" s="3">
        <f>IFERROR(VLOOKUP($A101,집계!$B:$AD,MATCH(K$1,집계!$2:$2,0)-1,FALSE),"")</f>
        <v>84</v>
      </c>
      <c r="L101" s="3">
        <f>IFERROR(VLOOKUP($A101,집계!$B:$AD,MATCH(L$1,집계!$2:$2,0)-1,FALSE),"")</f>
        <v>79</v>
      </c>
      <c r="M101" s="16">
        <f>IFERROR(VLOOKUP($A101,집계!$B:$AD,MATCH(M$1,집계!$2:$2,0)-1,FALSE),"")</f>
        <v>76.666666666666671</v>
      </c>
      <c r="N101" s="16">
        <f>IFERROR(VLOOKUP($A101,집계!$B:$AD,MATCH(N$1,집계!$2:$2,0)-1,FALSE),"")</f>
        <v>2</v>
      </c>
      <c r="O101" s="16">
        <f>IFERROR(VLOOKUP($A101,집계!$B:$AD,MATCH(O$1,집계!$2:$2,0)-1,FALSE),"")</f>
        <v>78.666666666666671</v>
      </c>
      <c r="P101" s="31" t="str">
        <f>IFERROR(VLOOKUP($A101,집계!$B:$AD,MATCH(P$1,집계!$2:$2,0)-1,FALSE),"")</f>
        <v/>
      </c>
    </row>
    <row r="102" spans="1:16" ht="17.100000000000001" customHeight="1" x14ac:dyDescent="0.35">
      <c r="A102" s="2">
        <v>20426818</v>
      </c>
      <c r="B102" s="4">
        <f>IFERROR(VLOOKUP($A102,집계!$B:$AD,MATCH(B$1,집계!$2:$2,0)-1,FALSE),"")</f>
        <v>29</v>
      </c>
      <c r="C102" s="4" t="str">
        <f>IFERROR(VLOOKUP($A102,집계!$B:$AD,MATCH(C$1,집계!$2:$2,0)-1,FALSE),"")</f>
        <v>김형석</v>
      </c>
      <c r="D102" s="4">
        <f>IFERROR(VLOOKUP($A102,집계!$B:$AD,MATCH(D$1,집계!$2:$2,0)-1,FALSE),"")</f>
        <v>20426818</v>
      </c>
      <c r="E102" s="4" t="str">
        <f>IFERROR(VLOOKUP($A102,집계!$B:$AD,MATCH(E$1,집계!$2:$2,0)-1,FALSE),"")</f>
        <v>RF 무선 기반 스마트 조명 및 실내환경 통합 제어 시스템</v>
      </c>
      <c r="F102" s="31">
        <f>IFERROR(VLOOKUP($A102,대상!$B:$AD,MATCH(F$1,대상!$1:$1,0)-1,FALSE),"")</f>
        <v>0</v>
      </c>
      <c r="G102" s="3">
        <f>IFERROR(VLOOKUP($A102,집계!$B:$AD,MATCH(G$1,집계!$2:$2,0)-1,FALSE),"")</f>
        <v>5</v>
      </c>
      <c r="H102" s="3">
        <f>IFERROR(VLOOKUP($A102,집계!$B:$AD,MATCH(H$1,집계!$2:$2,0)-1,FALSE),"")</f>
        <v>73</v>
      </c>
      <c r="I102" s="3">
        <f>IFERROR(VLOOKUP($A102,집계!$B:$AD,MATCH(I$1,집계!$2:$2,0)-1,FALSE),"")</f>
        <v>65</v>
      </c>
      <c r="J102" s="3">
        <f>IFERROR(VLOOKUP($A102,집계!$B:$AD,MATCH(J$1,집계!$2:$2,0)-1,FALSE),"")</f>
        <v>82</v>
      </c>
      <c r="K102" s="3">
        <f>IFERROR(VLOOKUP($A102,집계!$B:$AD,MATCH(K$1,집계!$2:$2,0)-1,FALSE),"")</f>
        <v>80</v>
      </c>
      <c r="L102" s="3">
        <f>IFERROR(VLOOKUP($A102,집계!$B:$AD,MATCH(L$1,집계!$2:$2,0)-1,FALSE),"")</f>
        <v>82</v>
      </c>
      <c r="M102" s="16">
        <f>IFERROR(VLOOKUP($A102,집계!$B:$AD,MATCH(M$1,집계!$2:$2,0)-1,FALSE),"")</f>
        <v>78.333333333333329</v>
      </c>
      <c r="N102" s="16">
        <f>IFERROR(VLOOKUP($A102,집계!$B:$AD,MATCH(N$1,집계!$2:$2,0)-1,FALSE),"")</f>
        <v>0</v>
      </c>
      <c r="O102" s="16">
        <f>IFERROR(VLOOKUP($A102,집계!$B:$AD,MATCH(O$1,집계!$2:$2,0)-1,FALSE),"")</f>
        <v>78.333333333333329</v>
      </c>
      <c r="P102" s="31" t="str">
        <f>IFERROR(VLOOKUP($A102,집계!$B:$AD,MATCH(P$1,집계!$2:$2,0)-1,FALSE),"")</f>
        <v/>
      </c>
    </row>
    <row r="103" spans="1:16" ht="17.100000000000001" customHeight="1" x14ac:dyDescent="0.35">
      <c r="A103" s="2">
        <v>20427279</v>
      </c>
      <c r="B103" s="4">
        <f>IFERROR(VLOOKUP($A103,집계!$B:$AD,MATCH(B$1,집계!$2:$2,0)-1,FALSE),"")</f>
        <v>69</v>
      </c>
      <c r="C103" s="4" t="str">
        <f>IFERROR(VLOOKUP($A103,집계!$B:$AD,MATCH(C$1,집계!$2:$2,0)-1,FALSE),"")</f>
        <v>이종현</v>
      </c>
      <c r="D103" s="4">
        <f>IFERROR(VLOOKUP($A103,집계!$B:$AD,MATCH(D$1,집계!$2:$2,0)-1,FALSE),"")</f>
        <v>20427279</v>
      </c>
      <c r="E103" s="4" t="str">
        <f>IFERROR(VLOOKUP($A103,집계!$B:$AD,MATCH(E$1,집계!$2:$2,0)-1,FALSE),"")</f>
        <v>듀얼모드 유인기술 적용 '탐지+퇴치' 실내 흰개미 모니터링 시스템</v>
      </c>
      <c r="F103" s="31">
        <f>IFERROR(VLOOKUP($A103,대상!$B:$AD,MATCH(F$1,대상!$1:$1,0)-1,FALSE),"")</f>
        <v>0</v>
      </c>
      <c r="G103" s="3">
        <f>IFERROR(VLOOKUP($A103,집계!$B:$AD,MATCH(G$1,집계!$2:$2,0)-1,FALSE),"")</f>
        <v>5</v>
      </c>
      <c r="H103" s="3">
        <f>IFERROR(VLOOKUP($A103,집계!$B:$AD,MATCH(H$1,집계!$2:$2,0)-1,FALSE),"")</f>
        <v>70</v>
      </c>
      <c r="I103" s="3">
        <f>IFERROR(VLOOKUP($A103,집계!$B:$AD,MATCH(I$1,집계!$2:$2,0)-1,FALSE),"")</f>
        <v>65</v>
      </c>
      <c r="J103" s="3">
        <f>IFERROR(VLOOKUP($A103,집계!$B:$AD,MATCH(J$1,집계!$2:$2,0)-1,FALSE),"")</f>
        <v>77</v>
      </c>
      <c r="K103" s="3">
        <f>IFERROR(VLOOKUP($A103,집계!$B:$AD,MATCH(K$1,집계!$2:$2,0)-1,FALSE),"")</f>
        <v>75</v>
      </c>
      <c r="L103" s="3">
        <f>IFERROR(VLOOKUP($A103,집계!$B:$AD,MATCH(L$1,집계!$2:$2,0)-1,FALSE),"")</f>
        <v>79</v>
      </c>
      <c r="M103" s="16">
        <f>IFERROR(VLOOKUP($A103,집계!$B:$AD,MATCH(M$1,집계!$2:$2,0)-1,FALSE),"")</f>
        <v>74</v>
      </c>
      <c r="N103" s="16">
        <f>IFERROR(VLOOKUP($A103,집계!$B:$AD,MATCH(N$1,집계!$2:$2,0)-1,FALSE),"")</f>
        <v>0</v>
      </c>
      <c r="O103" s="16">
        <f>IFERROR(VLOOKUP($A103,집계!$B:$AD,MATCH(O$1,집계!$2:$2,0)-1,FALSE),"")</f>
        <v>74</v>
      </c>
      <c r="P103" s="31" t="str">
        <f>IFERROR(VLOOKUP($A103,집계!$B:$AD,MATCH(P$1,집계!$2:$2,0)-1,FALSE),"")</f>
        <v/>
      </c>
    </row>
    <row r="104" spans="1:16" ht="17.100000000000001" customHeight="1" x14ac:dyDescent="0.35">
      <c r="A104" s="2">
        <v>20427513</v>
      </c>
      <c r="B104" s="4">
        <f>IFERROR(VLOOKUP($A104,집계!$B:$AD,MATCH(B$1,집계!$2:$2,0)-1,FALSE),"")</f>
        <v>34</v>
      </c>
      <c r="C104" s="4" t="str">
        <f>IFERROR(VLOOKUP($A104,집계!$B:$AD,MATCH(C$1,집계!$2:$2,0)-1,FALSE),"")</f>
        <v>박학병</v>
      </c>
      <c r="D104" s="4">
        <f>IFERROR(VLOOKUP($A104,집계!$B:$AD,MATCH(D$1,집계!$2:$2,0)-1,FALSE),"")</f>
        <v>20427513</v>
      </c>
      <c r="E104" s="4" t="str">
        <f>IFERROR(VLOOKUP($A104,집계!$B:$AD,MATCH(E$1,집계!$2:$2,0)-1,FALSE),"")</f>
        <v>고속 신호 PCB 가상검증 정확도 향상을 위한 AI 기반 전기적  물성 추출 솔루션</v>
      </c>
      <c r="F104" s="31">
        <f>IFERROR(VLOOKUP($A104,대상!$B:$AD,MATCH(F$1,대상!$1:$1,0)-1,FALSE),"")</f>
        <v>0</v>
      </c>
      <c r="G104" s="3">
        <f>IFERROR(VLOOKUP($A104,집계!$B:$AD,MATCH(G$1,집계!$2:$2,0)-1,FALSE),"")</f>
        <v>5</v>
      </c>
      <c r="H104" s="3">
        <f>IFERROR(VLOOKUP($A104,집계!$B:$AD,MATCH(H$1,집계!$2:$2,0)-1,FALSE),"")</f>
        <v>74</v>
      </c>
      <c r="I104" s="3">
        <f>IFERROR(VLOOKUP($A104,집계!$B:$AD,MATCH(I$1,집계!$2:$2,0)-1,FALSE),"")</f>
        <v>77</v>
      </c>
      <c r="J104" s="3">
        <f>IFERROR(VLOOKUP($A104,집계!$B:$AD,MATCH(J$1,집계!$2:$2,0)-1,FALSE),"")</f>
        <v>75</v>
      </c>
      <c r="K104" s="3">
        <f>IFERROR(VLOOKUP($A104,집계!$B:$AD,MATCH(K$1,집계!$2:$2,0)-1,FALSE),"")</f>
        <v>80</v>
      </c>
      <c r="L104" s="3">
        <f>IFERROR(VLOOKUP($A104,집계!$B:$AD,MATCH(L$1,집계!$2:$2,0)-1,FALSE),"")</f>
        <v>81</v>
      </c>
      <c r="M104" s="16">
        <f>IFERROR(VLOOKUP($A104,집계!$B:$AD,MATCH(M$1,집계!$2:$2,0)-1,FALSE),"")</f>
        <v>77.333333333333329</v>
      </c>
      <c r="N104" s="16">
        <f>IFERROR(VLOOKUP($A104,집계!$B:$AD,MATCH(N$1,집계!$2:$2,0)-1,FALSE),"")</f>
        <v>0</v>
      </c>
      <c r="O104" s="16">
        <f>IFERROR(VLOOKUP($A104,집계!$B:$AD,MATCH(O$1,집계!$2:$2,0)-1,FALSE),"")</f>
        <v>77.333333333333329</v>
      </c>
      <c r="P104" s="31" t="str">
        <f>IFERROR(VLOOKUP($A104,집계!$B:$AD,MATCH(P$1,집계!$2:$2,0)-1,FALSE),"")</f>
        <v/>
      </c>
    </row>
    <row r="105" spans="1:16" ht="17.100000000000001" customHeight="1" x14ac:dyDescent="0.35">
      <c r="A105" s="2">
        <v>20427556</v>
      </c>
      <c r="B105" s="4">
        <f>IFERROR(VLOOKUP($A105,집계!$B:$AD,MATCH(B$1,집계!$2:$2,0)-1,FALSE),"")</f>
        <v>53</v>
      </c>
      <c r="C105" s="4" t="str">
        <f>IFERROR(VLOOKUP($A105,집계!$B:$AD,MATCH(C$1,집계!$2:$2,0)-1,FALSE),"")</f>
        <v>조성은</v>
      </c>
      <c r="D105" s="4">
        <f>IFERROR(VLOOKUP($A105,집계!$B:$AD,MATCH(D$1,집계!$2:$2,0)-1,FALSE),"")</f>
        <v>20427556</v>
      </c>
      <c r="E105" s="4" t="str">
        <f>IFERROR(VLOOKUP($A105,집계!$B:$AD,MATCH(E$1,집계!$2:$2,0)-1,FALSE),"")</f>
        <v>능동구동 마이크로LED 기반 투명/불투명 전환이 가능한  다목적(교육,치료,정보전달) 인터렉티브 투명 디스플레이</v>
      </c>
      <c r="F105" s="31">
        <f>IFERROR(VLOOKUP($A105,대상!$B:$AD,MATCH(F$1,대상!$1:$1,0)-1,FALSE),"")</f>
        <v>0</v>
      </c>
      <c r="G105" s="3">
        <f>IFERROR(VLOOKUP($A105,집계!$B:$AD,MATCH(G$1,집계!$2:$2,0)-1,FALSE),"")</f>
        <v>5</v>
      </c>
      <c r="H105" s="3">
        <f>IFERROR(VLOOKUP($A105,집계!$B:$AD,MATCH(H$1,집계!$2:$2,0)-1,FALSE),"")</f>
        <v>70</v>
      </c>
      <c r="I105" s="3">
        <f>IFERROR(VLOOKUP($A105,집계!$B:$AD,MATCH(I$1,집계!$2:$2,0)-1,FALSE),"")</f>
        <v>74</v>
      </c>
      <c r="J105" s="3">
        <f>IFERROR(VLOOKUP($A105,집계!$B:$AD,MATCH(J$1,집계!$2:$2,0)-1,FALSE),"")</f>
        <v>76</v>
      </c>
      <c r="K105" s="3">
        <f>IFERROR(VLOOKUP($A105,집계!$B:$AD,MATCH(K$1,집계!$2:$2,0)-1,FALSE),"")</f>
        <v>75</v>
      </c>
      <c r="L105" s="3">
        <f>IFERROR(VLOOKUP($A105,집계!$B:$AD,MATCH(L$1,집계!$2:$2,0)-1,FALSE),"")</f>
        <v>76</v>
      </c>
      <c r="M105" s="16">
        <f>IFERROR(VLOOKUP($A105,집계!$B:$AD,MATCH(M$1,집계!$2:$2,0)-1,FALSE),"")</f>
        <v>75</v>
      </c>
      <c r="N105" s="16">
        <f>IFERROR(VLOOKUP($A105,집계!$B:$AD,MATCH(N$1,집계!$2:$2,0)-1,FALSE),"")</f>
        <v>0</v>
      </c>
      <c r="O105" s="16">
        <f>IFERROR(VLOOKUP($A105,집계!$B:$AD,MATCH(O$1,집계!$2:$2,0)-1,FALSE),"")</f>
        <v>75</v>
      </c>
      <c r="P105" s="31" t="str">
        <f>IFERROR(VLOOKUP($A105,집계!$B:$AD,MATCH(P$1,집계!$2:$2,0)-1,FALSE),"")</f>
        <v/>
      </c>
    </row>
    <row r="106" spans="1:16" ht="17.100000000000001" customHeight="1" x14ac:dyDescent="0.35">
      <c r="A106" s="2">
        <v>20427736</v>
      </c>
      <c r="B106" s="4">
        <f>IFERROR(VLOOKUP($A106,집계!$B:$AD,MATCH(B$1,집계!$2:$2,0)-1,FALSE),"")</f>
        <v>85</v>
      </c>
      <c r="C106" s="4" t="str">
        <f>IFERROR(VLOOKUP($A106,집계!$B:$AD,MATCH(C$1,집계!$2:$2,0)-1,FALSE),"")</f>
        <v>박정민</v>
      </c>
      <c r="D106" s="4">
        <f>IFERROR(VLOOKUP($A106,집계!$B:$AD,MATCH(D$1,집계!$2:$2,0)-1,FALSE),"")</f>
        <v>20427736</v>
      </c>
      <c r="E106" s="4" t="str">
        <f>IFERROR(VLOOKUP($A106,집계!$B:$AD,MATCH(E$1,집계!$2:$2,0)-1,FALSE),"")</f>
        <v>AI 기반K-브랜드 피크 솔루션(브랜드 스케일업SaaS 플랫폼)</v>
      </c>
      <c r="F106" s="31">
        <f>IFERROR(VLOOKUP($A106,대상!$B:$AD,MATCH(F$1,대상!$1:$1,0)-1,FALSE),"")</f>
        <v>0</v>
      </c>
      <c r="G106" s="3">
        <f>IFERROR(VLOOKUP($A106,집계!$B:$AD,MATCH(G$1,집계!$2:$2,0)-1,FALSE),"")</f>
        <v>5</v>
      </c>
      <c r="H106" s="3">
        <f>IFERROR(VLOOKUP($A106,집계!$B:$AD,MATCH(H$1,집계!$2:$2,0)-1,FALSE),"")</f>
        <v>68</v>
      </c>
      <c r="I106" s="3">
        <f>IFERROR(VLOOKUP($A106,집계!$B:$AD,MATCH(I$1,집계!$2:$2,0)-1,FALSE),"")</f>
        <v>75</v>
      </c>
      <c r="J106" s="3">
        <f>IFERROR(VLOOKUP($A106,집계!$B:$AD,MATCH(J$1,집계!$2:$2,0)-1,FALSE),"")</f>
        <v>85</v>
      </c>
      <c r="K106" s="3">
        <f>IFERROR(VLOOKUP($A106,집계!$B:$AD,MATCH(K$1,집계!$2:$2,0)-1,FALSE),"")</f>
        <v>74</v>
      </c>
      <c r="L106" s="3">
        <f>IFERROR(VLOOKUP($A106,집계!$B:$AD,MATCH(L$1,집계!$2:$2,0)-1,FALSE),"")</f>
        <v>69</v>
      </c>
      <c r="M106" s="16">
        <f>IFERROR(VLOOKUP($A106,집계!$B:$AD,MATCH(M$1,집계!$2:$2,0)-1,FALSE),"")</f>
        <v>72.666666666666671</v>
      </c>
      <c r="N106" s="16">
        <f>IFERROR(VLOOKUP($A106,집계!$B:$AD,MATCH(N$1,집계!$2:$2,0)-1,FALSE),"")</f>
        <v>0</v>
      </c>
      <c r="O106" s="16">
        <f>IFERROR(VLOOKUP($A106,집계!$B:$AD,MATCH(O$1,집계!$2:$2,0)-1,FALSE),"")</f>
        <v>72.666666666666671</v>
      </c>
      <c r="P106" s="31" t="str">
        <f>IFERROR(VLOOKUP($A106,집계!$B:$AD,MATCH(P$1,집계!$2:$2,0)-1,FALSE),"")</f>
        <v/>
      </c>
    </row>
    <row r="107" spans="1:16" ht="17.100000000000001" customHeight="1" x14ac:dyDescent="0.35">
      <c r="A107" s="2">
        <v>20428130</v>
      </c>
      <c r="B107" s="4">
        <f>IFERROR(VLOOKUP($A107,집계!$B:$AD,MATCH(B$1,집계!$2:$2,0)-1,FALSE),"")</f>
        <v>15</v>
      </c>
      <c r="C107" s="4" t="str">
        <f>IFERROR(VLOOKUP($A107,집계!$B:$AD,MATCH(C$1,집계!$2:$2,0)-1,FALSE),"")</f>
        <v>김영일</v>
      </c>
      <c r="D107" s="4">
        <f>IFERROR(VLOOKUP($A107,집계!$B:$AD,MATCH(D$1,집계!$2:$2,0)-1,FALSE),"")</f>
        <v>20428130</v>
      </c>
      <c r="E107" s="4" t="str">
        <f>IFERROR(VLOOKUP($A107,집계!$B:$AD,MATCH(E$1,집계!$2:$2,0)-1,FALSE),"")</f>
        <v>RS-485 통신 기반의 센서, 컨트롤러 일체형 스마트 레이저 EPC센서 개발</v>
      </c>
      <c r="F107" s="31">
        <f>IFERROR(VLOOKUP($A107,대상!$B:$AD,MATCH(F$1,대상!$1:$1,0)-1,FALSE),"")</f>
        <v>0</v>
      </c>
      <c r="G107" s="3">
        <f>IFERROR(VLOOKUP($A107,집계!$B:$AD,MATCH(G$1,집계!$2:$2,0)-1,FALSE),"")</f>
        <v>5</v>
      </c>
      <c r="H107" s="3">
        <f>IFERROR(VLOOKUP($A107,집계!$B:$AD,MATCH(H$1,집계!$2:$2,0)-1,FALSE),"")</f>
        <v>75</v>
      </c>
      <c r="I107" s="3">
        <f>IFERROR(VLOOKUP($A107,집계!$B:$AD,MATCH(I$1,집계!$2:$2,0)-1,FALSE),"")</f>
        <v>85</v>
      </c>
      <c r="J107" s="3">
        <f>IFERROR(VLOOKUP($A107,집계!$B:$AD,MATCH(J$1,집계!$2:$2,0)-1,FALSE),"")</f>
        <v>86</v>
      </c>
      <c r="K107" s="3">
        <f>IFERROR(VLOOKUP($A107,집계!$B:$AD,MATCH(K$1,집계!$2:$2,0)-1,FALSE),"")</f>
        <v>87</v>
      </c>
      <c r="L107" s="3">
        <f>IFERROR(VLOOKUP($A107,집계!$B:$AD,MATCH(L$1,집계!$2:$2,0)-1,FALSE),"")</f>
        <v>82</v>
      </c>
      <c r="M107" s="16">
        <f>IFERROR(VLOOKUP($A107,집계!$B:$AD,MATCH(M$1,집계!$2:$2,0)-1,FALSE),"")</f>
        <v>84.333333333333329</v>
      </c>
      <c r="N107" s="16">
        <f>IFERROR(VLOOKUP($A107,집계!$B:$AD,MATCH(N$1,집계!$2:$2,0)-1,FALSE),"")</f>
        <v>0</v>
      </c>
      <c r="O107" s="16">
        <f>IFERROR(VLOOKUP($A107,집계!$B:$AD,MATCH(O$1,집계!$2:$2,0)-1,FALSE),"")</f>
        <v>84.333333333333329</v>
      </c>
      <c r="P107" s="31" t="str">
        <f>IFERROR(VLOOKUP($A107,집계!$B:$AD,MATCH(P$1,집계!$2:$2,0)-1,FALSE),"")</f>
        <v/>
      </c>
    </row>
    <row r="108" spans="1:16" ht="17.100000000000001" customHeight="1" x14ac:dyDescent="0.35">
      <c r="A108" s="2">
        <v>20428208</v>
      </c>
      <c r="B108" s="4">
        <f>IFERROR(VLOOKUP($A108,집계!$B:$AD,MATCH(B$1,집계!$2:$2,0)-1,FALSE),"")</f>
        <v>69</v>
      </c>
      <c r="C108" s="4" t="str">
        <f>IFERROR(VLOOKUP($A108,집계!$B:$AD,MATCH(C$1,집계!$2:$2,0)-1,FALSE),"")</f>
        <v>박지성</v>
      </c>
      <c r="D108" s="4">
        <f>IFERROR(VLOOKUP($A108,집계!$B:$AD,MATCH(D$1,집계!$2:$2,0)-1,FALSE),"")</f>
        <v>20428208</v>
      </c>
      <c r="E108" s="4" t="str">
        <f>IFERROR(VLOOKUP($A108,집계!$B:$AD,MATCH(E$1,집계!$2:$2,0)-1,FALSE),"")</f>
        <v>고장을 미리 알려주는 피지컬 AI 기반 스마트 BLDC 모터 개발</v>
      </c>
      <c r="F108" s="31">
        <f>IFERROR(VLOOKUP($A108,대상!$B:$AD,MATCH(F$1,대상!$1:$1,0)-1,FALSE),"")</f>
        <v>0</v>
      </c>
      <c r="G108" s="3">
        <f>IFERROR(VLOOKUP($A108,집계!$B:$AD,MATCH(G$1,집계!$2:$2,0)-1,FALSE),"")</f>
        <v>5</v>
      </c>
      <c r="H108" s="3">
        <f>IFERROR(VLOOKUP($A108,집계!$B:$AD,MATCH(H$1,집계!$2:$2,0)-1,FALSE),"")</f>
        <v>74</v>
      </c>
      <c r="I108" s="3">
        <f>IFERROR(VLOOKUP($A108,집계!$B:$AD,MATCH(I$1,집계!$2:$2,0)-1,FALSE),"")</f>
        <v>74</v>
      </c>
      <c r="J108" s="3">
        <f>IFERROR(VLOOKUP($A108,집계!$B:$AD,MATCH(J$1,집계!$2:$2,0)-1,FALSE),"")</f>
        <v>74</v>
      </c>
      <c r="K108" s="3">
        <f>IFERROR(VLOOKUP($A108,집계!$B:$AD,MATCH(K$1,집계!$2:$2,0)-1,FALSE),"")</f>
        <v>72</v>
      </c>
      <c r="L108" s="3">
        <f>IFERROR(VLOOKUP($A108,집계!$B:$AD,MATCH(L$1,집계!$2:$2,0)-1,FALSE),"")</f>
        <v>78</v>
      </c>
      <c r="M108" s="16">
        <f>IFERROR(VLOOKUP($A108,집계!$B:$AD,MATCH(M$1,집계!$2:$2,0)-1,FALSE),"")</f>
        <v>74</v>
      </c>
      <c r="N108" s="16">
        <f>IFERROR(VLOOKUP($A108,집계!$B:$AD,MATCH(N$1,집계!$2:$2,0)-1,FALSE),"")</f>
        <v>0</v>
      </c>
      <c r="O108" s="16">
        <f>IFERROR(VLOOKUP($A108,집계!$B:$AD,MATCH(O$1,집계!$2:$2,0)-1,FALSE),"")</f>
        <v>74</v>
      </c>
      <c r="P108" s="31" t="str">
        <f>IFERROR(VLOOKUP($A108,집계!$B:$AD,MATCH(P$1,집계!$2:$2,0)-1,FALSE),"")</f>
        <v/>
      </c>
    </row>
    <row r="109" spans="1:16" ht="17.100000000000001" customHeight="1" x14ac:dyDescent="0.35">
      <c r="A109" s="2">
        <v>20428472</v>
      </c>
      <c r="B109" s="4">
        <f>IFERROR(VLOOKUP($A109,집계!$B:$AD,MATCH(B$1,집계!$2:$2,0)-1,FALSE),"")</f>
        <v>43</v>
      </c>
      <c r="C109" s="4" t="str">
        <f>IFERROR(VLOOKUP($A109,집계!$B:$AD,MATCH(C$1,집계!$2:$2,0)-1,FALSE),"")</f>
        <v>조유진</v>
      </c>
      <c r="D109" s="4">
        <f>IFERROR(VLOOKUP($A109,집계!$B:$AD,MATCH(D$1,집계!$2:$2,0)-1,FALSE),"")</f>
        <v>20428472</v>
      </c>
      <c r="E109" s="4" t="str">
        <f>IFERROR(VLOOKUP($A109,집계!$B:$AD,MATCH(E$1,집계!$2:$2,0)-1,FALSE),"")</f>
        <v>포토토 아카이브 (POTOTO Archive)</v>
      </c>
      <c r="F109" s="31">
        <f>IFERROR(VLOOKUP($A109,대상!$B:$AD,MATCH(F$1,대상!$1:$1,0)-1,FALSE),"")</f>
        <v>0</v>
      </c>
      <c r="G109" s="3">
        <f>IFERROR(VLOOKUP($A109,집계!$B:$AD,MATCH(G$1,집계!$2:$2,0)-1,FALSE),"")</f>
        <v>5</v>
      </c>
      <c r="H109" s="3">
        <f>IFERROR(VLOOKUP($A109,집계!$B:$AD,MATCH(H$1,집계!$2:$2,0)-1,FALSE),"")</f>
        <v>70</v>
      </c>
      <c r="I109" s="3">
        <f>IFERROR(VLOOKUP($A109,집계!$B:$AD,MATCH(I$1,집계!$2:$2,0)-1,FALSE),"")</f>
        <v>75</v>
      </c>
      <c r="J109" s="3">
        <f>IFERROR(VLOOKUP($A109,집계!$B:$AD,MATCH(J$1,집계!$2:$2,0)-1,FALSE),"")</f>
        <v>88</v>
      </c>
      <c r="K109" s="3">
        <f>IFERROR(VLOOKUP($A109,집계!$B:$AD,MATCH(K$1,집계!$2:$2,0)-1,FALSE),"")</f>
        <v>82</v>
      </c>
      <c r="L109" s="3">
        <f>IFERROR(VLOOKUP($A109,집계!$B:$AD,MATCH(L$1,집계!$2:$2,0)-1,FALSE),"")</f>
        <v>64</v>
      </c>
      <c r="M109" s="16">
        <f>IFERROR(VLOOKUP($A109,집계!$B:$AD,MATCH(M$1,집계!$2:$2,0)-1,FALSE),"")</f>
        <v>75.666666666666671</v>
      </c>
      <c r="N109" s="16">
        <f>IFERROR(VLOOKUP($A109,집계!$B:$AD,MATCH(N$1,집계!$2:$2,0)-1,FALSE),"")</f>
        <v>0</v>
      </c>
      <c r="O109" s="16">
        <f>IFERROR(VLOOKUP($A109,집계!$B:$AD,MATCH(O$1,집계!$2:$2,0)-1,FALSE),"")</f>
        <v>75.666666666666671</v>
      </c>
      <c r="P109" s="31" t="str">
        <f>IFERROR(VLOOKUP($A109,집계!$B:$AD,MATCH(P$1,집계!$2:$2,0)-1,FALSE),"")</f>
        <v/>
      </c>
    </row>
    <row r="110" spans="1:16" ht="17.100000000000001" customHeight="1" x14ac:dyDescent="0.35">
      <c r="A110" s="2">
        <v>20428574</v>
      </c>
      <c r="B110" s="4">
        <f>IFERROR(VLOOKUP($A110,집계!$B:$AD,MATCH(B$1,집계!$2:$2,0)-1,FALSE),"")</f>
        <v>1</v>
      </c>
      <c r="C110" s="4" t="str">
        <f>IFERROR(VLOOKUP($A110,집계!$B:$AD,MATCH(C$1,집계!$2:$2,0)-1,FALSE),"")</f>
        <v>최승천</v>
      </c>
      <c r="D110" s="4">
        <f>IFERROR(VLOOKUP($A110,집계!$B:$AD,MATCH(D$1,집계!$2:$2,0)-1,FALSE),"")</f>
        <v>20428574</v>
      </c>
      <c r="E110" s="4" t="str">
        <f>IFERROR(VLOOKUP($A110,집계!$B:$AD,MATCH(E$1,집계!$2:$2,0)-1,FALSE),"")</f>
        <v>디지털 트윈 기반 반도체 제조 자동화 플랫폼 앰피비언</v>
      </c>
      <c r="F110" s="31" t="str">
        <f>IFERROR(VLOOKUP($A110,대상!$B:$AD,MATCH(F$1,대상!$1:$1,0)-1,FALSE),"")</f>
        <v>면제</v>
      </c>
      <c r="G110" s="3">
        <f>IFERROR(VLOOKUP($A110,집계!$B:$AD,MATCH(G$1,집계!$2:$2,0)-1,FALSE),"")</f>
        <v>5</v>
      </c>
      <c r="H110" s="3" t="str">
        <f>IFERROR(VLOOKUP($A110,집계!$B:$AD,MATCH(H$1,집계!$2:$2,0)-1,FALSE),"")</f>
        <v/>
      </c>
      <c r="I110" s="3" t="str">
        <f>IFERROR(VLOOKUP($A110,집계!$B:$AD,MATCH(I$1,집계!$2:$2,0)-1,FALSE),"")</f>
        <v/>
      </c>
      <c r="J110" s="3" t="str">
        <f>IFERROR(VLOOKUP($A110,집계!$B:$AD,MATCH(J$1,집계!$2:$2,0)-1,FALSE),"")</f>
        <v/>
      </c>
      <c r="K110" s="3" t="str">
        <f>IFERROR(VLOOKUP($A110,집계!$B:$AD,MATCH(K$1,집계!$2:$2,0)-1,FALSE),"")</f>
        <v/>
      </c>
      <c r="L110" s="3" t="str">
        <f>IFERROR(VLOOKUP($A110,집계!$B:$AD,MATCH(L$1,집계!$2:$2,0)-1,FALSE),"")</f>
        <v/>
      </c>
      <c r="M110" s="16">
        <f>IFERROR(VLOOKUP($A110,집계!$B:$AD,MATCH(M$1,집계!$2:$2,0)-1,FALSE),"")</f>
        <v>0</v>
      </c>
      <c r="N110" s="16">
        <f>IFERROR(VLOOKUP($A110,집계!$B:$AD,MATCH(N$1,집계!$2:$2,0)-1,FALSE),"")</f>
        <v>0</v>
      </c>
      <c r="O110" s="16">
        <f>IFERROR(VLOOKUP($A110,집계!$B:$AD,MATCH(O$1,집계!$2:$2,0)-1,FALSE),"")</f>
        <v>100</v>
      </c>
      <c r="P110" s="31" t="str">
        <f>IFERROR(VLOOKUP($A110,집계!$B:$AD,MATCH(P$1,집계!$2:$2,0)-1,FALSE),"")</f>
        <v/>
      </c>
    </row>
    <row r="111" spans="1:16" ht="17.100000000000001" customHeight="1" x14ac:dyDescent="0.35">
      <c r="A111" s="2">
        <v>20429063</v>
      </c>
      <c r="B111" s="4">
        <f>IFERROR(VLOOKUP($A111,집계!$B:$AD,MATCH(B$1,집계!$2:$2,0)-1,FALSE),"")</f>
        <v>119</v>
      </c>
      <c r="C111" s="4" t="str">
        <f>IFERROR(VLOOKUP($A111,집계!$B:$AD,MATCH(C$1,집계!$2:$2,0)-1,FALSE),"")</f>
        <v>김도균</v>
      </c>
      <c r="D111" s="4">
        <f>IFERROR(VLOOKUP($A111,집계!$B:$AD,MATCH(D$1,집계!$2:$2,0)-1,FALSE),"")</f>
        <v>20429063</v>
      </c>
      <c r="E111" s="4" t="str">
        <f>IFERROR(VLOOKUP($A111,집계!$B:$AD,MATCH(E$1,집계!$2:$2,0)-1,FALSE),"")</f>
        <v>자율온도제어 기술로 손끝까지 따뜻한 발열장갑</v>
      </c>
      <c r="F111" s="31">
        <f>IFERROR(VLOOKUP($A111,대상!$B:$AD,MATCH(F$1,대상!$1:$1,0)-1,FALSE),"")</f>
        <v>0</v>
      </c>
      <c r="G111" s="3">
        <f>IFERROR(VLOOKUP($A111,집계!$B:$AD,MATCH(G$1,집계!$2:$2,0)-1,FALSE),"")</f>
        <v>5</v>
      </c>
      <c r="H111" s="3">
        <f>IFERROR(VLOOKUP($A111,집계!$B:$AD,MATCH(H$1,집계!$2:$2,0)-1,FALSE),"")</f>
        <v>73</v>
      </c>
      <c r="I111" s="3">
        <f>IFERROR(VLOOKUP($A111,집계!$B:$AD,MATCH(I$1,집계!$2:$2,0)-1,FALSE),"")</f>
        <v>66</v>
      </c>
      <c r="J111" s="3">
        <f>IFERROR(VLOOKUP($A111,집계!$B:$AD,MATCH(J$1,집계!$2:$2,0)-1,FALSE),"")</f>
        <v>72</v>
      </c>
      <c r="K111" s="3">
        <f>IFERROR(VLOOKUP($A111,집계!$B:$AD,MATCH(K$1,집계!$2:$2,0)-1,FALSE),"")</f>
        <v>73</v>
      </c>
      <c r="L111" s="3">
        <f>IFERROR(VLOOKUP($A111,집계!$B:$AD,MATCH(L$1,집계!$2:$2,0)-1,FALSE),"")</f>
        <v>67</v>
      </c>
      <c r="M111" s="16">
        <f>IFERROR(VLOOKUP($A111,집계!$B:$AD,MATCH(M$1,집계!$2:$2,0)-1,FALSE),"")</f>
        <v>70.666666666666671</v>
      </c>
      <c r="N111" s="16">
        <f>IFERROR(VLOOKUP($A111,집계!$B:$AD,MATCH(N$1,집계!$2:$2,0)-1,FALSE),"")</f>
        <v>0</v>
      </c>
      <c r="O111" s="16">
        <f>IFERROR(VLOOKUP($A111,집계!$B:$AD,MATCH(O$1,집계!$2:$2,0)-1,FALSE),"")</f>
        <v>70.666666666666671</v>
      </c>
      <c r="P111" s="31" t="str">
        <f>IFERROR(VLOOKUP($A111,집계!$B:$AD,MATCH(P$1,집계!$2:$2,0)-1,FALSE),"")</f>
        <v/>
      </c>
    </row>
    <row r="112" spans="1:16" ht="17.100000000000001" customHeight="1" x14ac:dyDescent="0.35">
      <c r="A112" s="2">
        <v>20429603</v>
      </c>
      <c r="B112" s="4">
        <f>IFERROR(VLOOKUP($A112,집계!$B:$AD,MATCH(B$1,집계!$2:$2,0)-1,FALSE),"")</f>
        <v>36</v>
      </c>
      <c r="C112" s="4" t="str">
        <f>IFERROR(VLOOKUP($A112,집계!$B:$AD,MATCH(C$1,집계!$2:$2,0)-1,FALSE),"")</f>
        <v>박재훈</v>
      </c>
      <c r="D112" s="4">
        <f>IFERROR(VLOOKUP($A112,집계!$B:$AD,MATCH(D$1,집계!$2:$2,0)-1,FALSE),"")</f>
        <v>20429603</v>
      </c>
      <c r="E112" s="4" t="str">
        <f>IFERROR(VLOOKUP($A112,집계!$B:$AD,MATCH(E$1,집계!$2:$2,0)-1,FALSE),"")</f>
        <v>IoT 화재감지 및 자동 전원차단 기능의 차세대 모빌리티 배터리용 스마트 방화·방폭 케이스의 개발</v>
      </c>
      <c r="F112" s="31">
        <f>IFERROR(VLOOKUP($A112,대상!$B:$AD,MATCH(F$1,대상!$1:$1,0)-1,FALSE),"")</f>
        <v>0</v>
      </c>
      <c r="G112" s="3">
        <f>IFERROR(VLOOKUP($A112,집계!$B:$AD,MATCH(G$1,집계!$2:$2,0)-1,FALSE),"")</f>
        <v>5</v>
      </c>
      <c r="H112" s="3">
        <f>IFERROR(VLOOKUP($A112,집계!$B:$AD,MATCH(H$1,집계!$2:$2,0)-1,FALSE),"")</f>
        <v>70</v>
      </c>
      <c r="I112" s="3">
        <f>IFERROR(VLOOKUP($A112,집계!$B:$AD,MATCH(I$1,집계!$2:$2,0)-1,FALSE),"")</f>
        <v>75</v>
      </c>
      <c r="J112" s="3">
        <f>IFERROR(VLOOKUP($A112,집계!$B:$AD,MATCH(J$1,집계!$2:$2,0)-1,FALSE),"")</f>
        <v>81</v>
      </c>
      <c r="K112" s="3">
        <f>IFERROR(VLOOKUP($A112,집계!$B:$AD,MATCH(K$1,집계!$2:$2,0)-1,FALSE),"")</f>
        <v>74</v>
      </c>
      <c r="L112" s="3">
        <f>IFERROR(VLOOKUP($A112,집계!$B:$AD,MATCH(L$1,집계!$2:$2,0)-1,FALSE),"")</f>
        <v>81</v>
      </c>
      <c r="M112" s="16">
        <f>IFERROR(VLOOKUP($A112,집계!$B:$AD,MATCH(M$1,집계!$2:$2,0)-1,FALSE),"")</f>
        <v>76.666666666666671</v>
      </c>
      <c r="N112" s="16">
        <f>IFERROR(VLOOKUP($A112,집계!$B:$AD,MATCH(N$1,집계!$2:$2,0)-1,FALSE),"")</f>
        <v>0</v>
      </c>
      <c r="O112" s="16">
        <f>IFERROR(VLOOKUP($A112,집계!$B:$AD,MATCH(O$1,집계!$2:$2,0)-1,FALSE),"")</f>
        <v>76.666666666666671</v>
      </c>
      <c r="P112" s="31" t="str">
        <f>IFERROR(VLOOKUP($A112,집계!$B:$AD,MATCH(P$1,집계!$2:$2,0)-1,FALSE),"")</f>
        <v/>
      </c>
    </row>
    <row r="113" spans="1:32" ht="17.100000000000001" customHeight="1" x14ac:dyDescent="0.35">
      <c r="A113" s="2">
        <v>20429801</v>
      </c>
      <c r="B113" s="4">
        <f>IFERROR(VLOOKUP($A113,집계!$B:$AD,MATCH(B$1,집계!$2:$2,0)-1,FALSE),"")</f>
        <v>104</v>
      </c>
      <c r="C113" s="4" t="str">
        <f>IFERROR(VLOOKUP($A113,집계!$B:$AD,MATCH(C$1,집계!$2:$2,0)-1,FALSE),"")</f>
        <v>이재홍</v>
      </c>
      <c r="D113" s="4">
        <f>IFERROR(VLOOKUP($A113,집계!$B:$AD,MATCH(D$1,집계!$2:$2,0)-1,FALSE),"")</f>
        <v>20429801</v>
      </c>
      <c r="E113" s="4" t="str">
        <f>IFERROR(VLOOKUP($A113,집계!$B:$AD,MATCH(E$1,집계!$2:$2,0)-1,FALSE),"")</f>
        <v>가정용 AI 맞춤형 영양제 디스펜서 &amp; 구독 플랫폼, ‘Wellness Station’</v>
      </c>
      <c r="F113" s="31">
        <f>IFERROR(VLOOKUP($A113,대상!$B:$AD,MATCH(F$1,대상!$1:$1,0)-1,FALSE),"")</f>
        <v>0</v>
      </c>
      <c r="G113" s="3">
        <f>IFERROR(VLOOKUP($A113,집계!$B:$AD,MATCH(G$1,집계!$2:$2,0)-1,FALSE),"")</f>
        <v>5</v>
      </c>
      <c r="H113" s="3">
        <f>IFERROR(VLOOKUP($A113,집계!$B:$AD,MATCH(H$1,집계!$2:$2,0)-1,FALSE),"")</f>
        <v>74</v>
      </c>
      <c r="I113" s="3">
        <f>IFERROR(VLOOKUP($A113,집계!$B:$AD,MATCH(I$1,집계!$2:$2,0)-1,FALSE),"")</f>
        <v>66</v>
      </c>
      <c r="J113" s="3">
        <f>IFERROR(VLOOKUP($A113,집계!$B:$AD,MATCH(J$1,집계!$2:$2,0)-1,FALSE),"")</f>
        <v>69</v>
      </c>
      <c r="K113" s="3">
        <f>IFERROR(VLOOKUP($A113,집계!$B:$AD,MATCH(K$1,집계!$2:$2,0)-1,FALSE),"")</f>
        <v>74</v>
      </c>
      <c r="L113" s="3">
        <f>IFERROR(VLOOKUP($A113,집계!$B:$AD,MATCH(L$1,집계!$2:$2,0)-1,FALSE),"")</f>
        <v>72</v>
      </c>
      <c r="M113" s="16">
        <f>IFERROR(VLOOKUP($A113,집계!$B:$AD,MATCH(M$1,집계!$2:$2,0)-1,FALSE),"")</f>
        <v>71.666666666666671</v>
      </c>
      <c r="N113" s="16">
        <f>IFERROR(VLOOKUP($A113,집계!$B:$AD,MATCH(N$1,집계!$2:$2,0)-1,FALSE),"")</f>
        <v>0</v>
      </c>
      <c r="O113" s="16">
        <f>IFERROR(VLOOKUP($A113,집계!$B:$AD,MATCH(O$1,집계!$2:$2,0)-1,FALSE),"")</f>
        <v>71.666666666666671</v>
      </c>
      <c r="P113" s="31" t="str">
        <f>IFERROR(VLOOKUP($A113,집계!$B:$AD,MATCH(P$1,집계!$2:$2,0)-1,FALSE),"")</f>
        <v/>
      </c>
    </row>
    <row r="114" spans="1:32" ht="17.100000000000001" customHeight="1" x14ac:dyDescent="0.35">
      <c r="A114" s="2">
        <v>20429908</v>
      </c>
      <c r="B114" s="4">
        <f>IFERROR(VLOOKUP($A114,집계!$B:$AD,MATCH(B$1,집계!$2:$2,0)-1,FALSE),"")</f>
        <v>85</v>
      </c>
      <c r="C114" s="4" t="str">
        <f>IFERROR(VLOOKUP($A114,집계!$B:$AD,MATCH(C$1,집계!$2:$2,0)-1,FALSE),"")</f>
        <v>최인주</v>
      </c>
      <c r="D114" s="4">
        <f>IFERROR(VLOOKUP($A114,집계!$B:$AD,MATCH(D$1,집계!$2:$2,0)-1,FALSE),"")</f>
        <v>20429908</v>
      </c>
      <c r="E114" s="4" t="str">
        <f>IFERROR(VLOOKUP($A114,집계!$B:$AD,MATCH(E$1,집계!$2:$2,0)-1,FALSE),"")</f>
        <v>도어락 비밀번호 알림 기술이 적용된 독거노인 안전관리 시스템</v>
      </c>
      <c r="F114" s="31">
        <f>IFERROR(VLOOKUP($A114,대상!$B:$AD,MATCH(F$1,대상!$1:$1,0)-1,FALSE),"")</f>
        <v>0</v>
      </c>
      <c r="G114" s="3">
        <f>IFERROR(VLOOKUP($A114,집계!$B:$AD,MATCH(G$1,집계!$2:$2,0)-1,FALSE),"")</f>
        <v>5</v>
      </c>
      <c r="H114" s="3">
        <f>IFERROR(VLOOKUP($A114,집계!$B:$AD,MATCH(H$1,집계!$2:$2,0)-1,FALSE),"")</f>
        <v>70</v>
      </c>
      <c r="I114" s="3">
        <f>IFERROR(VLOOKUP($A114,집계!$B:$AD,MATCH(I$1,집계!$2:$2,0)-1,FALSE),"")</f>
        <v>75</v>
      </c>
      <c r="J114" s="3">
        <f>IFERROR(VLOOKUP($A114,집계!$B:$AD,MATCH(J$1,집계!$2:$2,0)-1,FALSE),"")</f>
        <v>86</v>
      </c>
      <c r="K114" s="3">
        <f>IFERROR(VLOOKUP($A114,집계!$B:$AD,MATCH(K$1,집계!$2:$2,0)-1,FALSE),"")</f>
        <v>73</v>
      </c>
      <c r="L114" s="3">
        <f>IFERROR(VLOOKUP($A114,집계!$B:$AD,MATCH(L$1,집계!$2:$2,0)-1,FALSE),"")</f>
        <v>64</v>
      </c>
      <c r="M114" s="16">
        <f>IFERROR(VLOOKUP($A114,집계!$B:$AD,MATCH(M$1,집계!$2:$2,0)-1,FALSE),"")</f>
        <v>72.666666666666671</v>
      </c>
      <c r="N114" s="16">
        <f>IFERROR(VLOOKUP($A114,집계!$B:$AD,MATCH(N$1,집계!$2:$2,0)-1,FALSE),"")</f>
        <v>0</v>
      </c>
      <c r="O114" s="16">
        <f>IFERROR(VLOOKUP($A114,집계!$B:$AD,MATCH(O$1,집계!$2:$2,0)-1,FALSE),"")</f>
        <v>72.666666666666671</v>
      </c>
      <c r="P114" s="31" t="str">
        <f>IFERROR(VLOOKUP($A114,집계!$B:$AD,MATCH(P$1,집계!$2:$2,0)-1,FALSE),"")</f>
        <v/>
      </c>
    </row>
    <row r="115" spans="1:32" ht="17.100000000000001" customHeight="1" x14ac:dyDescent="0.35">
      <c r="A115" s="2">
        <v>20430589</v>
      </c>
      <c r="B115" s="4">
        <f>IFERROR(VLOOKUP($A115,집계!$B:$AD,MATCH(B$1,집계!$2:$2,0)-1,FALSE),"")</f>
        <v>1</v>
      </c>
      <c r="C115" s="4" t="str">
        <f>IFERROR(VLOOKUP($A115,집계!$B:$AD,MATCH(C$1,집계!$2:$2,0)-1,FALSE),"")</f>
        <v>윤대원</v>
      </c>
      <c r="D115" s="4">
        <f>IFERROR(VLOOKUP($A115,집계!$B:$AD,MATCH(D$1,집계!$2:$2,0)-1,FALSE),"")</f>
        <v>20430589</v>
      </c>
      <c r="E115" s="4" t="str">
        <f>IFERROR(VLOOKUP($A115,집계!$B:$AD,MATCH(E$1,집계!$2:$2,0)-1,FALSE),"")</f>
        <v>Lymo &amp; Lymo AI</v>
      </c>
      <c r="F115" s="31" t="str">
        <f>IFERROR(VLOOKUP($A115,대상!$B:$AD,MATCH(F$1,대상!$1:$1,0)-1,FALSE),"")</f>
        <v>면제</v>
      </c>
      <c r="G115" s="3">
        <f>IFERROR(VLOOKUP($A115,집계!$B:$AD,MATCH(G$1,집계!$2:$2,0)-1,FALSE),"")</f>
        <v>5</v>
      </c>
      <c r="H115" s="3" t="str">
        <f>IFERROR(VLOOKUP($A115,집계!$B:$AD,MATCH(H$1,집계!$2:$2,0)-1,FALSE),"")</f>
        <v/>
      </c>
      <c r="I115" s="3" t="str">
        <f>IFERROR(VLOOKUP($A115,집계!$B:$AD,MATCH(I$1,집계!$2:$2,0)-1,FALSE),"")</f>
        <v/>
      </c>
      <c r="J115" s="3" t="str">
        <f>IFERROR(VLOOKUP($A115,집계!$B:$AD,MATCH(J$1,집계!$2:$2,0)-1,FALSE),"")</f>
        <v/>
      </c>
      <c r="K115" s="3" t="str">
        <f>IFERROR(VLOOKUP($A115,집계!$B:$AD,MATCH(K$1,집계!$2:$2,0)-1,FALSE),"")</f>
        <v/>
      </c>
      <c r="L115" s="3" t="str">
        <f>IFERROR(VLOOKUP($A115,집계!$B:$AD,MATCH(L$1,집계!$2:$2,0)-1,FALSE),"")</f>
        <v/>
      </c>
      <c r="M115" s="16">
        <f>IFERROR(VLOOKUP($A115,집계!$B:$AD,MATCH(M$1,집계!$2:$2,0)-1,FALSE),"")</f>
        <v>0</v>
      </c>
      <c r="N115" s="16">
        <f>IFERROR(VLOOKUP($A115,집계!$B:$AD,MATCH(N$1,집계!$2:$2,0)-1,FALSE),"")</f>
        <v>0</v>
      </c>
      <c r="O115" s="16">
        <f>IFERROR(VLOOKUP($A115,집계!$B:$AD,MATCH(O$1,집계!$2:$2,0)-1,FALSE),"")</f>
        <v>100</v>
      </c>
      <c r="P115" s="31" t="str">
        <f>IFERROR(VLOOKUP($A115,집계!$B:$AD,MATCH(P$1,집계!$2:$2,0)-1,FALSE),"")</f>
        <v/>
      </c>
    </row>
    <row r="116" spans="1:32" ht="17.100000000000001" customHeight="1" x14ac:dyDescent="0.35">
      <c r="A116" s="2">
        <v>20430875</v>
      </c>
      <c r="B116" s="4">
        <f>IFERROR(VLOOKUP($A116,집계!$B:$AD,MATCH(B$1,집계!$2:$2,0)-1,FALSE),"")</f>
        <v>140</v>
      </c>
      <c r="C116" s="4" t="str">
        <f>IFERROR(VLOOKUP($A116,집계!$B:$AD,MATCH(C$1,집계!$2:$2,0)-1,FALSE),"")</f>
        <v>전재완</v>
      </c>
      <c r="D116" s="4">
        <f>IFERROR(VLOOKUP($A116,집계!$B:$AD,MATCH(D$1,집계!$2:$2,0)-1,FALSE),"")</f>
        <v>20430875</v>
      </c>
      <c r="E116" s="4" t="str">
        <f>IFERROR(VLOOKUP($A116,집계!$B:$AD,MATCH(E$1,집계!$2:$2,0)-1,FALSE),"")</f>
        <v>내 손안의 동호회 운영 매니저 - 미티 모바일 애플리케이션</v>
      </c>
      <c r="F116" s="31">
        <f>IFERROR(VLOOKUP($A116,대상!$B:$AD,MATCH(F$1,대상!$1:$1,0)-1,FALSE),"")</f>
        <v>0</v>
      </c>
      <c r="G116" s="3">
        <f>IFERROR(VLOOKUP($A116,집계!$B:$AD,MATCH(G$1,집계!$2:$2,0)-1,FALSE),"")</f>
        <v>5</v>
      </c>
      <c r="H116" s="3">
        <f>IFERROR(VLOOKUP($A116,집계!$B:$AD,MATCH(H$1,집계!$2:$2,0)-1,FALSE),"")</f>
        <v>74</v>
      </c>
      <c r="I116" s="3">
        <f>IFERROR(VLOOKUP($A116,집계!$B:$AD,MATCH(I$1,집계!$2:$2,0)-1,FALSE),"")</f>
        <v>66</v>
      </c>
      <c r="J116" s="3">
        <f>IFERROR(VLOOKUP($A116,집계!$B:$AD,MATCH(J$1,집계!$2:$2,0)-1,FALSE),"")</f>
        <v>68</v>
      </c>
      <c r="K116" s="3">
        <f>IFERROR(VLOOKUP($A116,집계!$B:$AD,MATCH(K$1,집계!$2:$2,0)-1,FALSE),"")</f>
        <v>75</v>
      </c>
      <c r="L116" s="3">
        <f>IFERROR(VLOOKUP($A116,집계!$B:$AD,MATCH(L$1,집계!$2:$2,0)-1,FALSE),"")</f>
        <v>62</v>
      </c>
      <c r="M116" s="16">
        <f>IFERROR(VLOOKUP($A116,집계!$B:$AD,MATCH(M$1,집계!$2:$2,0)-1,FALSE),"")</f>
        <v>69.333333333333329</v>
      </c>
      <c r="N116" s="16">
        <f>IFERROR(VLOOKUP($A116,집계!$B:$AD,MATCH(N$1,집계!$2:$2,0)-1,FALSE),"")</f>
        <v>0</v>
      </c>
      <c r="O116" s="16">
        <f>IFERROR(VLOOKUP($A116,집계!$B:$AD,MATCH(O$1,집계!$2:$2,0)-1,FALSE),"")</f>
        <v>69.333333333333329</v>
      </c>
      <c r="P116" s="31" t="str">
        <f>IFERROR(VLOOKUP($A116,집계!$B:$AD,MATCH(P$1,집계!$2:$2,0)-1,FALSE),"")</f>
        <v/>
      </c>
    </row>
    <row r="117" spans="1:32" ht="17.100000000000001" customHeight="1" x14ac:dyDescent="0.35">
      <c r="A117" s="2">
        <v>20431069</v>
      </c>
      <c r="B117" s="4">
        <f>IFERROR(VLOOKUP($A117,집계!$B:$AD,MATCH(B$1,집계!$2:$2,0)-1,FALSE),"")</f>
        <v>90</v>
      </c>
      <c r="C117" s="4" t="str">
        <f>IFERROR(VLOOKUP($A117,집계!$B:$AD,MATCH(C$1,집계!$2:$2,0)-1,FALSE),"")</f>
        <v>안우림</v>
      </c>
      <c r="D117" s="4">
        <f>IFERROR(VLOOKUP($A117,집계!$B:$AD,MATCH(D$1,집계!$2:$2,0)-1,FALSE),"")</f>
        <v>20431069</v>
      </c>
      <c r="E117" s="4" t="str">
        <f>IFERROR(VLOOKUP($A117,집계!$B:$AD,MATCH(E$1,집계!$2:$2,0)-1,FALSE),"")</f>
        <v>동아프리카 전기자동차 물류 통합솔루션, 승객운송 서비스 및  전기자동차 판매 서비스</v>
      </c>
      <c r="F117" s="31">
        <f>IFERROR(VLOOKUP($A117,대상!$B:$AD,MATCH(F$1,대상!$1:$1,0)-1,FALSE),"")</f>
        <v>0</v>
      </c>
      <c r="G117" s="3">
        <f>IFERROR(VLOOKUP($A117,집계!$B:$AD,MATCH(G$1,집계!$2:$2,0)-1,FALSE),"")</f>
        <v>5</v>
      </c>
      <c r="H117" s="3">
        <f>IFERROR(VLOOKUP($A117,집계!$B:$AD,MATCH(H$1,집계!$2:$2,0)-1,FALSE),"")</f>
        <v>70</v>
      </c>
      <c r="I117" s="3">
        <f>IFERROR(VLOOKUP($A117,집계!$B:$AD,MATCH(I$1,집계!$2:$2,0)-1,FALSE),"")</f>
        <v>75</v>
      </c>
      <c r="J117" s="3">
        <f>IFERROR(VLOOKUP($A117,집계!$B:$AD,MATCH(J$1,집계!$2:$2,0)-1,FALSE),"")</f>
        <v>67</v>
      </c>
      <c r="K117" s="3">
        <f>IFERROR(VLOOKUP($A117,집계!$B:$AD,MATCH(K$1,집계!$2:$2,0)-1,FALSE),"")</f>
        <v>72</v>
      </c>
      <c r="L117" s="3">
        <f>IFERROR(VLOOKUP($A117,집계!$B:$AD,MATCH(L$1,집계!$2:$2,0)-1,FALSE),"")</f>
        <v>80</v>
      </c>
      <c r="M117" s="16">
        <f>IFERROR(VLOOKUP($A117,집계!$B:$AD,MATCH(M$1,집계!$2:$2,0)-1,FALSE),"")</f>
        <v>72.333333333333329</v>
      </c>
      <c r="N117" s="16">
        <f>IFERROR(VLOOKUP($A117,집계!$B:$AD,MATCH(N$1,집계!$2:$2,0)-1,FALSE),"")</f>
        <v>0</v>
      </c>
      <c r="O117" s="16">
        <f>IFERROR(VLOOKUP($A117,집계!$B:$AD,MATCH(O$1,집계!$2:$2,0)-1,FALSE),"")</f>
        <v>72.333333333333329</v>
      </c>
      <c r="P117" s="31" t="str">
        <f>IFERROR(VLOOKUP($A117,집계!$B:$AD,MATCH(P$1,집계!$2:$2,0)-1,FALSE),"")</f>
        <v/>
      </c>
    </row>
    <row r="118" spans="1:32" ht="17.100000000000001" customHeight="1" x14ac:dyDescent="0.35">
      <c r="A118" s="2">
        <v>20431416</v>
      </c>
      <c r="B118" s="4">
        <f>IFERROR(VLOOKUP($A118,집계!$B:$AD,MATCH(B$1,집계!$2:$2,0)-1,FALSE),"")</f>
        <v>37</v>
      </c>
      <c r="C118" s="4" t="str">
        <f>IFERROR(VLOOKUP($A118,집계!$B:$AD,MATCH(C$1,집계!$2:$2,0)-1,FALSE),"")</f>
        <v>조성원</v>
      </c>
      <c r="D118" s="4">
        <f>IFERROR(VLOOKUP($A118,집계!$B:$AD,MATCH(D$1,집계!$2:$2,0)-1,FALSE),"")</f>
        <v>20431416</v>
      </c>
      <c r="E118" s="4" t="str">
        <f>IFERROR(VLOOKUP($A118,집계!$B:$AD,MATCH(E$1,집계!$2:$2,0)-1,FALSE),"")</f>
        <v>전술 모바일 환경에서의 AI 기반 음성명령 STI(Speech-To-Intent) 기능모델 개발</v>
      </c>
      <c r="F118" s="31">
        <f>IFERROR(VLOOKUP($A118,대상!$B:$AD,MATCH(F$1,대상!$1:$1,0)-1,FALSE),"")</f>
        <v>0</v>
      </c>
      <c r="G118" s="3">
        <f>IFERROR(VLOOKUP($A118,집계!$B:$AD,MATCH(G$1,집계!$2:$2,0)-1,FALSE),"")</f>
        <v>5</v>
      </c>
      <c r="H118" s="3">
        <f>IFERROR(VLOOKUP($A118,집계!$B:$AD,MATCH(H$1,집계!$2:$2,0)-1,FALSE),"")</f>
        <v>68</v>
      </c>
      <c r="I118" s="3">
        <f>IFERROR(VLOOKUP($A118,집계!$B:$AD,MATCH(I$1,집계!$2:$2,0)-1,FALSE),"")</f>
        <v>73</v>
      </c>
      <c r="J118" s="3">
        <f>IFERROR(VLOOKUP($A118,집계!$B:$AD,MATCH(J$1,집계!$2:$2,0)-1,FALSE),"")</f>
        <v>77</v>
      </c>
      <c r="K118" s="3">
        <f>IFERROR(VLOOKUP($A118,집계!$B:$AD,MATCH(K$1,집계!$2:$2,0)-1,FALSE),"")</f>
        <v>73</v>
      </c>
      <c r="L118" s="3">
        <f>IFERROR(VLOOKUP($A118,집계!$B:$AD,MATCH(L$1,집계!$2:$2,0)-1,FALSE),"")</f>
        <v>81</v>
      </c>
      <c r="M118" s="16">
        <f>IFERROR(VLOOKUP($A118,집계!$B:$AD,MATCH(M$1,집계!$2:$2,0)-1,FALSE),"")</f>
        <v>74.333333333333329</v>
      </c>
      <c r="N118" s="16">
        <f>IFERROR(VLOOKUP($A118,집계!$B:$AD,MATCH(N$1,집계!$2:$2,0)-1,FALSE),"")</f>
        <v>2</v>
      </c>
      <c r="O118" s="16">
        <f>IFERROR(VLOOKUP($A118,집계!$B:$AD,MATCH(O$1,집계!$2:$2,0)-1,FALSE),"")</f>
        <v>76.333333333333329</v>
      </c>
      <c r="P118" s="31" t="str">
        <f>IFERROR(VLOOKUP($A118,집계!$B:$AD,MATCH(P$1,집계!$2:$2,0)-1,FALSE),"")</f>
        <v/>
      </c>
    </row>
    <row r="119" spans="1:32" ht="17.100000000000001" customHeight="1" x14ac:dyDescent="0.35">
      <c r="A119" s="2">
        <v>20432044</v>
      </c>
      <c r="B119" s="4">
        <f>IFERROR(VLOOKUP($A119,집계!$B:$AD,MATCH(B$1,집계!$2:$2,0)-1,FALSE),"")</f>
        <v>63</v>
      </c>
      <c r="C119" s="4" t="str">
        <f>IFERROR(VLOOKUP($A119,집계!$B:$AD,MATCH(C$1,집계!$2:$2,0)-1,FALSE),"")</f>
        <v>손윤서</v>
      </c>
      <c r="D119" s="4">
        <f>IFERROR(VLOOKUP($A119,집계!$B:$AD,MATCH(D$1,집계!$2:$2,0)-1,FALSE),"")</f>
        <v>20432044</v>
      </c>
      <c r="E119" s="4" t="str">
        <f>IFERROR(VLOOKUP($A119,집계!$B:$AD,MATCH(E$1,집계!$2:$2,0)-1,FALSE),"")</f>
        <v>‘더디(DUHDI)’ - 올인원(All in one) 행사 운영 DX 솔루션</v>
      </c>
      <c r="F119" s="31">
        <f>IFERROR(VLOOKUP($A119,대상!$B:$AD,MATCH(F$1,대상!$1:$1,0)-1,FALSE),"")</f>
        <v>0</v>
      </c>
      <c r="G119" s="3">
        <f>IFERROR(VLOOKUP($A119,집계!$B:$AD,MATCH(G$1,집계!$2:$2,0)-1,FALSE),"")</f>
        <v>5</v>
      </c>
      <c r="H119" s="3">
        <f>IFERROR(VLOOKUP($A119,집계!$B:$AD,MATCH(H$1,집계!$2:$2,0)-1,FALSE),"")</f>
        <v>70</v>
      </c>
      <c r="I119" s="3">
        <f>IFERROR(VLOOKUP($A119,집계!$B:$AD,MATCH(I$1,집계!$2:$2,0)-1,FALSE),"")</f>
        <v>73</v>
      </c>
      <c r="J119" s="3">
        <f>IFERROR(VLOOKUP($A119,집계!$B:$AD,MATCH(J$1,집계!$2:$2,0)-1,FALSE),"")</f>
        <v>72</v>
      </c>
      <c r="K119" s="3">
        <f>IFERROR(VLOOKUP($A119,집계!$B:$AD,MATCH(K$1,집계!$2:$2,0)-1,FALSE),"")</f>
        <v>72</v>
      </c>
      <c r="L119" s="3">
        <f>IFERROR(VLOOKUP($A119,집계!$B:$AD,MATCH(L$1,집계!$2:$2,0)-1,FALSE),"")</f>
        <v>73</v>
      </c>
      <c r="M119" s="16">
        <f>IFERROR(VLOOKUP($A119,집계!$B:$AD,MATCH(M$1,집계!$2:$2,0)-1,FALSE),"")</f>
        <v>72.333333333333329</v>
      </c>
      <c r="N119" s="16">
        <f>IFERROR(VLOOKUP($A119,집계!$B:$AD,MATCH(N$1,집계!$2:$2,0)-1,FALSE),"")</f>
        <v>2</v>
      </c>
      <c r="O119" s="16">
        <f>IFERROR(VLOOKUP($A119,집계!$B:$AD,MATCH(O$1,집계!$2:$2,0)-1,FALSE),"")</f>
        <v>74.333333333333329</v>
      </c>
      <c r="P119" s="31" t="str">
        <f>IFERROR(VLOOKUP($A119,집계!$B:$AD,MATCH(P$1,집계!$2:$2,0)-1,FALSE),"")</f>
        <v/>
      </c>
    </row>
    <row r="120" spans="1:32" ht="17.100000000000001" customHeight="1" x14ac:dyDescent="0.35">
      <c r="A120" s="2">
        <v>20432268</v>
      </c>
      <c r="B120" s="4">
        <f>IFERROR(VLOOKUP($A120,집계!$B:$AD,MATCH(B$1,집계!$2:$2,0)-1,FALSE),"")</f>
        <v>114</v>
      </c>
      <c r="C120" s="4" t="str">
        <f>IFERROR(VLOOKUP($A120,집계!$B:$AD,MATCH(C$1,집계!$2:$2,0)-1,FALSE),"")</f>
        <v>김승겸</v>
      </c>
      <c r="D120" s="4">
        <f>IFERROR(VLOOKUP($A120,집계!$B:$AD,MATCH(D$1,집계!$2:$2,0)-1,FALSE),"")</f>
        <v>20432268</v>
      </c>
      <c r="E120" s="4" t="str">
        <f>IFERROR(VLOOKUP($A120,집계!$B:$AD,MATCH(E$1,집계!$2:$2,0)-1,FALSE),"")</f>
        <v>사진으로 하루를 기록하고, 실제 방문을 기반으로 장소를 탐색하는 AI 라이프로그 서비스</v>
      </c>
      <c r="F120" s="31">
        <f>IFERROR(VLOOKUP($A120,대상!$B:$AD,MATCH(F$1,대상!$1:$1,0)-1,FALSE),"")</f>
        <v>0</v>
      </c>
      <c r="G120" s="3">
        <f>IFERROR(VLOOKUP($A120,집계!$B:$AD,MATCH(G$1,집계!$2:$2,0)-1,FALSE),"")</f>
        <v>5</v>
      </c>
      <c r="H120" s="3">
        <f>IFERROR(VLOOKUP($A120,집계!$B:$AD,MATCH(H$1,집계!$2:$2,0)-1,FALSE),"")</f>
        <v>73</v>
      </c>
      <c r="I120" s="3">
        <f>IFERROR(VLOOKUP($A120,집계!$B:$AD,MATCH(I$1,집계!$2:$2,0)-1,FALSE),"")</f>
        <v>75</v>
      </c>
      <c r="J120" s="3">
        <f>IFERROR(VLOOKUP($A120,집계!$B:$AD,MATCH(J$1,집계!$2:$2,0)-1,FALSE),"")</f>
        <v>67</v>
      </c>
      <c r="K120" s="3">
        <f>IFERROR(VLOOKUP($A120,집계!$B:$AD,MATCH(K$1,집계!$2:$2,0)-1,FALSE),"")</f>
        <v>73</v>
      </c>
      <c r="L120" s="3">
        <f>IFERROR(VLOOKUP($A120,집계!$B:$AD,MATCH(L$1,집계!$2:$2,0)-1,FALSE),"")</f>
        <v>61</v>
      </c>
      <c r="M120" s="16">
        <f>IFERROR(VLOOKUP($A120,집계!$B:$AD,MATCH(M$1,집계!$2:$2,0)-1,FALSE),"")</f>
        <v>71</v>
      </c>
      <c r="N120" s="16">
        <f>IFERROR(VLOOKUP($A120,집계!$B:$AD,MATCH(N$1,집계!$2:$2,0)-1,FALSE),"")</f>
        <v>0</v>
      </c>
      <c r="O120" s="16">
        <f>IFERROR(VLOOKUP($A120,집계!$B:$AD,MATCH(O$1,집계!$2:$2,0)-1,FALSE),"")</f>
        <v>71</v>
      </c>
      <c r="P120" s="31" t="str">
        <f>IFERROR(VLOOKUP($A120,집계!$B:$AD,MATCH(P$1,집계!$2:$2,0)-1,FALSE),"")</f>
        <v/>
      </c>
    </row>
    <row r="121" spans="1:32" ht="17.100000000000001" customHeight="1" x14ac:dyDescent="0.35">
      <c r="A121" s="2">
        <v>20432308</v>
      </c>
      <c r="B121" s="4">
        <f>IFERROR(VLOOKUP($A121,집계!$B:$AD,MATCH(B$1,집계!$2:$2,0)-1,FALSE),"")</f>
        <v>14</v>
      </c>
      <c r="C121" s="4" t="str">
        <f>IFERROR(VLOOKUP($A121,집계!$B:$AD,MATCH(C$1,집계!$2:$2,0)-1,FALSE),"")</f>
        <v>이원석</v>
      </c>
      <c r="D121" s="4">
        <f>IFERROR(VLOOKUP($A121,집계!$B:$AD,MATCH(D$1,집계!$2:$2,0)-1,FALSE),"")</f>
        <v>20432308</v>
      </c>
      <c r="E121" s="4" t="str">
        <f>IFERROR(VLOOKUP($A121,집계!$B:$AD,MATCH(E$1,집계!$2:$2,0)-1,FALSE),"")</f>
        <v>AI 자동 보정 듀얼솔레노이드 내장형 능동 서스펜션 감쇠력 제어 모듈</v>
      </c>
      <c r="F121" s="31">
        <f>IFERROR(VLOOKUP($A121,대상!$B:$AD,MATCH(F$1,대상!$1:$1,0)-1,FALSE),"")</f>
        <v>0</v>
      </c>
      <c r="G121" s="3">
        <f>IFERROR(VLOOKUP($A121,집계!$B:$AD,MATCH(G$1,집계!$2:$2,0)-1,FALSE),"")</f>
        <v>5</v>
      </c>
      <c r="H121" s="3">
        <f>IFERROR(VLOOKUP($A121,집계!$B:$AD,MATCH(H$1,집계!$2:$2,0)-1,FALSE),"")</f>
        <v>86</v>
      </c>
      <c r="I121" s="3">
        <f>IFERROR(VLOOKUP($A121,집계!$B:$AD,MATCH(I$1,집계!$2:$2,0)-1,FALSE),"")</f>
        <v>87</v>
      </c>
      <c r="J121" s="3">
        <f>IFERROR(VLOOKUP($A121,집계!$B:$AD,MATCH(J$1,집계!$2:$2,0)-1,FALSE),"")</f>
        <v>87</v>
      </c>
      <c r="K121" s="3">
        <f>IFERROR(VLOOKUP($A121,집계!$B:$AD,MATCH(K$1,집계!$2:$2,0)-1,FALSE),"")</f>
        <v>87</v>
      </c>
      <c r="L121" s="3">
        <f>IFERROR(VLOOKUP($A121,집계!$B:$AD,MATCH(L$1,집계!$2:$2,0)-1,FALSE),"")</f>
        <v>87</v>
      </c>
      <c r="M121" s="16">
        <f>IFERROR(VLOOKUP($A121,집계!$B:$AD,MATCH(M$1,집계!$2:$2,0)-1,FALSE),"")</f>
        <v>87</v>
      </c>
      <c r="N121" s="16">
        <f>IFERROR(VLOOKUP($A121,집계!$B:$AD,MATCH(N$1,집계!$2:$2,0)-1,FALSE),"")</f>
        <v>2</v>
      </c>
      <c r="O121" s="16">
        <f>IFERROR(VLOOKUP($A121,집계!$B:$AD,MATCH(O$1,집계!$2:$2,0)-1,FALSE),"")</f>
        <v>89</v>
      </c>
      <c r="P121" s="31" t="str">
        <f>IFERROR(VLOOKUP($A121,집계!$B:$AD,MATCH(P$1,집계!$2:$2,0)-1,FALSE),"")</f>
        <v/>
      </c>
    </row>
    <row r="122" spans="1:32" ht="17.100000000000001" customHeight="1" x14ac:dyDescent="0.35">
      <c r="A122" s="2">
        <v>20432478</v>
      </c>
      <c r="B122" s="4">
        <f>IFERROR(VLOOKUP($A122,집계!$B:$AD,MATCH(B$1,집계!$2:$2,0)-1,FALSE),"")</f>
        <v>57</v>
      </c>
      <c r="C122" s="4" t="str">
        <f>IFERROR(VLOOKUP($A122,집계!$B:$AD,MATCH(C$1,집계!$2:$2,0)-1,FALSE),"")</f>
        <v>황문진</v>
      </c>
      <c r="D122" s="4">
        <f>IFERROR(VLOOKUP($A122,집계!$B:$AD,MATCH(D$1,집계!$2:$2,0)-1,FALSE),"")</f>
        <v>20432478</v>
      </c>
      <c r="E122" s="4" t="str">
        <f>IFERROR(VLOOKUP($A122,집계!$B:$AD,MATCH(E$1,집계!$2:$2,0)-1,FALSE),"")</f>
        <v>AI비전기술이 적용된 자동충전기능의 노상주차장용 전기차 충전기</v>
      </c>
      <c r="F122" s="31">
        <f>IFERROR(VLOOKUP($A122,대상!$B:$AD,MATCH(F$1,대상!$1:$1,0)-1,FALSE),"")</f>
        <v>0</v>
      </c>
      <c r="G122" s="3">
        <f>IFERROR(VLOOKUP($A122,집계!$B:$AD,MATCH(G$1,집계!$2:$2,0)-1,FALSE),"")</f>
        <v>5</v>
      </c>
      <c r="H122" s="3">
        <f>IFERROR(VLOOKUP($A122,집계!$B:$AD,MATCH(H$1,집계!$2:$2,0)-1,FALSE),"")</f>
        <v>68</v>
      </c>
      <c r="I122" s="3">
        <f>IFERROR(VLOOKUP($A122,집계!$B:$AD,MATCH(I$1,집계!$2:$2,0)-1,FALSE),"")</f>
        <v>75</v>
      </c>
      <c r="J122" s="3">
        <f>IFERROR(VLOOKUP($A122,집계!$B:$AD,MATCH(J$1,집계!$2:$2,0)-1,FALSE),"")</f>
        <v>69</v>
      </c>
      <c r="K122" s="3">
        <f>IFERROR(VLOOKUP($A122,집계!$B:$AD,MATCH(K$1,집계!$2:$2,0)-1,FALSE),"")</f>
        <v>80</v>
      </c>
      <c r="L122" s="3">
        <f>IFERROR(VLOOKUP($A122,집계!$B:$AD,MATCH(L$1,집계!$2:$2,0)-1,FALSE),"")</f>
        <v>82</v>
      </c>
      <c r="M122" s="16">
        <f>IFERROR(VLOOKUP($A122,집계!$B:$AD,MATCH(M$1,집계!$2:$2,0)-1,FALSE),"")</f>
        <v>74.666666666666671</v>
      </c>
      <c r="N122" s="16">
        <f>IFERROR(VLOOKUP($A122,집계!$B:$AD,MATCH(N$1,집계!$2:$2,0)-1,FALSE),"")</f>
        <v>0</v>
      </c>
      <c r="O122" s="16">
        <f>IFERROR(VLOOKUP($A122,집계!$B:$AD,MATCH(O$1,집계!$2:$2,0)-1,FALSE),"")</f>
        <v>74.666666666666671</v>
      </c>
      <c r="P122" s="31" t="str">
        <f>IFERROR(VLOOKUP($A122,집계!$B:$AD,MATCH(P$1,집계!$2:$2,0)-1,FALSE),"")</f>
        <v/>
      </c>
    </row>
    <row r="123" spans="1:32" ht="17.100000000000001" customHeight="1" x14ac:dyDescent="0.35">
      <c r="A123" s="2">
        <v>20438708</v>
      </c>
      <c r="B123" s="4">
        <f>IFERROR(VLOOKUP($A123,집계!$B:$AD,MATCH(B$1,집계!$2:$2,0)-1,FALSE),"")</f>
        <v>23</v>
      </c>
      <c r="C123" s="4" t="str">
        <f>IFERROR(VLOOKUP($A123,집계!$B:$AD,MATCH(C$1,집계!$2:$2,0)-1,FALSE),"")</f>
        <v>이주한</v>
      </c>
      <c r="D123" s="4">
        <f>IFERROR(VLOOKUP($A123,집계!$B:$AD,MATCH(D$1,집계!$2:$2,0)-1,FALSE),"")</f>
        <v>20438708</v>
      </c>
      <c r="E123" s="4" t="str">
        <f>IFERROR(VLOOKUP($A123,집계!$B:$AD,MATCH(E$1,집계!$2:$2,0)-1,FALSE),"")</f>
        <v>무불산 화학적 에칭 기술이 적용된 초소형, 편광유지 클래딩광 제거소자</v>
      </c>
      <c r="F123" s="31">
        <f>IFERROR(VLOOKUP($A123,대상!$B:$AD,MATCH(F$1,대상!$1:$1,0)-1,FALSE),"")</f>
        <v>0</v>
      </c>
      <c r="G123" s="3">
        <f>IFERROR(VLOOKUP($A123,집계!$B:$AD,MATCH(G$1,집계!$2:$2,0)-1,FALSE),"")</f>
        <v>5</v>
      </c>
      <c r="H123" s="3">
        <f>IFERROR(VLOOKUP($A123,집계!$B:$AD,MATCH(H$1,집계!$2:$2,0)-1,FALSE),"")</f>
        <v>69</v>
      </c>
      <c r="I123" s="3">
        <f>IFERROR(VLOOKUP($A123,집계!$B:$AD,MATCH(I$1,집계!$2:$2,0)-1,FALSE),"")</f>
        <v>75</v>
      </c>
      <c r="J123" s="3">
        <f>IFERROR(VLOOKUP($A123,집계!$B:$AD,MATCH(J$1,집계!$2:$2,0)-1,FALSE),"")</f>
        <v>80</v>
      </c>
      <c r="K123" s="3">
        <f>IFERROR(VLOOKUP($A123,집계!$B:$AD,MATCH(K$1,집계!$2:$2,0)-1,FALSE),"")</f>
        <v>82</v>
      </c>
      <c r="L123" s="3">
        <f>IFERROR(VLOOKUP($A123,집계!$B:$AD,MATCH(L$1,집계!$2:$2,0)-1,FALSE),"")</f>
        <v>83</v>
      </c>
      <c r="M123" s="16">
        <f>IFERROR(VLOOKUP($A123,집계!$B:$AD,MATCH(M$1,집계!$2:$2,0)-1,FALSE),"")</f>
        <v>79</v>
      </c>
      <c r="N123" s="16">
        <f>IFERROR(VLOOKUP($A123,집계!$B:$AD,MATCH(N$1,집계!$2:$2,0)-1,FALSE),"")</f>
        <v>0</v>
      </c>
      <c r="O123" s="16">
        <f>IFERROR(VLOOKUP($A123,집계!$B:$AD,MATCH(O$1,집계!$2:$2,0)-1,FALSE),"")</f>
        <v>79</v>
      </c>
      <c r="P123" s="31" t="str">
        <f>IFERROR(VLOOKUP($A123,집계!$B:$AD,MATCH(P$1,집계!$2:$2,0)-1,FALSE),"")</f>
        <v/>
      </c>
    </row>
    <row r="124" spans="1:32" ht="17.100000000000001" customHeight="1" x14ac:dyDescent="0.35">
      <c r="A124" s="2">
        <v>20439911</v>
      </c>
      <c r="B124" s="4">
        <f>IFERROR(VLOOKUP($A124,집계!$B:$AD,MATCH(B$1,집계!$2:$2,0)-1,FALSE),"")</f>
        <v>114</v>
      </c>
      <c r="C124" s="4" t="str">
        <f>IFERROR(VLOOKUP($A124,집계!$B:$AD,MATCH(C$1,집계!$2:$2,0)-1,FALSE),"")</f>
        <v>박현철</v>
      </c>
      <c r="D124" s="4">
        <f>IFERROR(VLOOKUP($A124,집계!$B:$AD,MATCH(D$1,집계!$2:$2,0)-1,FALSE),"")</f>
        <v>20439911</v>
      </c>
      <c r="E124" s="4" t="str">
        <f>IFERROR(VLOOKUP($A124,집계!$B:$AD,MATCH(E$1,집계!$2:$2,0)-1,FALSE),"")</f>
        <v>영동 일라이트 기반 온열 회복 기기·서비스</v>
      </c>
      <c r="F124" s="31">
        <f>IFERROR(VLOOKUP($A124,대상!$B:$AD,MATCH(F$1,대상!$1:$1,0)-1,FALSE),"")</f>
        <v>0</v>
      </c>
      <c r="G124" s="3">
        <f>IFERROR(VLOOKUP($A124,집계!$B:$AD,MATCH(G$1,집계!$2:$2,0)-1,FALSE),"")</f>
        <v>5</v>
      </c>
      <c r="H124" s="3">
        <f>IFERROR(VLOOKUP($A124,집계!$B:$AD,MATCH(H$1,집계!$2:$2,0)-1,FALSE),"")</f>
        <v>74</v>
      </c>
      <c r="I124" s="3">
        <f>IFERROR(VLOOKUP($A124,집계!$B:$AD,MATCH(I$1,집계!$2:$2,0)-1,FALSE),"")</f>
        <v>62</v>
      </c>
      <c r="J124" s="3">
        <f>IFERROR(VLOOKUP($A124,집계!$B:$AD,MATCH(J$1,집계!$2:$2,0)-1,FALSE),"")</f>
        <v>69</v>
      </c>
      <c r="K124" s="3">
        <f>IFERROR(VLOOKUP($A124,집계!$B:$AD,MATCH(K$1,집계!$2:$2,0)-1,FALSE),"")</f>
        <v>72</v>
      </c>
      <c r="L124" s="3">
        <f>IFERROR(VLOOKUP($A124,집계!$B:$AD,MATCH(L$1,집계!$2:$2,0)-1,FALSE),"")</f>
        <v>72</v>
      </c>
      <c r="M124" s="16">
        <f>IFERROR(VLOOKUP($A124,집계!$B:$AD,MATCH(M$1,집계!$2:$2,0)-1,FALSE),"")</f>
        <v>71</v>
      </c>
      <c r="N124" s="16">
        <f>IFERROR(VLOOKUP($A124,집계!$B:$AD,MATCH(N$1,집계!$2:$2,0)-1,FALSE),"")</f>
        <v>0</v>
      </c>
      <c r="O124" s="16">
        <f>IFERROR(VLOOKUP($A124,집계!$B:$AD,MATCH(O$1,집계!$2:$2,0)-1,FALSE),"")</f>
        <v>71</v>
      </c>
      <c r="P124" s="31" t="str">
        <f>IFERROR(VLOOKUP($A124,집계!$B:$AD,MATCH(P$1,집계!$2:$2,0)-1,FALSE),"")</f>
        <v/>
      </c>
    </row>
    <row r="125" spans="1:32" s="5" customFormat="1" ht="17.100000000000001" customHeight="1" x14ac:dyDescent="0.35">
      <c r="A125" s="2">
        <v>20407692</v>
      </c>
      <c r="B125" s="4">
        <f>IFERROR(VLOOKUP($A125,집계!$B:$AD,MATCH(B$1,집계!$2:$2,0)-1,FALSE),"")</f>
        <v>43</v>
      </c>
      <c r="C125" s="4" t="str">
        <f>IFERROR(VLOOKUP($A125,집계!$B:$AD,MATCH(C$1,집계!$2:$2,0)-1,FALSE),"")</f>
        <v>김성은</v>
      </c>
      <c r="D125" s="4">
        <f>IFERROR(VLOOKUP($A125,집계!$B:$AD,MATCH(D$1,집계!$2:$2,0)-1,FALSE),"")</f>
        <v>20407692</v>
      </c>
      <c r="E125" s="4" t="str">
        <f>IFERROR(VLOOKUP($A125,집계!$B:$AD,MATCH(E$1,집계!$2:$2,0)-1,FALSE),"")</f>
        <v>CMOS 위상제어 반도체 기반 초저전력 지능형 표면(RIS) 통신 인프라 기술 개발</v>
      </c>
      <c r="F125" s="31">
        <f>IFERROR(VLOOKUP($A125,대상!$B:$AD,MATCH(F$1,대상!$1:$1,0)-1,FALSE),"")</f>
        <v>0</v>
      </c>
      <c r="G125" s="3">
        <f>IFERROR(VLOOKUP($A125,집계!$B:$AD,MATCH(G$1,집계!$2:$2,0)-1,FALSE),"")</f>
        <v>5</v>
      </c>
      <c r="H125" s="3">
        <f>IFERROR(VLOOKUP($A125,집계!$B:$AD,MATCH(H$1,집계!$2:$2,0)-1,FALSE),"")</f>
        <v>68</v>
      </c>
      <c r="I125" s="3">
        <f>IFERROR(VLOOKUP($A125,집계!$B:$AD,MATCH(I$1,집계!$2:$2,0)-1,FALSE),"")</f>
        <v>75</v>
      </c>
      <c r="J125" s="3">
        <f>IFERROR(VLOOKUP($A125,집계!$B:$AD,MATCH(J$1,집계!$2:$2,0)-1,FALSE),"")</f>
        <v>78</v>
      </c>
      <c r="K125" s="3">
        <f>IFERROR(VLOOKUP($A125,집계!$B:$AD,MATCH(K$1,집계!$2:$2,0)-1,FALSE),"")</f>
        <v>74</v>
      </c>
      <c r="L125" s="3">
        <f>IFERROR(VLOOKUP($A125,집계!$B:$AD,MATCH(L$1,집계!$2:$2,0)-1,FALSE),"")</f>
        <v>78</v>
      </c>
      <c r="M125" s="16">
        <f>IFERROR(VLOOKUP($A125,집계!$B:$AD,MATCH(M$1,집계!$2:$2,0)-1,FALSE),"")</f>
        <v>75.666666666666671</v>
      </c>
      <c r="N125" s="16">
        <f>IFERROR(VLOOKUP($A125,집계!$B:$AD,MATCH(N$1,집계!$2:$2,0)-1,FALSE),"")</f>
        <v>0</v>
      </c>
      <c r="O125" s="16">
        <f>IFERROR(VLOOKUP($A125,집계!$B:$AD,MATCH(O$1,집계!$2:$2,0)-1,FALSE),"")</f>
        <v>75.666666666666671</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20418337</v>
      </c>
      <c r="B126" s="4">
        <f>IFERROR(VLOOKUP($A126,집계!$B:$AD,MATCH(B$1,집계!$2:$2,0)-1,FALSE),"")</f>
        <v>33</v>
      </c>
      <c r="C126" s="4" t="str">
        <f>IFERROR(VLOOKUP($A126,집계!$B:$AD,MATCH(C$1,집계!$2:$2,0)-1,FALSE),"")</f>
        <v>이승은</v>
      </c>
      <c r="D126" s="4">
        <f>IFERROR(VLOOKUP($A126,집계!$B:$AD,MATCH(D$1,집계!$2:$2,0)-1,FALSE),"")</f>
        <v>20418337</v>
      </c>
      <c r="E126" s="4" t="str">
        <f>IFERROR(VLOOKUP($A126,집계!$B:$AD,MATCH(E$1,집계!$2:$2,0)-1,FALSE),"")</f>
        <v>경량 인공지능 기술이 적용된 엣지 AI 반도체 플랫폼</v>
      </c>
      <c r="F126" s="31">
        <f>IFERROR(VLOOKUP($A126,대상!$B:$AD,MATCH(F$1,대상!$1:$1,0)-1,FALSE),"")</f>
        <v>0</v>
      </c>
      <c r="G126" s="3">
        <f>IFERROR(VLOOKUP($A126,집계!$B:$AD,MATCH(G$1,집계!$2:$2,0)-1,FALSE),"")</f>
        <v>5</v>
      </c>
      <c r="H126" s="3">
        <f>IFERROR(VLOOKUP($A126,집계!$B:$AD,MATCH(H$1,집계!$2:$2,0)-1,FALSE),"")</f>
        <v>70</v>
      </c>
      <c r="I126" s="3">
        <f>IFERROR(VLOOKUP($A126,집계!$B:$AD,MATCH(I$1,집계!$2:$2,0)-1,FALSE),"")</f>
        <v>75</v>
      </c>
      <c r="J126" s="3">
        <f>IFERROR(VLOOKUP($A126,집계!$B:$AD,MATCH(J$1,집계!$2:$2,0)-1,FALSE),"")</f>
        <v>76</v>
      </c>
      <c r="K126" s="3">
        <f>IFERROR(VLOOKUP($A126,집계!$B:$AD,MATCH(K$1,집계!$2:$2,0)-1,FALSE),"")</f>
        <v>82</v>
      </c>
      <c r="L126" s="3">
        <f>IFERROR(VLOOKUP($A126,집계!$B:$AD,MATCH(L$1,집계!$2:$2,0)-1,FALSE),"")</f>
        <v>82</v>
      </c>
      <c r="M126" s="16">
        <f>IFERROR(VLOOKUP($A126,집계!$B:$AD,MATCH(M$1,집계!$2:$2,0)-1,FALSE),"")</f>
        <v>77.666666666666671</v>
      </c>
      <c r="N126" s="16">
        <f>IFERROR(VLOOKUP($A126,집계!$B:$AD,MATCH(N$1,집계!$2:$2,0)-1,FALSE),"")</f>
        <v>0</v>
      </c>
      <c r="O126" s="16">
        <f>IFERROR(VLOOKUP($A126,집계!$B:$AD,MATCH(O$1,집계!$2:$2,0)-1,FALSE),"")</f>
        <v>77.666666666666671</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20418471</v>
      </c>
      <c r="B127" s="4">
        <f>IFERROR(VLOOKUP($A127,집계!$B:$AD,MATCH(B$1,집계!$2:$2,0)-1,FALSE),"")</f>
        <v>12</v>
      </c>
      <c r="C127" s="4" t="str">
        <f>IFERROR(VLOOKUP($A127,집계!$B:$AD,MATCH(C$1,집계!$2:$2,0)-1,FALSE),"")</f>
        <v>김도년</v>
      </c>
      <c r="D127" s="4">
        <f>IFERROR(VLOOKUP($A127,집계!$B:$AD,MATCH(D$1,집계!$2:$2,0)-1,FALSE),"")</f>
        <v>20418471</v>
      </c>
      <c r="E127" s="4" t="str">
        <f>IFERROR(VLOOKUP($A127,집계!$B:$AD,MATCH(E$1,집계!$2:$2,0)-1,FALSE),"")</f>
        <v>AI 기반 반도체 패키징 X-ray 검사 및 계측 솔루션</v>
      </c>
      <c r="F127" s="31">
        <f>IFERROR(VLOOKUP($A127,대상!$B:$AD,MATCH(F$1,대상!$1:$1,0)-1,FALSE),"")</f>
        <v>0</v>
      </c>
      <c r="G127" s="3">
        <f>IFERROR(VLOOKUP($A127,집계!$B:$AD,MATCH(G$1,집계!$2:$2,0)-1,FALSE),"")</f>
        <v>5</v>
      </c>
      <c r="H127" s="3">
        <f>IFERROR(VLOOKUP($A127,집계!$B:$AD,MATCH(H$1,집계!$2:$2,0)-1,FALSE),"")</f>
        <v>95</v>
      </c>
      <c r="I127" s="3">
        <f>IFERROR(VLOOKUP($A127,집계!$B:$AD,MATCH(I$1,집계!$2:$2,0)-1,FALSE),"")</f>
        <v>92</v>
      </c>
      <c r="J127" s="3">
        <f>IFERROR(VLOOKUP($A127,집계!$B:$AD,MATCH(J$1,집계!$2:$2,0)-1,FALSE),"")</f>
        <v>90</v>
      </c>
      <c r="K127" s="3">
        <f>IFERROR(VLOOKUP($A127,집계!$B:$AD,MATCH(K$1,집계!$2:$2,0)-1,FALSE),"")</f>
        <v>92</v>
      </c>
      <c r="L127" s="3">
        <f>IFERROR(VLOOKUP($A127,집계!$B:$AD,MATCH(L$1,집계!$2:$2,0)-1,FALSE),"")</f>
        <v>94</v>
      </c>
      <c r="M127" s="16">
        <f>IFERROR(VLOOKUP($A127,집계!$B:$AD,MATCH(M$1,집계!$2:$2,0)-1,FALSE),"")</f>
        <v>92.666666666666671</v>
      </c>
      <c r="N127" s="16">
        <f>IFERROR(VLOOKUP($A127,집계!$B:$AD,MATCH(N$1,집계!$2:$2,0)-1,FALSE),"")</f>
        <v>0</v>
      </c>
      <c r="O127" s="16">
        <f>IFERROR(VLOOKUP($A127,집계!$B:$AD,MATCH(O$1,집계!$2:$2,0)-1,FALSE),"")</f>
        <v>92.666666666666671</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20423521</v>
      </c>
      <c r="B128" s="4">
        <f>IFERROR(VLOOKUP($A128,집계!$B:$AD,MATCH(B$1,집계!$2:$2,0)-1,FALSE),"")</f>
        <v>17</v>
      </c>
      <c r="C128" s="4" t="str">
        <f>IFERROR(VLOOKUP($A128,집계!$B:$AD,MATCH(C$1,집계!$2:$2,0)-1,FALSE),"")</f>
        <v>김강동</v>
      </c>
      <c r="D128" s="4">
        <f>IFERROR(VLOOKUP($A128,집계!$B:$AD,MATCH(D$1,집계!$2:$2,0)-1,FALSE),"")</f>
        <v>20423521</v>
      </c>
      <c r="E128" s="4" t="str">
        <f>IFERROR(VLOOKUP($A128,집계!$B:$AD,MATCH(E$1,집계!$2:$2,0)-1,FALSE),"")</f>
        <v xml:space="preserve">구리도금 및 적층 방식을 통해 두께가 20% 줄어든 스마트폰용 코일 모듈과 액츄에이터 </v>
      </c>
      <c r="F128" s="31">
        <f>IFERROR(VLOOKUP($A128,대상!$B:$AD,MATCH(F$1,대상!$1:$1,0)-1,FALSE),"")</f>
        <v>0</v>
      </c>
      <c r="G128" s="3">
        <f>IFERROR(VLOOKUP($A128,집계!$B:$AD,MATCH(G$1,집계!$2:$2,0)-1,FALSE),"")</f>
        <v>5</v>
      </c>
      <c r="H128" s="3">
        <f>IFERROR(VLOOKUP($A128,집계!$B:$AD,MATCH(H$1,집계!$2:$2,0)-1,FALSE),"")</f>
        <v>85</v>
      </c>
      <c r="I128" s="3">
        <f>IFERROR(VLOOKUP($A128,집계!$B:$AD,MATCH(I$1,집계!$2:$2,0)-1,FALSE),"")</f>
        <v>88</v>
      </c>
      <c r="J128" s="3">
        <f>IFERROR(VLOOKUP($A128,집계!$B:$AD,MATCH(J$1,집계!$2:$2,0)-1,FALSE),"")</f>
        <v>80</v>
      </c>
      <c r="K128" s="3">
        <f>IFERROR(VLOOKUP($A128,집계!$B:$AD,MATCH(K$1,집계!$2:$2,0)-1,FALSE),"")</f>
        <v>80</v>
      </c>
      <c r="L128" s="3">
        <f>IFERROR(VLOOKUP($A128,집계!$B:$AD,MATCH(L$1,집계!$2:$2,0)-1,FALSE),"")</f>
        <v>79</v>
      </c>
      <c r="M128" s="16">
        <f>IFERROR(VLOOKUP($A128,집계!$B:$AD,MATCH(M$1,집계!$2:$2,0)-1,FALSE),"")</f>
        <v>81.666666666666671</v>
      </c>
      <c r="N128" s="16">
        <f>IFERROR(VLOOKUP($A128,집계!$B:$AD,MATCH(N$1,집계!$2:$2,0)-1,FALSE),"")</f>
        <v>0</v>
      </c>
      <c r="O128" s="16">
        <f>IFERROR(VLOOKUP($A128,집계!$B:$AD,MATCH(O$1,집계!$2:$2,0)-1,FALSE),"")</f>
        <v>81.666666666666671</v>
      </c>
      <c r="P128" s="31" t="str">
        <f>IFERROR(VLOOKUP($A128,집계!$B:$AD,MATCH(P$1,집계!$2:$2,0)-1,FALSE),"")</f>
        <v/>
      </c>
    </row>
    <row r="129" spans="1:16" ht="17.100000000000001" customHeight="1" x14ac:dyDescent="0.35">
      <c r="A129" s="2">
        <v>20424012</v>
      </c>
      <c r="B129" s="4">
        <f>IFERROR(VLOOKUP($A129,집계!$B:$AD,MATCH(B$1,집계!$2:$2,0)-1,FALSE),"")</f>
        <v>109</v>
      </c>
      <c r="C129" s="4" t="str">
        <f>IFERROR(VLOOKUP($A129,집계!$B:$AD,MATCH(C$1,집계!$2:$2,0)-1,FALSE),"")</f>
        <v>류만출</v>
      </c>
      <c r="D129" s="4">
        <f>IFERROR(VLOOKUP($A129,집계!$B:$AD,MATCH(D$1,집계!$2:$2,0)-1,FALSE),"")</f>
        <v>20424012</v>
      </c>
      <c r="E129" s="4" t="str">
        <f>IFERROR(VLOOKUP($A129,집계!$B:$AD,MATCH(E$1,집계!$2:$2,0)-1,FALSE),"")</f>
        <v>고령친화 성인용 근적외선 LED Y존 쾌적 뷰티케어 디바이스</v>
      </c>
      <c r="F129" s="31">
        <f>IFERROR(VLOOKUP($A129,대상!$B:$AD,MATCH(F$1,대상!$1:$1,0)-1,FALSE),"")</f>
        <v>0</v>
      </c>
      <c r="G129" s="3">
        <f>IFERROR(VLOOKUP($A129,집계!$B:$AD,MATCH(G$1,집계!$2:$2,0)-1,FALSE),"")</f>
        <v>5</v>
      </c>
      <c r="H129" s="3">
        <f>IFERROR(VLOOKUP($A129,집계!$B:$AD,MATCH(H$1,집계!$2:$2,0)-1,FALSE),"")</f>
        <v>69</v>
      </c>
      <c r="I129" s="3">
        <f>IFERROR(VLOOKUP($A129,집계!$B:$AD,MATCH(I$1,집계!$2:$2,0)-1,FALSE),"")</f>
        <v>66</v>
      </c>
      <c r="J129" s="3">
        <f>IFERROR(VLOOKUP($A129,집계!$B:$AD,MATCH(J$1,집계!$2:$2,0)-1,FALSE),"")</f>
        <v>74</v>
      </c>
      <c r="K129" s="3">
        <f>IFERROR(VLOOKUP($A129,집계!$B:$AD,MATCH(K$1,집계!$2:$2,0)-1,FALSE),"")</f>
        <v>73</v>
      </c>
      <c r="L129" s="3">
        <f>IFERROR(VLOOKUP($A129,집계!$B:$AD,MATCH(L$1,집계!$2:$2,0)-1,FALSE),"")</f>
        <v>72</v>
      </c>
      <c r="M129" s="16">
        <f>IFERROR(VLOOKUP($A129,집계!$B:$AD,MATCH(M$1,집계!$2:$2,0)-1,FALSE),"")</f>
        <v>71.333333333333329</v>
      </c>
      <c r="N129" s="16">
        <f>IFERROR(VLOOKUP($A129,집계!$B:$AD,MATCH(N$1,집계!$2:$2,0)-1,FALSE),"")</f>
        <v>0</v>
      </c>
      <c r="O129" s="16">
        <f>IFERROR(VLOOKUP($A129,집계!$B:$AD,MATCH(O$1,집계!$2:$2,0)-1,FALSE),"")</f>
        <v>71.333333333333329</v>
      </c>
      <c r="P129" s="31" t="str">
        <f>IFERROR(VLOOKUP($A129,집계!$B:$AD,MATCH(P$1,집계!$2:$2,0)-1,FALSE),"")</f>
        <v/>
      </c>
    </row>
    <row r="130" spans="1:16" ht="17.100000000000001" customHeight="1" x14ac:dyDescent="0.35">
      <c r="A130" s="2">
        <v>20425468</v>
      </c>
      <c r="B130" s="4">
        <f>IFERROR(VLOOKUP($A130,집계!$B:$AD,MATCH(B$1,집계!$2:$2,0)-1,FALSE),"")</f>
        <v>90</v>
      </c>
      <c r="C130" s="4" t="str">
        <f>IFERROR(VLOOKUP($A130,집계!$B:$AD,MATCH(C$1,집계!$2:$2,0)-1,FALSE),"")</f>
        <v>한승우</v>
      </c>
      <c r="D130" s="4">
        <f>IFERROR(VLOOKUP($A130,집계!$B:$AD,MATCH(D$1,집계!$2:$2,0)-1,FALSE),"")</f>
        <v>20425468</v>
      </c>
      <c r="E130" s="4" t="str">
        <f>IFERROR(VLOOKUP($A130,집계!$B:$AD,MATCH(E$1,집계!$2:$2,0)-1,FALSE),"")</f>
        <v>멀티모달 LLM 기반 캐릭터 인터랙션 및 콘텐츠 출력형 Physical AI 디바이스(MARO)</v>
      </c>
      <c r="F130" s="31">
        <f>IFERROR(VLOOKUP($A130,대상!$B:$AD,MATCH(F$1,대상!$1:$1,0)-1,FALSE),"")</f>
        <v>0</v>
      </c>
      <c r="G130" s="3">
        <f>IFERROR(VLOOKUP($A130,집계!$B:$AD,MATCH(G$1,집계!$2:$2,0)-1,FALSE),"")</f>
        <v>5</v>
      </c>
      <c r="H130" s="3">
        <f>IFERROR(VLOOKUP($A130,집계!$B:$AD,MATCH(H$1,집계!$2:$2,0)-1,FALSE),"")</f>
        <v>70</v>
      </c>
      <c r="I130" s="3">
        <f>IFERROR(VLOOKUP($A130,집계!$B:$AD,MATCH(I$1,집계!$2:$2,0)-1,FALSE),"")</f>
        <v>66</v>
      </c>
      <c r="J130" s="3">
        <f>IFERROR(VLOOKUP($A130,집계!$B:$AD,MATCH(J$1,집계!$2:$2,0)-1,FALSE),"")</f>
        <v>73</v>
      </c>
      <c r="K130" s="3">
        <f>IFERROR(VLOOKUP($A130,집계!$B:$AD,MATCH(K$1,집계!$2:$2,0)-1,FALSE),"")</f>
        <v>74</v>
      </c>
      <c r="L130" s="3">
        <f>IFERROR(VLOOKUP($A130,집계!$B:$AD,MATCH(L$1,집계!$2:$2,0)-1,FALSE),"")</f>
        <v>79</v>
      </c>
      <c r="M130" s="16">
        <f>IFERROR(VLOOKUP($A130,집계!$B:$AD,MATCH(M$1,집계!$2:$2,0)-1,FALSE),"")</f>
        <v>72.333333333333329</v>
      </c>
      <c r="N130" s="16">
        <f>IFERROR(VLOOKUP($A130,집계!$B:$AD,MATCH(N$1,집계!$2:$2,0)-1,FALSE),"")</f>
        <v>0</v>
      </c>
      <c r="O130" s="16">
        <f>IFERROR(VLOOKUP($A130,집계!$B:$AD,MATCH(O$1,집계!$2:$2,0)-1,FALSE),"")</f>
        <v>72.333333333333329</v>
      </c>
      <c r="P130" s="31" t="str">
        <f>IFERROR(VLOOKUP($A130,집계!$B:$AD,MATCH(P$1,집계!$2:$2,0)-1,FALSE),"")</f>
        <v/>
      </c>
    </row>
    <row r="131" spans="1:16" ht="17.100000000000001" customHeight="1" x14ac:dyDescent="0.35">
      <c r="A131" s="2">
        <v>20425761</v>
      </c>
      <c r="B131" s="4">
        <f>IFERROR(VLOOKUP($A131,집계!$B:$AD,MATCH(B$1,집계!$2:$2,0)-1,FALSE),"")</f>
        <v>16</v>
      </c>
      <c r="C131" s="4" t="str">
        <f>IFERROR(VLOOKUP($A131,집계!$B:$AD,MATCH(C$1,집계!$2:$2,0)-1,FALSE),"")</f>
        <v>민훈</v>
      </c>
      <c r="D131" s="4">
        <f>IFERROR(VLOOKUP($A131,집계!$B:$AD,MATCH(D$1,집계!$2:$2,0)-1,FALSE),"")</f>
        <v>20425761</v>
      </c>
      <c r="E131" s="4" t="str">
        <f>IFERROR(VLOOKUP($A131,집계!$B:$AD,MATCH(E$1,집계!$2:$2,0)-1,FALSE),"")</f>
        <v>능동 소음제어 기술 기반의 서버 냉각팬용 하이브리드 소음제거 모듈</v>
      </c>
      <c r="F131" s="31">
        <f>IFERROR(VLOOKUP($A131,대상!$B:$AD,MATCH(F$1,대상!$1:$1,0)-1,FALSE),"")</f>
        <v>0</v>
      </c>
      <c r="G131" s="3">
        <f>IFERROR(VLOOKUP($A131,집계!$B:$AD,MATCH(G$1,집계!$2:$2,0)-1,FALSE),"")</f>
        <v>5</v>
      </c>
      <c r="H131" s="3">
        <f>IFERROR(VLOOKUP($A131,집계!$B:$AD,MATCH(H$1,집계!$2:$2,0)-1,FALSE),"")</f>
        <v>86</v>
      </c>
      <c r="I131" s="3">
        <f>IFERROR(VLOOKUP($A131,집계!$B:$AD,MATCH(I$1,집계!$2:$2,0)-1,FALSE),"")</f>
        <v>87</v>
      </c>
      <c r="J131" s="3">
        <f>IFERROR(VLOOKUP($A131,집계!$B:$AD,MATCH(J$1,집계!$2:$2,0)-1,FALSE),"")</f>
        <v>74</v>
      </c>
      <c r="K131" s="3">
        <f>IFERROR(VLOOKUP($A131,집계!$B:$AD,MATCH(K$1,집계!$2:$2,0)-1,FALSE),"")</f>
        <v>84</v>
      </c>
      <c r="L131" s="3">
        <f>IFERROR(VLOOKUP($A131,집계!$B:$AD,MATCH(L$1,집계!$2:$2,0)-1,FALSE),"")</f>
        <v>77</v>
      </c>
      <c r="M131" s="16">
        <f>IFERROR(VLOOKUP($A131,집계!$B:$AD,MATCH(M$1,집계!$2:$2,0)-1,FALSE),"")</f>
        <v>82.333333333333329</v>
      </c>
      <c r="N131" s="16">
        <f>IFERROR(VLOOKUP($A131,집계!$B:$AD,MATCH(N$1,집계!$2:$2,0)-1,FALSE),"")</f>
        <v>0</v>
      </c>
      <c r="O131" s="16">
        <f>IFERROR(VLOOKUP($A131,집계!$B:$AD,MATCH(O$1,집계!$2:$2,0)-1,FALSE),"")</f>
        <v>82.333333333333329</v>
      </c>
      <c r="P131" s="31" t="str">
        <f>IFERROR(VLOOKUP($A131,집계!$B:$AD,MATCH(P$1,집계!$2:$2,0)-1,FALSE),"")</f>
        <v/>
      </c>
    </row>
    <row r="132" spans="1:16" ht="17.100000000000001" customHeight="1" x14ac:dyDescent="0.35">
      <c r="A132" s="2">
        <v>20438617</v>
      </c>
      <c r="B132" s="4">
        <f>IFERROR(VLOOKUP($A132,집계!$B:$AD,MATCH(B$1,집계!$2:$2,0)-1,FALSE),"")</f>
        <v>140</v>
      </c>
      <c r="C132" s="4" t="str">
        <f>IFERROR(VLOOKUP($A132,집계!$B:$AD,MATCH(C$1,집계!$2:$2,0)-1,FALSE),"")</f>
        <v>김건욱</v>
      </c>
      <c r="D132" s="4">
        <f>IFERROR(VLOOKUP($A132,집계!$B:$AD,MATCH(D$1,집계!$2:$2,0)-1,FALSE),"")</f>
        <v>20438617</v>
      </c>
      <c r="E132" s="4" t="str">
        <f>IFERROR(VLOOKUP($A132,집계!$B:$AD,MATCH(E$1,집계!$2:$2,0)-1,FALSE),"")</f>
        <v>학교 체육수업의 디지털 전환을 위한 스마트 줄넘기와 게이미피케이션을 적용한 실시간 운동 모니터링 플랫폼</v>
      </c>
      <c r="F132" s="31">
        <f>IFERROR(VLOOKUP($A132,대상!$B:$AD,MATCH(F$1,대상!$1:$1,0)-1,FALSE),"")</f>
        <v>0</v>
      </c>
      <c r="G132" s="3">
        <f>IFERROR(VLOOKUP($A132,집계!$B:$AD,MATCH(G$1,집계!$2:$2,0)-1,FALSE),"")</f>
        <v>5</v>
      </c>
      <c r="H132" s="3">
        <f>IFERROR(VLOOKUP($A132,집계!$B:$AD,MATCH(H$1,집계!$2:$2,0)-1,FALSE),"")</f>
        <v>70</v>
      </c>
      <c r="I132" s="3">
        <f>IFERROR(VLOOKUP($A132,집계!$B:$AD,MATCH(I$1,집계!$2:$2,0)-1,FALSE),"")</f>
        <v>66</v>
      </c>
      <c r="J132" s="3">
        <f>IFERROR(VLOOKUP($A132,집계!$B:$AD,MATCH(J$1,집계!$2:$2,0)-1,FALSE),"")</f>
        <v>69</v>
      </c>
      <c r="K132" s="3">
        <f>IFERROR(VLOOKUP($A132,집계!$B:$AD,MATCH(K$1,집계!$2:$2,0)-1,FALSE),"")</f>
        <v>74</v>
      </c>
      <c r="L132" s="3">
        <f>IFERROR(VLOOKUP($A132,집계!$B:$AD,MATCH(L$1,집계!$2:$2,0)-1,FALSE),"")</f>
        <v>69</v>
      </c>
      <c r="M132" s="16">
        <f>IFERROR(VLOOKUP($A132,집계!$B:$AD,MATCH(M$1,집계!$2:$2,0)-1,FALSE),"")</f>
        <v>69.333333333333329</v>
      </c>
      <c r="N132" s="16">
        <f>IFERROR(VLOOKUP($A132,집계!$B:$AD,MATCH(N$1,집계!$2:$2,0)-1,FALSE),"")</f>
        <v>0</v>
      </c>
      <c r="O132" s="16">
        <f>IFERROR(VLOOKUP($A132,집계!$B:$AD,MATCH(O$1,집계!$2:$2,0)-1,FALSE),"")</f>
        <v>69.333333333333329</v>
      </c>
      <c r="P132" s="31" t="str">
        <f>IFERROR(VLOOKUP($A132,집계!$B:$AD,MATCH(P$1,집계!$2:$2,0)-1,FALSE),"")</f>
        <v/>
      </c>
    </row>
    <row r="133" spans="1:16" ht="17.100000000000001" customHeight="1" x14ac:dyDescent="0.35">
      <c r="A133" s="2">
        <v>20418623</v>
      </c>
      <c r="B133" s="4">
        <f>IFERROR(VLOOKUP($A133,집계!$B:$AD,MATCH(B$1,집계!$2:$2,0)-1,FALSE),"")</f>
        <v>11</v>
      </c>
      <c r="C133" s="4" t="str">
        <f>IFERROR(VLOOKUP($A133,집계!$B:$AD,MATCH(C$1,집계!$2:$2,0)-1,FALSE),"")</f>
        <v>이성욱</v>
      </c>
      <c r="D133" s="4">
        <f>IFERROR(VLOOKUP($A133,집계!$B:$AD,MATCH(D$1,집계!$2:$2,0)-1,FALSE),"")</f>
        <v>20418623</v>
      </c>
      <c r="E133" s="4" t="str">
        <f>IFERROR(VLOOKUP($A133,집계!$B:$AD,MATCH(E$1,집계!$2:$2,0)-1,FALSE),"")</f>
        <v>2행정 엔진 기반 AI 지능형 제어 시스템</v>
      </c>
      <c r="F133" s="31" t="str">
        <f>IFERROR(VLOOKUP($A133,대상!$B:$AD,MATCH(F$1,대상!$1:$1,0)-1,FALSE),"")</f>
        <v/>
      </c>
      <c r="G133" s="3">
        <f>IFERROR(VLOOKUP($A133,집계!$B:$AD,MATCH(G$1,집계!$2:$2,0)-1,FALSE),"")</f>
        <v>5</v>
      </c>
      <c r="H133" s="3">
        <f>IFERROR(VLOOKUP($A133,집계!$B:$AD,MATCH(H$1,집계!$2:$2,0)-1,FALSE),"")</f>
        <v>97</v>
      </c>
      <c r="I133" s="3">
        <f>IFERROR(VLOOKUP($A133,집계!$B:$AD,MATCH(I$1,집계!$2:$2,0)-1,FALSE),"")</f>
        <v>90</v>
      </c>
      <c r="J133" s="3">
        <f>IFERROR(VLOOKUP($A133,집계!$B:$AD,MATCH(J$1,집계!$2:$2,0)-1,FALSE),"")</f>
        <v>91</v>
      </c>
      <c r="K133" s="3">
        <f>IFERROR(VLOOKUP($A133,집계!$B:$AD,MATCH(K$1,집계!$2:$2,0)-1,FALSE),"")</f>
        <v>93</v>
      </c>
      <c r="L133" s="3">
        <f>IFERROR(VLOOKUP($A133,집계!$B:$AD,MATCH(L$1,집계!$2:$2,0)-1,FALSE),"")</f>
        <v>95</v>
      </c>
      <c r="M133" s="16">
        <f>IFERROR(VLOOKUP($A133,집계!$B:$AD,MATCH(M$1,집계!$2:$2,0)-1,FALSE),"")</f>
        <v>93</v>
      </c>
      <c r="N133" s="16">
        <f>IFERROR(VLOOKUP($A133,집계!$B:$AD,MATCH(N$1,집계!$2:$2,0)-1,FALSE),"")</f>
        <v>0</v>
      </c>
      <c r="O133" s="16">
        <f>IFERROR(VLOOKUP($A133,집계!$B:$AD,MATCH(O$1,집계!$2:$2,0)-1,FALSE),"")</f>
        <v>93</v>
      </c>
      <c r="P133" s="31" t="str">
        <f>IFERROR(VLOOKUP($A133,집계!$B:$AD,MATCH(P$1,집계!$2:$2,0)-1,FALSE),"")</f>
        <v/>
      </c>
    </row>
    <row r="134" spans="1:16" ht="17.100000000000001" customHeight="1" x14ac:dyDescent="0.35">
      <c r="A134" s="2">
        <v>20419110</v>
      </c>
      <c r="B134" s="4">
        <f>IFERROR(VLOOKUP($A134,집계!$B:$AD,MATCH(B$1,집계!$2:$2,0)-1,FALSE),"")</f>
        <v>13</v>
      </c>
      <c r="C134" s="4" t="str">
        <f>IFERROR(VLOOKUP($A134,집계!$B:$AD,MATCH(C$1,집계!$2:$2,0)-1,FALSE),"")</f>
        <v>서준호</v>
      </c>
      <c r="D134" s="4">
        <f>IFERROR(VLOOKUP($A134,집계!$B:$AD,MATCH(D$1,집계!$2:$2,0)-1,FALSE),"")</f>
        <v>20419110</v>
      </c>
      <c r="E134" s="4" t="str">
        <f>IFERROR(VLOOKUP($A134,집계!$B:$AD,MATCH(E$1,집계!$2:$2,0)-1,FALSE),"")</f>
        <v>저유량(30 lpm이하)-저전류(25 A 이하)-고전압(350 V 이상) 운전 특성을 가진 반도체/디스플레이 폐가스(PFCs) 분해용 장수명-고열효율 직류 플라즈마 토치</v>
      </c>
      <c r="F134" s="31" t="str">
        <f>IFERROR(VLOOKUP($A134,대상!$B:$AD,MATCH(F$1,대상!$1:$1,0)-1,FALSE),"")</f>
        <v/>
      </c>
      <c r="G134" s="3">
        <f>IFERROR(VLOOKUP($A134,집계!$B:$AD,MATCH(G$1,집계!$2:$2,0)-1,FALSE),"")</f>
        <v>5</v>
      </c>
      <c r="H134" s="3">
        <f>IFERROR(VLOOKUP($A134,집계!$B:$AD,MATCH(H$1,집계!$2:$2,0)-1,FALSE),"")</f>
        <v>96</v>
      </c>
      <c r="I134" s="3">
        <f>IFERROR(VLOOKUP($A134,집계!$B:$AD,MATCH(I$1,집계!$2:$2,0)-1,FALSE),"")</f>
        <v>90</v>
      </c>
      <c r="J134" s="3">
        <f>IFERROR(VLOOKUP($A134,집계!$B:$AD,MATCH(J$1,집계!$2:$2,0)-1,FALSE),"")</f>
        <v>90</v>
      </c>
      <c r="K134" s="3">
        <f>IFERROR(VLOOKUP($A134,집계!$B:$AD,MATCH(K$1,집계!$2:$2,0)-1,FALSE),"")</f>
        <v>91</v>
      </c>
      <c r="L134" s="3">
        <f>IFERROR(VLOOKUP($A134,집계!$B:$AD,MATCH(L$1,집계!$2:$2,0)-1,FALSE),"")</f>
        <v>94</v>
      </c>
      <c r="M134" s="16">
        <f>IFERROR(VLOOKUP($A134,집계!$B:$AD,MATCH(M$1,집계!$2:$2,0)-1,FALSE),"")</f>
        <v>91.666666666666671</v>
      </c>
      <c r="N134" s="16">
        <f>IFERROR(VLOOKUP($A134,집계!$B:$AD,MATCH(N$1,집계!$2:$2,0)-1,FALSE),"")</f>
        <v>0</v>
      </c>
      <c r="O134" s="16">
        <f>IFERROR(VLOOKUP($A134,집계!$B:$AD,MATCH(O$1,집계!$2:$2,0)-1,FALSE),"")</f>
        <v>91.666666666666671</v>
      </c>
      <c r="P134" s="31" t="str">
        <f>IFERROR(VLOOKUP($A134,집계!$B:$AD,MATCH(P$1,집계!$2:$2,0)-1,FALSE),"")</f>
        <v/>
      </c>
    </row>
    <row r="135" spans="1:16" ht="17.100000000000001" customHeight="1" x14ac:dyDescent="0.35">
      <c r="A135" s="2">
        <v>20426946</v>
      </c>
      <c r="B135" s="4">
        <f>IFERROR(VLOOKUP($A135,집계!$B:$AD,MATCH(B$1,집계!$2:$2,0)-1,FALSE),"")</f>
        <v>57</v>
      </c>
      <c r="C135" s="4" t="str">
        <f>IFERROR(VLOOKUP($A135,집계!$B:$AD,MATCH(C$1,집계!$2:$2,0)-1,FALSE),"")</f>
        <v>김세움</v>
      </c>
      <c r="D135" s="4">
        <f>IFERROR(VLOOKUP($A135,집계!$B:$AD,MATCH(D$1,집계!$2:$2,0)-1,FALSE),"")</f>
        <v>20426946</v>
      </c>
      <c r="E135" s="4" t="str">
        <f>IFERROR(VLOOKUP($A135,집계!$B:$AD,MATCH(E$1,집계!$2:$2,0)-1,FALSE),"")</f>
        <v>역모드 구동으로 전력 절감이 가능한 액정 스마트 윈도우</v>
      </c>
      <c r="F135" s="31" t="str">
        <f>IFERROR(VLOOKUP($A135,대상!$B:$AD,MATCH(F$1,대상!$1:$1,0)-1,FALSE),"")</f>
        <v/>
      </c>
      <c r="G135" s="3">
        <f>IFERROR(VLOOKUP($A135,집계!$B:$AD,MATCH(G$1,집계!$2:$2,0)-1,FALSE),"")</f>
        <v>5</v>
      </c>
      <c r="H135" s="3">
        <f>IFERROR(VLOOKUP($A135,집계!$B:$AD,MATCH(H$1,집계!$2:$2,0)-1,FALSE),"")</f>
        <v>70</v>
      </c>
      <c r="I135" s="3">
        <f>IFERROR(VLOOKUP($A135,집계!$B:$AD,MATCH(I$1,집계!$2:$2,0)-1,FALSE),"")</f>
        <v>74</v>
      </c>
      <c r="J135" s="3">
        <f>IFERROR(VLOOKUP($A135,집계!$B:$AD,MATCH(J$1,집계!$2:$2,0)-1,FALSE),"")</f>
        <v>65</v>
      </c>
      <c r="K135" s="3">
        <f>IFERROR(VLOOKUP($A135,집계!$B:$AD,MATCH(K$1,집계!$2:$2,0)-1,FALSE),"")</f>
        <v>80</v>
      </c>
      <c r="L135" s="3">
        <f>IFERROR(VLOOKUP($A135,집계!$B:$AD,MATCH(L$1,집계!$2:$2,0)-1,FALSE),"")</f>
        <v>87</v>
      </c>
      <c r="M135" s="16">
        <f>IFERROR(VLOOKUP($A135,집계!$B:$AD,MATCH(M$1,집계!$2:$2,0)-1,FALSE),"")</f>
        <v>74.666666666666671</v>
      </c>
      <c r="N135" s="16">
        <f>IFERROR(VLOOKUP($A135,집계!$B:$AD,MATCH(N$1,집계!$2:$2,0)-1,FALSE),"")</f>
        <v>0</v>
      </c>
      <c r="O135" s="16">
        <f>IFERROR(VLOOKUP($A135,집계!$B:$AD,MATCH(O$1,집계!$2:$2,0)-1,FALSE),"")</f>
        <v>74.666666666666671</v>
      </c>
      <c r="P135" s="31" t="str">
        <f>IFERROR(VLOOKUP($A135,집계!$B:$AD,MATCH(P$1,집계!$2:$2,0)-1,FALSE),"")</f>
        <v/>
      </c>
    </row>
    <row r="136" spans="1:16" ht="17.100000000000001" customHeight="1" x14ac:dyDescent="0.35">
      <c r="A136" s="2">
        <v>20406840</v>
      </c>
      <c r="B136" s="4">
        <f>IFERROR(VLOOKUP($A136,집계!$B:$AD,MATCH(B$1,집계!$2:$2,0)-1,FALSE),"")</f>
        <v>41</v>
      </c>
      <c r="C136" s="4" t="str">
        <f>IFERROR(VLOOKUP($A136,집계!$B:$AD,MATCH(C$1,집계!$2:$2,0)-1,FALSE),"")</f>
        <v>강해구</v>
      </c>
      <c r="D136" s="4">
        <f>IFERROR(VLOOKUP($A136,집계!$B:$AD,MATCH(D$1,집계!$2:$2,0)-1,FALSE),"")</f>
        <v>20406840</v>
      </c>
      <c r="E136" s="4" t="str">
        <f>IFERROR(VLOOKUP($A136,집계!$B:$AD,MATCH(E$1,집계!$2:$2,0)-1,FALSE),"")</f>
        <v>AI 기반 산업현장 중대사고 예방을 위한 아크플래시 대응   실시간 감지와 경보 기능을 갖는 지능형 웨어러블 산업용 보호 헬멧 설계 개발</v>
      </c>
      <c r="F136" s="31">
        <f>IFERROR(VLOOKUP($A136,대상!$B:$AD,MATCH(F$1,대상!$1:$1,0)-1,FALSE),"")</f>
        <v>0</v>
      </c>
      <c r="G136" s="3">
        <f>IFERROR(VLOOKUP($A136,집계!$B:$AD,MATCH(G$1,집계!$2:$2,0)-1,FALSE),"")</f>
        <v>5</v>
      </c>
      <c r="H136" s="3">
        <f>IFERROR(VLOOKUP($A136,집계!$B:$AD,MATCH(H$1,집계!$2:$2,0)-1,FALSE),"")</f>
        <v>73</v>
      </c>
      <c r="I136" s="3">
        <f>IFERROR(VLOOKUP($A136,집계!$B:$AD,MATCH(I$1,집계!$2:$2,0)-1,FALSE),"")</f>
        <v>76</v>
      </c>
      <c r="J136" s="3">
        <f>IFERROR(VLOOKUP($A136,집계!$B:$AD,MATCH(J$1,집계!$2:$2,0)-1,FALSE),"")</f>
        <v>76</v>
      </c>
      <c r="K136" s="3">
        <f>IFERROR(VLOOKUP($A136,집계!$B:$AD,MATCH(K$1,집계!$2:$2,0)-1,FALSE),"")</f>
        <v>83</v>
      </c>
      <c r="L136" s="3">
        <f>IFERROR(VLOOKUP($A136,집계!$B:$AD,MATCH(L$1,집계!$2:$2,0)-1,FALSE),"")</f>
        <v>76</v>
      </c>
      <c r="M136" s="16">
        <f>IFERROR(VLOOKUP($A136,집계!$B:$AD,MATCH(M$1,집계!$2:$2,0)-1,FALSE),"")</f>
        <v>76</v>
      </c>
      <c r="N136" s="16">
        <f>IFERROR(VLOOKUP($A136,집계!$B:$AD,MATCH(N$1,집계!$2:$2,0)-1,FALSE),"")</f>
        <v>0</v>
      </c>
      <c r="O136" s="16">
        <f>IFERROR(VLOOKUP($A136,집계!$B:$AD,MATCH(O$1,집계!$2:$2,0)-1,FALSE),"")</f>
        <v>76</v>
      </c>
      <c r="P136" s="31" t="str">
        <f>IFERROR(VLOOKUP($A136,집계!$B:$AD,MATCH(P$1,집계!$2:$2,0)-1,FALSE),"")</f>
        <v/>
      </c>
    </row>
    <row r="137" spans="1:16" ht="17.100000000000001" customHeight="1" x14ac:dyDescent="0.35">
      <c r="A137" s="2">
        <v>20413159</v>
      </c>
      <c r="B137" s="4">
        <f>IFERROR(VLOOKUP($A137,집계!$B:$AD,MATCH(B$1,집계!$2:$2,0)-1,FALSE),"")</f>
        <v>85</v>
      </c>
      <c r="C137" s="4" t="str">
        <f>IFERROR(VLOOKUP($A137,집계!$B:$AD,MATCH(C$1,집계!$2:$2,0)-1,FALSE),"")</f>
        <v>장희석</v>
      </c>
      <c r="D137" s="4">
        <f>IFERROR(VLOOKUP($A137,집계!$B:$AD,MATCH(D$1,집계!$2:$2,0)-1,FALSE),"")</f>
        <v>20413159</v>
      </c>
      <c r="E137" s="4" t="str">
        <f>IFERROR(VLOOKUP($A137,집계!$B:$AD,MATCH(E$1,집계!$2:$2,0)-1,FALSE),"")</f>
        <v>AI기반 학교 음용수 지능형 유무선 원격 공급제어 단말기 및 모바일웹앱 개발과 통합 음용수관제시스템 개발</v>
      </c>
      <c r="F137" s="31">
        <f>IFERROR(VLOOKUP($A137,대상!$B:$AD,MATCH(F$1,대상!$1:$1,0)-1,FALSE),"")</f>
        <v>0</v>
      </c>
      <c r="G137" s="3">
        <f>IFERROR(VLOOKUP($A137,집계!$B:$AD,MATCH(G$1,집계!$2:$2,0)-1,FALSE),"")</f>
        <v>5</v>
      </c>
      <c r="H137" s="3">
        <f>IFERROR(VLOOKUP($A137,집계!$B:$AD,MATCH(H$1,집계!$2:$2,0)-1,FALSE),"")</f>
        <v>70</v>
      </c>
      <c r="I137" s="3">
        <f>IFERROR(VLOOKUP($A137,집계!$B:$AD,MATCH(I$1,집계!$2:$2,0)-1,FALSE),"")</f>
        <v>77</v>
      </c>
      <c r="J137" s="3">
        <f>IFERROR(VLOOKUP($A137,집계!$B:$AD,MATCH(J$1,집계!$2:$2,0)-1,FALSE),"")</f>
        <v>67</v>
      </c>
      <c r="K137" s="3">
        <f>IFERROR(VLOOKUP($A137,집계!$B:$AD,MATCH(K$1,집계!$2:$2,0)-1,FALSE),"")</f>
        <v>74</v>
      </c>
      <c r="L137" s="3">
        <f>IFERROR(VLOOKUP($A137,집계!$B:$AD,MATCH(L$1,집계!$2:$2,0)-1,FALSE),"")</f>
        <v>74</v>
      </c>
      <c r="M137" s="16">
        <f>IFERROR(VLOOKUP($A137,집계!$B:$AD,MATCH(M$1,집계!$2:$2,0)-1,FALSE),"")</f>
        <v>72.666666666666671</v>
      </c>
      <c r="N137" s="16">
        <f>IFERROR(VLOOKUP($A137,집계!$B:$AD,MATCH(N$1,집계!$2:$2,0)-1,FALSE),"")</f>
        <v>0</v>
      </c>
      <c r="O137" s="16">
        <f>IFERROR(VLOOKUP($A137,집계!$B:$AD,MATCH(O$1,집계!$2:$2,0)-1,FALSE),"")</f>
        <v>72.666666666666671</v>
      </c>
      <c r="P137" s="31" t="str">
        <f>IFERROR(VLOOKUP($A137,집계!$B:$AD,MATCH(P$1,집계!$2:$2,0)-1,FALSE),"")</f>
        <v/>
      </c>
    </row>
    <row r="138" spans="1:16" ht="17.100000000000001" customHeight="1" x14ac:dyDescent="0.35">
      <c r="A138" s="2">
        <v>20417878</v>
      </c>
      <c r="B138" s="4">
        <f>IFERROR(VLOOKUP($A138,집계!$B:$AD,MATCH(B$1,집계!$2:$2,0)-1,FALSE),"")</f>
        <v>29</v>
      </c>
      <c r="C138" s="4" t="str">
        <f>IFERROR(VLOOKUP($A138,집계!$B:$AD,MATCH(C$1,집계!$2:$2,0)-1,FALSE),"")</f>
        <v>오성부</v>
      </c>
      <c r="D138" s="4">
        <f>IFERROR(VLOOKUP($A138,집계!$B:$AD,MATCH(D$1,집계!$2:$2,0)-1,FALSE),"")</f>
        <v>20417878</v>
      </c>
      <c r="E138" s="4" t="str">
        <f>IFERROR(VLOOKUP($A138,집계!$B:$AD,MATCH(E$1,집계!$2:$2,0)-1,FALSE),"")</f>
        <v>중주파 자극에 의한 운동원리를 활용한 비만 및 근력감소 완화 스마트헬스케어 장치 개발 및 유통 서비스</v>
      </c>
      <c r="F138" s="31">
        <f>IFERROR(VLOOKUP($A138,대상!$B:$AD,MATCH(F$1,대상!$1:$1,0)-1,FALSE),"")</f>
        <v>0</v>
      </c>
      <c r="G138" s="3">
        <f>IFERROR(VLOOKUP($A138,집계!$B:$AD,MATCH(G$1,집계!$2:$2,0)-1,FALSE),"")</f>
        <v>5</v>
      </c>
      <c r="H138" s="3">
        <f>IFERROR(VLOOKUP($A138,집계!$B:$AD,MATCH(H$1,집계!$2:$2,0)-1,FALSE),"")</f>
        <v>68</v>
      </c>
      <c r="I138" s="3">
        <f>IFERROR(VLOOKUP($A138,집계!$B:$AD,MATCH(I$1,집계!$2:$2,0)-1,FALSE),"")</f>
        <v>74</v>
      </c>
      <c r="J138" s="3">
        <f>IFERROR(VLOOKUP($A138,집계!$B:$AD,MATCH(J$1,집계!$2:$2,0)-1,FALSE),"")</f>
        <v>86</v>
      </c>
      <c r="K138" s="3">
        <f>IFERROR(VLOOKUP($A138,집계!$B:$AD,MATCH(K$1,집계!$2:$2,0)-1,FALSE),"")</f>
        <v>83</v>
      </c>
      <c r="L138" s="3">
        <f>IFERROR(VLOOKUP($A138,집계!$B:$AD,MATCH(L$1,집계!$2:$2,0)-1,FALSE),"")</f>
        <v>78</v>
      </c>
      <c r="M138" s="16">
        <f>IFERROR(VLOOKUP($A138,집계!$B:$AD,MATCH(M$1,집계!$2:$2,0)-1,FALSE),"")</f>
        <v>78.333333333333329</v>
      </c>
      <c r="N138" s="16">
        <f>IFERROR(VLOOKUP($A138,집계!$B:$AD,MATCH(N$1,집계!$2:$2,0)-1,FALSE),"")</f>
        <v>0</v>
      </c>
      <c r="O138" s="16">
        <f>IFERROR(VLOOKUP($A138,집계!$B:$AD,MATCH(O$1,집계!$2:$2,0)-1,FALSE),"")</f>
        <v>78.333333333333329</v>
      </c>
      <c r="P138" s="31" t="str">
        <f>IFERROR(VLOOKUP($A138,집계!$B:$AD,MATCH(P$1,집계!$2:$2,0)-1,FALSE),"")</f>
        <v/>
      </c>
    </row>
    <row r="139" spans="1:16" ht="17.100000000000001" customHeight="1" x14ac:dyDescent="0.35">
      <c r="A139" s="2">
        <v>20418977</v>
      </c>
      <c r="B139" s="4">
        <f>IFERROR(VLOOKUP($A139,집계!$B:$AD,MATCH(B$1,집계!$2:$2,0)-1,FALSE),"")</f>
        <v>37</v>
      </c>
      <c r="C139" s="4" t="str">
        <f>IFERROR(VLOOKUP($A139,집계!$B:$AD,MATCH(C$1,집계!$2:$2,0)-1,FALSE),"")</f>
        <v>복성균</v>
      </c>
      <c r="D139" s="4">
        <f>IFERROR(VLOOKUP($A139,집계!$B:$AD,MATCH(D$1,집계!$2:$2,0)-1,FALSE),"")</f>
        <v>20418977</v>
      </c>
      <c r="E139" s="4" t="str">
        <f>IFERROR(VLOOKUP($A139,집계!$B:$AD,MATCH(E$1,집계!$2:$2,0)-1,FALSE),"")</f>
        <v>임펠러 기술을 적용한 날개 없는 드론 제품 개발</v>
      </c>
      <c r="F139" s="31">
        <f>IFERROR(VLOOKUP($A139,대상!$B:$AD,MATCH(F$1,대상!$1:$1,0)-1,FALSE),"")</f>
        <v>0</v>
      </c>
      <c r="G139" s="3">
        <f>IFERROR(VLOOKUP($A139,집계!$B:$AD,MATCH(G$1,집계!$2:$2,0)-1,FALSE),"")</f>
        <v>5</v>
      </c>
      <c r="H139" s="3">
        <f>IFERROR(VLOOKUP($A139,집계!$B:$AD,MATCH(H$1,집계!$2:$2,0)-1,FALSE),"")</f>
        <v>73</v>
      </c>
      <c r="I139" s="3">
        <f>IFERROR(VLOOKUP($A139,집계!$B:$AD,MATCH(I$1,집계!$2:$2,0)-1,FALSE),"")</f>
        <v>77</v>
      </c>
      <c r="J139" s="3">
        <f>IFERROR(VLOOKUP($A139,집계!$B:$AD,MATCH(J$1,집계!$2:$2,0)-1,FALSE),"")</f>
        <v>83</v>
      </c>
      <c r="K139" s="3">
        <f>IFERROR(VLOOKUP($A139,집계!$B:$AD,MATCH(K$1,집계!$2:$2,0)-1,FALSE),"")</f>
        <v>72</v>
      </c>
      <c r="L139" s="3">
        <f>IFERROR(VLOOKUP($A139,집계!$B:$AD,MATCH(L$1,집계!$2:$2,0)-1,FALSE),"")</f>
        <v>79</v>
      </c>
      <c r="M139" s="16">
        <f>IFERROR(VLOOKUP($A139,집계!$B:$AD,MATCH(M$1,집계!$2:$2,0)-1,FALSE),"")</f>
        <v>76.333333333333329</v>
      </c>
      <c r="N139" s="16">
        <f>IFERROR(VLOOKUP($A139,집계!$B:$AD,MATCH(N$1,집계!$2:$2,0)-1,FALSE),"")</f>
        <v>0</v>
      </c>
      <c r="O139" s="16">
        <f>IFERROR(VLOOKUP($A139,집계!$B:$AD,MATCH(O$1,집계!$2:$2,0)-1,FALSE),"")</f>
        <v>76.333333333333329</v>
      </c>
      <c r="P139" s="31" t="str">
        <f>IFERROR(VLOOKUP($A139,집계!$B:$AD,MATCH(P$1,집계!$2:$2,0)-1,FALSE),"")</f>
        <v/>
      </c>
    </row>
    <row r="140" spans="1:16" ht="17.100000000000001" customHeight="1" x14ac:dyDescent="0.35">
      <c r="A140" s="2">
        <v>20422636</v>
      </c>
      <c r="B140" s="4">
        <f>IFERROR(VLOOKUP($A140,집계!$B:$AD,MATCH(B$1,집계!$2:$2,0)-1,FALSE),"")</f>
        <v>63</v>
      </c>
      <c r="C140" s="4" t="str">
        <f>IFERROR(VLOOKUP($A140,집계!$B:$AD,MATCH(C$1,집계!$2:$2,0)-1,FALSE),"")</f>
        <v>하홍복</v>
      </c>
      <c r="D140" s="4">
        <f>IFERROR(VLOOKUP($A140,집계!$B:$AD,MATCH(D$1,집계!$2:$2,0)-1,FALSE),"")</f>
        <v>20422636</v>
      </c>
      <c r="E140" s="4" t="str">
        <f>IFERROR(VLOOKUP($A140,집계!$B:$AD,MATCH(E$1,집계!$2:$2,0)-1,FALSE),"")</f>
        <v>비닐자원순환모듈러수납재고관리솔루션</v>
      </c>
      <c r="F140" s="31">
        <f>IFERROR(VLOOKUP($A140,대상!$B:$AD,MATCH(F$1,대상!$1:$1,0)-1,FALSE),"")</f>
        <v>0</v>
      </c>
      <c r="G140" s="3">
        <f>IFERROR(VLOOKUP($A140,집계!$B:$AD,MATCH(G$1,집계!$2:$2,0)-1,FALSE),"")</f>
        <v>5</v>
      </c>
      <c r="H140" s="3">
        <f>IFERROR(VLOOKUP($A140,집계!$B:$AD,MATCH(H$1,집계!$2:$2,0)-1,FALSE),"")</f>
        <v>70</v>
      </c>
      <c r="I140" s="3">
        <f>IFERROR(VLOOKUP($A140,집계!$B:$AD,MATCH(I$1,집계!$2:$2,0)-1,FALSE),"")</f>
        <v>72</v>
      </c>
      <c r="J140" s="3">
        <f>IFERROR(VLOOKUP($A140,집계!$B:$AD,MATCH(J$1,집계!$2:$2,0)-1,FALSE),"")</f>
        <v>72</v>
      </c>
      <c r="K140" s="3">
        <f>IFERROR(VLOOKUP($A140,집계!$B:$AD,MATCH(K$1,집계!$2:$2,0)-1,FALSE),"")</f>
        <v>73</v>
      </c>
      <c r="L140" s="3">
        <f>IFERROR(VLOOKUP($A140,집계!$B:$AD,MATCH(L$1,집계!$2:$2,0)-1,FALSE),"")</f>
        <v>76</v>
      </c>
      <c r="M140" s="16">
        <f>IFERROR(VLOOKUP($A140,집계!$B:$AD,MATCH(M$1,집계!$2:$2,0)-1,FALSE),"")</f>
        <v>72.333333333333329</v>
      </c>
      <c r="N140" s="16">
        <f>IFERROR(VLOOKUP($A140,집계!$B:$AD,MATCH(N$1,집계!$2:$2,0)-1,FALSE),"")</f>
        <v>2</v>
      </c>
      <c r="O140" s="16">
        <f>IFERROR(VLOOKUP($A140,집계!$B:$AD,MATCH(O$1,집계!$2:$2,0)-1,FALSE),"")</f>
        <v>74.333333333333329</v>
      </c>
      <c r="P140" s="31" t="str">
        <f>IFERROR(VLOOKUP($A140,집계!$B:$AD,MATCH(P$1,집계!$2:$2,0)-1,FALSE),"")</f>
        <v/>
      </c>
    </row>
    <row r="141" spans="1:16" ht="17.100000000000001" customHeight="1" x14ac:dyDescent="0.35">
      <c r="A141" s="2">
        <v>20422658</v>
      </c>
      <c r="B141" s="4">
        <f>IFERROR(VLOOKUP($A141,집계!$B:$AD,MATCH(B$1,집계!$2:$2,0)-1,FALSE),"")</f>
        <v>57</v>
      </c>
      <c r="C141" s="4" t="str">
        <f>IFERROR(VLOOKUP($A141,집계!$B:$AD,MATCH(C$1,집계!$2:$2,0)-1,FALSE),"")</f>
        <v>도상수</v>
      </c>
      <c r="D141" s="4">
        <f>IFERROR(VLOOKUP($A141,집계!$B:$AD,MATCH(D$1,집계!$2:$2,0)-1,FALSE),"")</f>
        <v>20422658</v>
      </c>
      <c r="E141" s="4" t="str">
        <f>IFERROR(VLOOKUP($A141,집계!$B:$AD,MATCH(E$1,집계!$2:$2,0)-1,FALSE),"")</f>
        <v>기후 대응형 육상 김 양식 전용 LED 조명 및 제어 플랫폼</v>
      </c>
      <c r="F141" s="31">
        <f>IFERROR(VLOOKUP($A141,대상!$B:$AD,MATCH(F$1,대상!$1:$1,0)-1,FALSE),"")</f>
        <v>0</v>
      </c>
      <c r="G141" s="3">
        <f>IFERROR(VLOOKUP($A141,집계!$B:$AD,MATCH(G$1,집계!$2:$2,0)-1,FALSE),"")</f>
        <v>5</v>
      </c>
      <c r="H141" s="3">
        <f>IFERROR(VLOOKUP($A141,집계!$B:$AD,MATCH(H$1,집계!$2:$2,0)-1,FALSE),"")</f>
        <v>74</v>
      </c>
      <c r="I141" s="3">
        <f>IFERROR(VLOOKUP($A141,집계!$B:$AD,MATCH(I$1,집계!$2:$2,0)-1,FALSE),"")</f>
        <v>76</v>
      </c>
      <c r="J141" s="3">
        <f>IFERROR(VLOOKUP($A141,집계!$B:$AD,MATCH(J$1,집계!$2:$2,0)-1,FALSE),"")</f>
        <v>72</v>
      </c>
      <c r="K141" s="3">
        <f>IFERROR(VLOOKUP($A141,집계!$B:$AD,MATCH(K$1,집계!$2:$2,0)-1,FALSE),"")</f>
        <v>74</v>
      </c>
      <c r="L141" s="3">
        <f>IFERROR(VLOOKUP($A141,집계!$B:$AD,MATCH(L$1,집계!$2:$2,0)-1,FALSE),"")</f>
        <v>81</v>
      </c>
      <c r="M141" s="16">
        <f>IFERROR(VLOOKUP($A141,집계!$B:$AD,MATCH(M$1,집계!$2:$2,0)-1,FALSE),"")</f>
        <v>74.666666666666671</v>
      </c>
      <c r="N141" s="16">
        <f>IFERROR(VLOOKUP($A141,집계!$B:$AD,MATCH(N$1,집계!$2:$2,0)-1,FALSE),"")</f>
        <v>0</v>
      </c>
      <c r="O141" s="16">
        <f>IFERROR(VLOOKUP($A141,집계!$B:$AD,MATCH(O$1,집계!$2:$2,0)-1,FALSE),"")</f>
        <v>74.666666666666671</v>
      </c>
      <c r="P141" s="31" t="str">
        <f>IFERROR(VLOOKUP($A141,집계!$B:$AD,MATCH(P$1,집계!$2:$2,0)-1,FALSE),"")</f>
        <v/>
      </c>
    </row>
    <row r="142" spans="1:16" ht="17.100000000000001" customHeight="1" x14ac:dyDescent="0.35">
      <c r="A142" s="2">
        <v>20424628</v>
      </c>
      <c r="B142" s="4">
        <f>IFERROR(VLOOKUP($A142,집계!$B:$AD,MATCH(B$1,집계!$2:$2,0)-1,FALSE),"")</f>
        <v>37</v>
      </c>
      <c r="C142" s="4" t="str">
        <f>IFERROR(VLOOKUP($A142,집계!$B:$AD,MATCH(C$1,집계!$2:$2,0)-1,FALSE),"")</f>
        <v>김진우</v>
      </c>
      <c r="D142" s="4">
        <f>IFERROR(VLOOKUP($A142,집계!$B:$AD,MATCH(D$1,집계!$2:$2,0)-1,FALSE),"")</f>
        <v>20424628</v>
      </c>
      <c r="E142" s="4" t="str">
        <f>IFERROR(VLOOKUP($A142,집계!$B:$AD,MATCH(E$1,집계!$2:$2,0)-1,FALSE),"")</f>
        <v>Drone 을 위한 CMOS 기반의 영상정보 송수신 RF Transceiver 개발</v>
      </c>
      <c r="F142" s="31">
        <f>IFERROR(VLOOKUP($A142,대상!$B:$AD,MATCH(F$1,대상!$1:$1,0)-1,FALSE),"")</f>
        <v>0</v>
      </c>
      <c r="G142" s="3">
        <f>IFERROR(VLOOKUP($A142,집계!$B:$AD,MATCH(G$1,집계!$2:$2,0)-1,FALSE),"")</f>
        <v>5</v>
      </c>
      <c r="H142" s="3">
        <f>IFERROR(VLOOKUP($A142,집계!$B:$AD,MATCH(H$1,집계!$2:$2,0)-1,FALSE),"")</f>
        <v>73</v>
      </c>
      <c r="I142" s="3">
        <f>IFERROR(VLOOKUP($A142,집계!$B:$AD,MATCH(I$1,집계!$2:$2,0)-1,FALSE),"")</f>
        <v>74</v>
      </c>
      <c r="J142" s="3">
        <f>IFERROR(VLOOKUP($A142,집계!$B:$AD,MATCH(J$1,집계!$2:$2,0)-1,FALSE),"")</f>
        <v>85</v>
      </c>
      <c r="K142" s="3">
        <f>IFERROR(VLOOKUP($A142,집계!$B:$AD,MATCH(K$1,집계!$2:$2,0)-1,FALSE),"")</f>
        <v>73</v>
      </c>
      <c r="L142" s="3">
        <f>IFERROR(VLOOKUP($A142,집계!$B:$AD,MATCH(L$1,집계!$2:$2,0)-1,FALSE),"")</f>
        <v>82</v>
      </c>
      <c r="M142" s="16">
        <f>IFERROR(VLOOKUP($A142,집계!$B:$AD,MATCH(M$1,집계!$2:$2,0)-1,FALSE),"")</f>
        <v>76.333333333333329</v>
      </c>
      <c r="N142" s="16">
        <f>IFERROR(VLOOKUP($A142,집계!$B:$AD,MATCH(N$1,집계!$2:$2,0)-1,FALSE),"")</f>
        <v>0</v>
      </c>
      <c r="O142" s="16">
        <f>IFERROR(VLOOKUP($A142,집계!$B:$AD,MATCH(O$1,집계!$2:$2,0)-1,FALSE),"")</f>
        <v>76.333333333333329</v>
      </c>
      <c r="P142" s="31" t="str">
        <f>IFERROR(VLOOKUP($A142,집계!$B:$AD,MATCH(P$1,집계!$2:$2,0)-1,FALSE),"")</f>
        <v/>
      </c>
    </row>
    <row r="143" spans="1:16" ht="17.100000000000001" customHeight="1" x14ac:dyDescent="0.35">
      <c r="A143" s="2">
        <v>20424661</v>
      </c>
      <c r="B143" s="4">
        <f>IFERROR(VLOOKUP($A143,집계!$B:$AD,MATCH(B$1,집계!$2:$2,0)-1,FALSE),"")</f>
        <v>29</v>
      </c>
      <c r="C143" s="4" t="str">
        <f>IFERROR(VLOOKUP($A143,집계!$B:$AD,MATCH(C$1,집계!$2:$2,0)-1,FALSE),"")</f>
        <v>문제천</v>
      </c>
      <c r="D143" s="4">
        <f>IFERROR(VLOOKUP($A143,집계!$B:$AD,MATCH(D$1,집계!$2:$2,0)-1,FALSE),"")</f>
        <v>20424661</v>
      </c>
      <c r="E143" s="4" t="str">
        <f>IFERROR(VLOOKUP($A143,집계!$B:$AD,MATCH(E$1,집계!$2:$2,0)-1,FALSE),"")</f>
        <v>플렉시블 패키지 기반 AI 지문인증 시스템반도체 및 지문인증 카드</v>
      </c>
      <c r="F143" s="31">
        <f>IFERROR(VLOOKUP($A143,대상!$B:$AD,MATCH(F$1,대상!$1:$1,0)-1,FALSE),"")</f>
        <v>0</v>
      </c>
      <c r="G143" s="3">
        <f>IFERROR(VLOOKUP($A143,집계!$B:$AD,MATCH(G$1,집계!$2:$2,0)-1,FALSE),"")</f>
        <v>5</v>
      </c>
      <c r="H143" s="3">
        <f>IFERROR(VLOOKUP($A143,집계!$B:$AD,MATCH(H$1,집계!$2:$2,0)-1,FALSE),"")</f>
        <v>70</v>
      </c>
      <c r="I143" s="3">
        <f>IFERROR(VLOOKUP($A143,집계!$B:$AD,MATCH(I$1,집계!$2:$2,0)-1,FALSE),"")</f>
        <v>74</v>
      </c>
      <c r="J143" s="3">
        <f>IFERROR(VLOOKUP($A143,집계!$B:$AD,MATCH(J$1,집계!$2:$2,0)-1,FALSE),"")</f>
        <v>85</v>
      </c>
      <c r="K143" s="3">
        <f>IFERROR(VLOOKUP($A143,집계!$B:$AD,MATCH(K$1,집계!$2:$2,0)-1,FALSE),"")</f>
        <v>82</v>
      </c>
      <c r="L143" s="3">
        <f>IFERROR(VLOOKUP($A143,집계!$B:$AD,MATCH(L$1,집계!$2:$2,0)-1,FALSE),"")</f>
        <v>79</v>
      </c>
      <c r="M143" s="16">
        <f>IFERROR(VLOOKUP($A143,집계!$B:$AD,MATCH(M$1,집계!$2:$2,0)-1,FALSE),"")</f>
        <v>78.333333333333329</v>
      </c>
      <c r="N143" s="16">
        <f>IFERROR(VLOOKUP($A143,집계!$B:$AD,MATCH(N$1,집계!$2:$2,0)-1,FALSE),"")</f>
        <v>0</v>
      </c>
      <c r="O143" s="16">
        <f>IFERROR(VLOOKUP($A143,집계!$B:$AD,MATCH(O$1,집계!$2:$2,0)-1,FALSE),"")</f>
        <v>78.333333333333329</v>
      </c>
      <c r="P143" s="31" t="str">
        <f>IFERROR(VLOOKUP($A143,집계!$B:$AD,MATCH(P$1,집계!$2:$2,0)-1,FALSE),"")</f>
        <v/>
      </c>
    </row>
    <row r="144" spans="1:16" ht="17.100000000000001" customHeight="1" x14ac:dyDescent="0.35">
      <c r="A144" s="2">
        <v>20425837</v>
      </c>
      <c r="B144" s="4">
        <f>IFERROR(VLOOKUP($A144,집계!$B:$AD,MATCH(B$1,집계!$2:$2,0)-1,FALSE),"")</f>
        <v>90</v>
      </c>
      <c r="C144" s="4" t="str">
        <f>IFERROR(VLOOKUP($A144,집계!$B:$AD,MATCH(C$1,집계!$2:$2,0)-1,FALSE),"")</f>
        <v>강태용</v>
      </c>
      <c r="D144" s="4">
        <f>IFERROR(VLOOKUP($A144,집계!$B:$AD,MATCH(D$1,집계!$2:$2,0)-1,FALSE),"")</f>
        <v>20425837</v>
      </c>
      <c r="E144" s="4" t="str">
        <f>IFERROR(VLOOKUP($A144,집계!$B:$AD,MATCH(E$1,집계!$2:$2,0)-1,FALSE),"")</f>
        <v>스마트팜 통합제어 AI 시스템</v>
      </c>
      <c r="F144" s="31">
        <f>IFERROR(VLOOKUP($A144,대상!$B:$AD,MATCH(F$1,대상!$1:$1,0)-1,FALSE),"")</f>
        <v>0</v>
      </c>
      <c r="G144" s="3">
        <f>IFERROR(VLOOKUP($A144,집계!$B:$AD,MATCH(G$1,집계!$2:$2,0)-1,FALSE),"")</f>
        <v>5</v>
      </c>
      <c r="H144" s="3">
        <f>IFERROR(VLOOKUP($A144,집계!$B:$AD,MATCH(H$1,집계!$2:$2,0)-1,FALSE),"")</f>
        <v>74</v>
      </c>
      <c r="I144" s="3">
        <f>IFERROR(VLOOKUP($A144,집계!$B:$AD,MATCH(I$1,집계!$2:$2,0)-1,FALSE),"")</f>
        <v>75</v>
      </c>
      <c r="J144" s="3">
        <f>IFERROR(VLOOKUP($A144,집계!$B:$AD,MATCH(J$1,집계!$2:$2,0)-1,FALSE),"")</f>
        <v>67</v>
      </c>
      <c r="K144" s="3">
        <f>IFERROR(VLOOKUP($A144,집계!$B:$AD,MATCH(K$1,집계!$2:$2,0)-1,FALSE),"")</f>
        <v>72</v>
      </c>
      <c r="L144" s="3">
        <f>IFERROR(VLOOKUP($A144,집계!$B:$AD,MATCH(L$1,집계!$2:$2,0)-1,FALSE),"")</f>
        <v>71</v>
      </c>
      <c r="M144" s="16">
        <f>IFERROR(VLOOKUP($A144,집계!$B:$AD,MATCH(M$1,집계!$2:$2,0)-1,FALSE),"")</f>
        <v>72.333333333333329</v>
      </c>
      <c r="N144" s="16">
        <f>IFERROR(VLOOKUP($A144,집계!$B:$AD,MATCH(N$1,집계!$2:$2,0)-1,FALSE),"")</f>
        <v>0</v>
      </c>
      <c r="O144" s="16">
        <f>IFERROR(VLOOKUP($A144,집계!$B:$AD,MATCH(O$1,집계!$2:$2,0)-1,FALSE),"")</f>
        <v>72.333333333333329</v>
      </c>
      <c r="P144" s="31" t="str">
        <f>IFERROR(VLOOKUP($A144,집계!$B:$AD,MATCH(P$1,집계!$2:$2,0)-1,FALSE),"")</f>
        <v/>
      </c>
    </row>
    <row r="145" spans="1:16" ht="17.100000000000001" customHeight="1" x14ac:dyDescent="0.35">
      <c r="A145" s="2">
        <v>20426154</v>
      </c>
      <c r="B145" s="4">
        <f>IFERROR(VLOOKUP($A145,집계!$B:$AD,MATCH(B$1,집계!$2:$2,0)-1,FALSE),"")</f>
        <v>23</v>
      </c>
      <c r="C145" s="4" t="str">
        <f>IFERROR(VLOOKUP($A145,집계!$B:$AD,MATCH(C$1,집계!$2:$2,0)-1,FALSE),"")</f>
        <v>정기원</v>
      </c>
      <c r="D145" s="4">
        <f>IFERROR(VLOOKUP($A145,집계!$B:$AD,MATCH(D$1,집계!$2:$2,0)-1,FALSE),"")</f>
        <v>20426154</v>
      </c>
      <c r="E145" s="4" t="str">
        <f>IFERROR(VLOOKUP($A145,집계!$B:$AD,MATCH(E$1,집계!$2:$2,0)-1,FALSE),"")</f>
        <v>AI SoC기술이 적용된 감염균 및 항생제 감수성 신속 진단 자동화 서비스</v>
      </c>
      <c r="F145" s="31">
        <f>IFERROR(VLOOKUP($A145,대상!$B:$AD,MATCH(F$1,대상!$1:$1,0)-1,FALSE),"")</f>
        <v>0</v>
      </c>
      <c r="G145" s="3">
        <f>IFERROR(VLOOKUP($A145,집계!$B:$AD,MATCH(G$1,집계!$2:$2,0)-1,FALSE),"")</f>
        <v>5</v>
      </c>
      <c r="H145" s="3">
        <f>IFERROR(VLOOKUP($A145,집계!$B:$AD,MATCH(H$1,집계!$2:$2,0)-1,FALSE),"")</f>
        <v>70</v>
      </c>
      <c r="I145" s="3">
        <f>IFERROR(VLOOKUP($A145,집계!$B:$AD,MATCH(I$1,집계!$2:$2,0)-1,FALSE),"")</f>
        <v>77</v>
      </c>
      <c r="J145" s="3">
        <f>IFERROR(VLOOKUP($A145,집계!$B:$AD,MATCH(J$1,집계!$2:$2,0)-1,FALSE),"")</f>
        <v>84</v>
      </c>
      <c r="K145" s="3">
        <f>IFERROR(VLOOKUP($A145,집계!$B:$AD,MATCH(K$1,집계!$2:$2,0)-1,FALSE),"")</f>
        <v>80</v>
      </c>
      <c r="L145" s="3">
        <f>IFERROR(VLOOKUP($A145,집계!$B:$AD,MATCH(L$1,집계!$2:$2,0)-1,FALSE),"")</f>
        <v>80</v>
      </c>
      <c r="M145" s="16">
        <f>IFERROR(VLOOKUP($A145,집계!$B:$AD,MATCH(M$1,집계!$2:$2,0)-1,FALSE),"")</f>
        <v>79</v>
      </c>
      <c r="N145" s="16">
        <f>IFERROR(VLOOKUP($A145,집계!$B:$AD,MATCH(N$1,집계!$2:$2,0)-1,FALSE),"")</f>
        <v>0</v>
      </c>
      <c r="O145" s="16">
        <f>IFERROR(VLOOKUP($A145,집계!$B:$AD,MATCH(O$1,집계!$2:$2,0)-1,FALSE),"")</f>
        <v>79</v>
      </c>
      <c r="P145" s="31" t="str">
        <f>IFERROR(VLOOKUP($A145,집계!$B:$AD,MATCH(P$1,집계!$2:$2,0)-1,FALSE),"")</f>
        <v/>
      </c>
    </row>
    <row r="146" spans="1:16" ht="17.100000000000001" customHeight="1" x14ac:dyDescent="0.35">
      <c r="A146" s="2">
        <v>20426937</v>
      </c>
      <c r="B146" s="4">
        <f>IFERROR(VLOOKUP($A146,집계!$B:$AD,MATCH(B$1,집계!$2:$2,0)-1,FALSE),"")</f>
        <v>1</v>
      </c>
      <c r="C146" s="4" t="str">
        <f>IFERROR(VLOOKUP($A146,집계!$B:$AD,MATCH(C$1,집계!$2:$2,0)-1,FALSE),"")</f>
        <v>이성수</v>
      </c>
      <c r="D146" s="4">
        <f>IFERROR(VLOOKUP($A146,집계!$B:$AD,MATCH(D$1,집계!$2:$2,0)-1,FALSE),"")</f>
        <v>20426937</v>
      </c>
      <c r="E146" s="4" t="str">
        <f>IFERROR(VLOOKUP($A146,집계!$B:$AD,MATCH(E$1,집계!$2:$2,0)-1,FALSE),"")</f>
        <v>차량 CAN 통신의 해킹 감지 및 차단을 위한 온디바이스 AI NPU 반도체</v>
      </c>
      <c r="F146" s="31" t="str">
        <f>IFERROR(VLOOKUP($A146,대상!$B:$AD,MATCH(F$1,대상!$1:$1,0)-1,FALSE),"")</f>
        <v>면제</v>
      </c>
      <c r="G146" s="3">
        <f>IFERROR(VLOOKUP($A146,집계!$B:$AD,MATCH(G$1,집계!$2:$2,0)-1,FALSE),"")</f>
        <v>5</v>
      </c>
      <c r="H146" s="3" t="str">
        <f>IFERROR(VLOOKUP($A146,집계!$B:$AD,MATCH(H$1,집계!$2:$2,0)-1,FALSE),"")</f>
        <v/>
      </c>
      <c r="I146" s="3" t="str">
        <f>IFERROR(VLOOKUP($A146,집계!$B:$AD,MATCH(I$1,집계!$2:$2,0)-1,FALSE),"")</f>
        <v/>
      </c>
      <c r="J146" s="3" t="str">
        <f>IFERROR(VLOOKUP($A146,집계!$B:$AD,MATCH(J$1,집계!$2:$2,0)-1,FALSE),"")</f>
        <v/>
      </c>
      <c r="K146" s="3" t="str">
        <f>IFERROR(VLOOKUP($A146,집계!$B:$AD,MATCH(K$1,집계!$2:$2,0)-1,FALSE),"")</f>
        <v/>
      </c>
      <c r="L146" s="3" t="str">
        <f>IFERROR(VLOOKUP($A146,집계!$B:$AD,MATCH(L$1,집계!$2:$2,0)-1,FALSE),"")</f>
        <v/>
      </c>
      <c r="M146" s="16">
        <f>IFERROR(VLOOKUP($A146,집계!$B:$AD,MATCH(M$1,집계!$2:$2,0)-1,FALSE),"")</f>
        <v>0</v>
      </c>
      <c r="N146" s="16">
        <f>IFERROR(VLOOKUP($A146,집계!$B:$AD,MATCH(N$1,집계!$2:$2,0)-1,FALSE),"")</f>
        <v>0</v>
      </c>
      <c r="O146" s="16">
        <f>IFERROR(VLOOKUP($A146,집계!$B:$AD,MATCH(O$1,집계!$2:$2,0)-1,FALSE),"")</f>
        <v>100</v>
      </c>
      <c r="P146" s="31" t="str">
        <f>IFERROR(VLOOKUP($A146,집계!$B:$AD,MATCH(P$1,집계!$2:$2,0)-1,FALSE),"")</f>
        <v/>
      </c>
    </row>
    <row r="147" spans="1:16" ht="17.100000000000001" customHeight="1" x14ac:dyDescent="0.35">
      <c r="A147" s="2">
        <v>20427209</v>
      </c>
      <c r="B147" s="4">
        <f>IFERROR(VLOOKUP($A147,집계!$B:$AD,MATCH(B$1,집계!$2:$2,0)-1,FALSE),"")</f>
        <v>21</v>
      </c>
      <c r="C147" s="4" t="str">
        <f>IFERROR(VLOOKUP($A147,집계!$B:$AD,MATCH(C$1,집계!$2:$2,0)-1,FALSE),"")</f>
        <v>강병화</v>
      </c>
      <c r="D147" s="4">
        <f>IFERROR(VLOOKUP($A147,집계!$B:$AD,MATCH(D$1,집계!$2:$2,0)-1,FALSE),"")</f>
        <v>20427209</v>
      </c>
      <c r="E147" s="4" t="str">
        <f>IFERROR(VLOOKUP($A147,집계!$B:$AD,MATCH(E$1,집계!$2:$2,0)-1,FALSE),"")</f>
        <v>GaN 전력반도체 기술 기반 태양광·ESS 연계형 6~12kW급 양방향 DC 충방전 모듈 및 글로벌 마이크로그리드 인프라 솔루션</v>
      </c>
      <c r="F147" s="31">
        <f>IFERROR(VLOOKUP($A147,대상!$B:$AD,MATCH(F$1,대상!$1:$1,0)-1,FALSE),"")</f>
        <v>0</v>
      </c>
      <c r="G147" s="3">
        <f>IFERROR(VLOOKUP($A147,집계!$B:$AD,MATCH(G$1,집계!$2:$2,0)-1,FALSE),"")</f>
        <v>5</v>
      </c>
      <c r="H147" s="3">
        <f>IFERROR(VLOOKUP($A147,집계!$B:$AD,MATCH(H$1,집계!$2:$2,0)-1,FALSE),"")</f>
        <v>73</v>
      </c>
      <c r="I147" s="3">
        <f>IFERROR(VLOOKUP($A147,집계!$B:$AD,MATCH(I$1,집계!$2:$2,0)-1,FALSE),"")</f>
        <v>76</v>
      </c>
      <c r="J147" s="3">
        <f>IFERROR(VLOOKUP($A147,집계!$B:$AD,MATCH(J$1,집계!$2:$2,0)-1,FALSE),"")</f>
        <v>85</v>
      </c>
      <c r="K147" s="3">
        <f>IFERROR(VLOOKUP($A147,집계!$B:$AD,MATCH(K$1,집계!$2:$2,0)-1,FALSE),"")</f>
        <v>80</v>
      </c>
      <c r="L147" s="3">
        <f>IFERROR(VLOOKUP($A147,집계!$B:$AD,MATCH(L$1,집계!$2:$2,0)-1,FALSE),"")</f>
        <v>82</v>
      </c>
      <c r="M147" s="16">
        <f>IFERROR(VLOOKUP($A147,집계!$B:$AD,MATCH(M$1,집계!$2:$2,0)-1,FALSE),"")</f>
        <v>79.333333333333329</v>
      </c>
      <c r="N147" s="16">
        <f>IFERROR(VLOOKUP($A147,집계!$B:$AD,MATCH(N$1,집계!$2:$2,0)-1,FALSE),"")</f>
        <v>0</v>
      </c>
      <c r="O147" s="16">
        <f>IFERROR(VLOOKUP($A147,집계!$B:$AD,MATCH(O$1,집계!$2:$2,0)-1,FALSE),"")</f>
        <v>79.333333333333329</v>
      </c>
      <c r="P147" s="31" t="str">
        <f>IFERROR(VLOOKUP($A147,집계!$B:$AD,MATCH(P$1,집계!$2:$2,0)-1,FALSE),"")</f>
        <v/>
      </c>
    </row>
    <row r="148" spans="1:16" ht="17.100000000000001" customHeight="1" x14ac:dyDescent="0.35">
      <c r="A148" s="2">
        <v>20427817</v>
      </c>
      <c r="B148" s="4">
        <f>IFERROR(VLOOKUP($A148,집계!$B:$AD,MATCH(B$1,집계!$2:$2,0)-1,FALSE),"")</f>
        <v>90</v>
      </c>
      <c r="C148" s="4" t="str">
        <f>IFERROR(VLOOKUP($A148,집계!$B:$AD,MATCH(C$1,집계!$2:$2,0)-1,FALSE),"")</f>
        <v>한동엽</v>
      </c>
      <c r="D148" s="4">
        <f>IFERROR(VLOOKUP($A148,집계!$B:$AD,MATCH(D$1,집계!$2:$2,0)-1,FALSE),"")</f>
        <v>20427817</v>
      </c>
      <c r="E148" s="4" t="str">
        <f>IFERROR(VLOOKUP($A148,집계!$B:$AD,MATCH(E$1,집계!$2:$2,0)-1,FALSE),"")</f>
        <v>사진·설명 기반 주문기술이 적용된 긴급 자재 조달 기능의  철물 주문 플랫폼 HARDY LINK</v>
      </c>
      <c r="F148" s="31">
        <f>IFERROR(VLOOKUP($A148,대상!$B:$AD,MATCH(F$1,대상!$1:$1,0)-1,FALSE),"")</f>
        <v>0</v>
      </c>
      <c r="G148" s="3">
        <f>IFERROR(VLOOKUP($A148,집계!$B:$AD,MATCH(G$1,집계!$2:$2,0)-1,FALSE),"")</f>
        <v>5</v>
      </c>
      <c r="H148" s="3">
        <f>IFERROR(VLOOKUP($A148,집계!$B:$AD,MATCH(H$1,집계!$2:$2,0)-1,FALSE),"")</f>
        <v>71</v>
      </c>
      <c r="I148" s="3">
        <f>IFERROR(VLOOKUP($A148,집계!$B:$AD,MATCH(I$1,집계!$2:$2,0)-1,FALSE),"")</f>
        <v>76</v>
      </c>
      <c r="J148" s="3">
        <f>IFERROR(VLOOKUP($A148,집계!$B:$AD,MATCH(J$1,집계!$2:$2,0)-1,FALSE),"")</f>
        <v>69</v>
      </c>
      <c r="K148" s="3">
        <f>IFERROR(VLOOKUP($A148,집계!$B:$AD,MATCH(K$1,집계!$2:$2,0)-1,FALSE),"")</f>
        <v>75</v>
      </c>
      <c r="L148" s="3">
        <f>IFERROR(VLOOKUP($A148,집계!$B:$AD,MATCH(L$1,집계!$2:$2,0)-1,FALSE),"")</f>
        <v>71</v>
      </c>
      <c r="M148" s="16">
        <f>IFERROR(VLOOKUP($A148,집계!$B:$AD,MATCH(M$1,집계!$2:$2,0)-1,FALSE),"")</f>
        <v>72.333333333333329</v>
      </c>
      <c r="N148" s="16">
        <f>IFERROR(VLOOKUP($A148,집계!$B:$AD,MATCH(N$1,집계!$2:$2,0)-1,FALSE),"")</f>
        <v>0</v>
      </c>
      <c r="O148" s="16">
        <f>IFERROR(VLOOKUP($A148,집계!$B:$AD,MATCH(O$1,집계!$2:$2,0)-1,FALSE),"")</f>
        <v>72.333333333333329</v>
      </c>
      <c r="P148" s="31" t="str">
        <f>IFERROR(VLOOKUP($A148,집계!$B:$AD,MATCH(P$1,집계!$2:$2,0)-1,FALSE),"")</f>
        <v/>
      </c>
    </row>
    <row r="149" spans="1:16" ht="17.100000000000001" customHeight="1" x14ac:dyDescent="0.35">
      <c r="A149" s="2">
        <v>20428136</v>
      </c>
      <c r="B149" s="4">
        <f>IFERROR(VLOOKUP($A149,집계!$B:$AD,MATCH(B$1,집계!$2:$2,0)-1,FALSE),"")</f>
        <v>99</v>
      </c>
      <c r="C149" s="4" t="str">
        <f>IFERROR(VLOOKUP($A149,집계!$B:$AD,MATCH(C$1,집계!$2:$2,0)-1,FALSE),"")</f>
        <v>최다현</v>
      </c>
      <c r="D149" s="4">
        <f>IFERROR(VLOOKUP($A149,집계!$B:$AD,MATCH(D$1,집계!$2:$2,0)-1,FALSE),"")</f>
        <v>20428136</v>
      </c>
      <c r="E149" s="4" t="str">
        <f>IFERROR(VLOOKUP($A149,집계!$B:$AD,MATCH(E$1,집계!$2:$2,0)-1,FALSE),"")</f>
        <v>집중력 저하 1030세대의 자기주도 몰입 훈련을 위한, 특허 로직 기반 듀얼 타이머 &amp; 교구 통합 솔루션</v>
      </c>
      <c r="F149" s="31">
        <f>IFERROR(VLOOKUP($A149,대상!$B:$AD,MATCH(F$1,대상!$1:$1,0)-1,FALSE),"")</f>
        <v>0</v>
      </c>
      <c r="G149" s="3">
        <f>IFERROR(VLOOKUP($A149,집계!$B:$AD,MATCH(G$1,집계!$2:$2,0)-1,FALSE),"")</f>
        <v>5</v>
      </c>
      <c r="H149" s="3">
        <f>IFERROR(VLOOKUP($A149,집계!$B:$AD,MATCH(H$1,집계!$2:$2,0)-1,FALSE),"")</f>
        <v>74</v>
      </c>
      <c r="I149" s="3">
        <f>IFERROR(VLOOKUP($A149,집계!$B:$AD,MATCH(I$1,집계!$2:$2,0)-1,FALSE),"")</f>
        <v>76</v>
      </c>
      <c r="J149" s="3">
        <f>IFERROR(VLOOKUP($A149,집계!$B:$AD,MATCH(J$1,집계!$2:$2,0)-1,FALSE),"")</f>
        <v>66</v>
      </c>
      <c r="K149" s="3">
        <f>IFERROR(VLOOKUP($A149,집계!$B:$AD,MATCH(K$1,집계!$2:$2,0)-1,FALSE),"")</f>
        <v>73</v>
      </c>
      <c r="L149" s="3">
        <f>IFERROR(VLOOKUP($A149,집계!$B:$AD,MATCH(L$1,집계!$2:$2,0)-1,FALSE),"")</f>
        <v>69</v>
      </c>
      <c r="M149" s="16">
        <f>IFERROR(VLOOKUP($A149,집계!$B:$AD,MATCH(M$1,집계!$2:$2,0)-1,FALSE),"")</f>
        <v>72</v>
      </c>
      <c r="N149" s="16">
        <f>IFERROR(VLOOKUP($A149,집계!$B:$AD,MATCH(N$1,집계!$2:$2,0)-1,FALSE),"")</f>
        <v>0</v>
      </c>
      <c r="O149" s="16">
        <f>IFERROR(VLOOKUP($A149,집계!$B:$AD,MATCH(O$1,집계!$2:$2,0)-1,FALSE),"")</f>
        <v>72</v>
      </c>
      <c r="P149" s="31" t="str">
        <f>IFERROR(VLOOKUP($A149,집계!$B:$AD,MATCH(P$1,집계!$2:$2,0)-1,FALSE),"")</f>
        <v/>
      </c>
    </row>
    <row r="150" spans="1:16" ht="17.100000000000001" customHeight="1" x14ac:dyDescent="0.35">
      <c r="A150" s="2">
        <v>20429439</v>
      </c>
      <c r="B150" s="4">
        <f>IFERROR(VLOOKUP($A150,집계!$B:$AD,MATCH(B$1,집계!$2:$2,0)-1,FALSE),"")</f>
        <v>53</v>
      </c>
      <c r="C150" s="4" t="str">
        <f>IFERROR(VLOOKUP($A150,집계!$B:$AD,MATCH(C$1,집계!$2:$2,0)-1,FALSE),"")</f>
        <v>김태우</v>
      </c>
      <c r="D150" s="4">
        <f>IFERROR(VLOOKUP($A150,집계!$B:$AD,MATCH(D$1,집계!$2:$2,0)-1,FALSE),"")</f>
        <v>20429439</v>
      </c>
      <c r="E150" s="4" t="str">
        <f>IFERROR(VLOOKUP($A150,집계!$B:$AD,MATCH(E$1,집계!$2:$2,0)-1,FALSE),"")</f>
        <v>AI 기반 잔량 수명 예측과 고장 진단 및 자동 넘침방지 기능을 갖춘 지능형 배터리 통합 유지보수 관리시스템</v>
      </c>
      <c r="F150" s="31">
        <f>IFERROR(VLOOKUP($A150,대상!$B:$AD,MATCH(F$1,대상!$1:$1,0)-1,FALSE),"")</f>
        <v>0</v>
      </c>
      <c r="G150" s="3">
        <f>IFERROR(VLOOKUP($A150,집계!$B:$AD,MATCH(G$1,집계!$2:$2,0)-1,FALSE),"")</f>
        <v>5</v>
      </c>
      <c r="H150" s="3">
        <f>IFERROR(VLOOKUP($A150,집계!$B:$AD,MATCH(H$1,집계!$2:$2,0)-1,FALSE),"")</f>
        <v>70</v>
      </c>
      <c r="I150" s="3">
        <f>IFERROR(VLOOKUP($A150,집계!$B:$AD,MATCH(I$1,집계!$2:$2,0)-1,FALSE),"")</f>
        <v>77</v>
      </c>
      <c r="J150" s="3">
        <f>IFERROR(VLOOKUP($A150,집계!$B:$AD,MATCH(J$1,집계!$2:$2,0)-1,FALSE),"")</f>
        <v>64</v>
      </c>
      <c r="K150" s="3">
        <f>IFERROR(VLOOKUP($A150,집계!$B:$AD,MATCH(K$1,집계!$2:$2,0)-1,FALSE),"")</f>
        <v>81</v>
      </c>
      <c r="L150" s="3">
        <f>IFERROR(VLOOKUP($A150,집계!$B:$AD,MATCH(L$1,집계!$2:$2,0)-1,FALSE),"")</f>
        <v>78</v>
      </c>
      <c r="M150" s="16">
        <f>IFERROR(VLOOKUP($A150,집계!$B:$AD,MATCH(M$1,집계!$2:$2,0)-1,FALSE),"")</f>
        <v>75</v>
      </c>
      <c r="N150" s="16">
        <f>IFERROR(VLOOKUP($A150,집계!$B:$AD,MATCH(N$1,집계!$2:$2,0)-1,FALSE),"")</f>
        <v>0</v>
      </c>
      <c r="O150" s="16">
        <f>IFERROR(VLOOKUP($A150,집계!$B:$AD,MATCH(O$1,집계!$2:$2,0)-1,FALSE),"")</f>
        <v>75</v>
      </c>
      <c r="P150" s="31" t="str">
        <f>IFERROR(VLOOKUP($A150,집계!$B:$AD,MATCH(P$1,집계!$2:$2,0)-1,FALSE),"")</f>
        <v/>
      </c>
    </row>
    <row r="151" spans="1:16" ht="17.100000000000001" customHeight="1" x14ac:dyDescent="0.35">
      <c r="A151" s="2">
        <v>20429825</v>
      </c>
      <c r="B151" s="4">
        <f>IFERROR(VLOOKUP($A151,집계!$B:$AD,MATCH(B$1,집계!$2:$2,0)-1,FALSE),"")</f>
        <v>123</v>
      </c>
      <c r="C151" s="4" t="str">
        <f>IFERROR(VLOOKUP($A151,집계!$B:$AD,MATCH(C$1,집계!$2:$2,0)-1,FALSE),"")</f>
        <v>박근서</v>
      </c>
      <c r="D151" s="4">
        <f>IFERROR(VLOOKUP($A151,집계!$B:$AD,MATCH(D$1,집계!$2:$2,0)-1,FALSE),"")</f>
        <v>20429825</v>
      </c>
      <c r="E151" s="4" t="str">
        <f>IFERROR(VLOOKUP($A151,집계!$B:$AD,MATCH(E$1,집계!$2:$2,0)-1,FALSE),"")</f>
        <v>AIIOT적용 반려동물 건강상태와 활동수준 관리 원적외선 패드 개발</v>
      </c>
      <c r="F151" s="31">
        <f>IFERROR(VLOOKUP($A151,대상!$B:$AD,MATCH(F$1,대상!$1:$1,0)-1,FALSE),"")</f>
        <v>0</v>
      </c>
      <c r="G151" s="3">
        <f>IFERROR(VLOOKUP($A151,집계!$B:$AD,MATCH(G$1,집계!$2:$2,0)-1,FALSE),"")</f>
        <v>5</v>
      </c>
      <c r="H151" s="3">
        <f>IFERROR(VLOOKUP($A151,집계!$B:$AD,MATCH(H$1,집계!$2:$2,0)-1,FALSE),"")</f>
        <v>71</v>
      </c>
      <c r="I151" s="3">
        <f>IFERROR(VLOOKUP($A151,집계!$B:$AD,MATCH(I$1,집계!$2:$2,0)-1,FALSE),"")</f>
        <v>68</v>
      </c>
      <c r="J151" s="3">
        <f>IFERROR(VLOOKUP($A151,집계!$B:$AD,MATCH(J$1,집계!$2:$2,0)-1,FALSE),"")</f>
        <v>66</v>
      </c>
      <c r="K151" s="3">
        <f>IFERROR(VLOOKUP($A151,집계!$B:$AD,MATCH(K$1,집계!$2:$2,0)-1,FALSE),"")</f>
        <v>74</v>
      </c>
      <c r="L151" s="3">
        <f>IFERROR(VLOOKUP($A151,집계!$B:$AD,MATCH(L$1,집계!$2:$2,0)-1,FALSE),"")</f>
        <v>72</v>
      </c>
      <c r="M151" s="16">
        <f>IFERROR(VLOOKUP($A151,집계!$B:$AD,MATCH(M$1,집계!$2:$2,0)-1,FALSE),"")</f>
        <v>70.333333333333329</v>
      </c>
      <c r="N151" s="16">
        <f>IFERROR(VLOOKUP($A151,집계!$B:$AD,MATCH(N$1,집계!$2:$2,0)-1,FALSE),"")</f>
        <v>0</v>
      </c>
      <c r="O151" s="16">
        <f>IFERROR(VLOOKUP($A151,집계!$B:$AD,MATCH(O$1,집계!$2:$2,0)-1,FALSE),"")</f>
        <v>70.333333333333329</v>
      </c>
      <c r="P151" s="31" t="str">
        <f>IFERROR(VLOOKUP($A151,집계!$B:$AD,MATCH(P$1,집계!$2:$2,0)-1,FALSE),"")</f>
        <v/>
      </c>
    </row>
    <row r="152" spans="1:16" ht="17.100000000000001" customHeight="1" x14ac:dyDescent="0.35">
      <c r="A152" s="2">
        <v>20429923</v>
      </c>
      <c r="B152" s="4">
        <f>IFERROR(VLOOKUP($A152,집계!$B:$AD,MATCH(B$1,집계!$2:$2,0)-1,FALSE),"")</f>
        <v>6</v>
      </c>
      <c r="C152" s="4" t="str">
        <f>IFERROR(VLOOKUP($A152,집계!$B:$AD,MATCH(C$1,집계!$2:$2,0)-1,FALSE),"")</f>
        <v>고현웅</v>
      </c>
      <c r="D152" s="4">
        <f>IFERROR(VLOOKUP($A152,집계!$B:$AD,MATCH(D$1,집계!$2:$2,0)-1,FALSE),"")</f>
        <v>20429923</v>
      </c>
      <c r="E152" s="4" t="str">
        <f>IFERROR(VLOOKUP($A152,집계!$B:$AD,MATCH(E$1,집계!$2:$2,0)-1,FALSE),"")</f>
        <v>오디온: 고객의 감정까지 이해하는 엔터프라이즈 음성 API</v>
      </c>
      <c r="F152" s="31">
        <f>IFERROR(VLOOKUP($A152,대상!$B:$AD,MATCH(F$1,대상!$1:$1,0)-1,FALSE),"")</f>
        <v>0</v>
      </c>
      <c r="G152" s="3">
        <f>IFERROR(VLOOKUP($A152,집계!$B:$AD,MATCH(G$1,집계!$2:$2,0)-1,FALSE),"")</f>
        <v>5</v>
      </c>
      <c r="H152" s="3">
        <f>IFERROR(VLOOKUP($A152,집계!$B:$AD,MATCH(H$1,집계!$2:$2,0)-1,FALSE),"")</f>
        <v>97</v>
      </c>
      <c r="I152" s="3">
        <f>IFERROR(VLOOKUP($A152,집계!$B:$AD,MATCH(I$1,집계!$2:$2,0)-1,FALSE),"")</f>
        <v>95</v>
      </c>
      <c r="J152" s="3">
        <f>IFERROR(VLOOKUP($A152,집계!$B:$AD,MATCH(J$1,집계!$2:$2,0)-1,FALSE),"")</f>
        <v>97</v>
      </c>
      <c r="K152" s="3">
        <f>IFERROR(VLOOKUP($A152,집계!$B:$AD,MATCH(K$1,집계!$2:$2,0)-1,FALSE),"")</f>
        <v>94</v>
      </c>
      <c r="L152" s="3">
        <f>IFERROR(VLOOKUP($A152,집계!$B:$AD,MATCH(L$1,집계!$2:$2,0)-1,FALSE),"")</f>
        <v>97</v>
      </c>
      <c r="M152" s="16">
        <f>IFERROR(VLOOKUP($A152,집계!$B:$AD,MATCH(M$1,집계!$2:$2,0)-1,FALSE),"")</f>
        <v>96.333333333333329</v>
      </c>
      <c r="N152" s="16">
        <f>IFERROR(VLOOKUP($A152,집계!$B:$AD,MATCH(N$1,집계!$2:$2,0)-1,FALSE),"")</f>
        <v>0</v>
      </c>
      <c r="O152" s="16">
        <f>IFERROR(VLOOKUP($A152,집계!$B:$AD,MATCH(O$1,집계!$2:$2,0)-1,FALSE),"")</f>
        <v>96.333333333333329</v>
      </c>
      <c r="P152" s="31" t="str">
        <f>IFERROR(VLOOKUP($A152,집계!$B:$AD,MATCH(P$1,집계!$2:$2,0)-1,FALSE),"")</f>
        <v/>
      </c>
    </row>
    <row r="153" spans="1:16" ht="17.100000000000001" customHeight="1" x14ac:dyDescent="0.35">
      <c r="A153" s="2">
        <v>20430098</v>
      </c>
      <c r="B153" s="4">
        <f>IFERROR(VLOOKUP($A153,집계!$B:$AD,MATCH(B$1,집계!$2:$2,0)-1,FALSE),"")</f>
        <v>8</v>
      </c>
      <c r="C153" s="4" t="str">
        <f>IFERROR(VLOOKUP($A153,집계!$B:$AD,MATCH(C$1,집계!$2:$2,0)-1,FALSE),"")</f>
        <v>김민중</v>
      </c>
      <c r="D153" s="4">
        <f>IFERROR(VLOOKUP($A153,집계!$B:$AD,MATCH(D$1,집계!$2:$2,0)-1,FALSE),"")</f>
        <v>20430098</v>
      </c>
      <c r="E153" s="4" t="str">
        <f>IFERROR(VLOOKUP($A153,집계!$B:$AD,MATCH(E$1,집계!$2:$2,0)-1,FALSE),"")</f>
        <v>고주파 스위칭 노이즈 및 누설전류 저감 알고리즘이 적용된 차세대 에너지 인버터</v>
      </c>
      <c r="F153" s="31">
        <f>IFERROR(VLOOKUP($A153,대상!$B:$AD,MATCH(F$1,대상!$1:$1,0)-1,FALSE),"")</f>
        <v>0</v>
      </c>
      <c r="G153" s="3">
        <f>IFERROR(VLOOKUP($A153,집계!$B:$AD,MATCH(G$1,집계!$2:$2,0)-1,FALSE),"")</f>
        <v>5</v>
      </c>
      <c r="H153" s="3">
        <f>IFERROR(VLOOKUP($A153,집계!$B:$AD,MATCH(H$1,집계!$2:$2,0)-1,FALSE),"")</f>
        <v>96</v>
      </c>
      <c r="I153" s="3">
        <f>IFERROR(VLOOKUP($A153,집계!$B:$AD,MATCH(I$1,집계!$2:$2,0)-1,FALSE),"")</f>
        <v>93</v>
      </c>
      <c r="J153" s="3">
        <f>IFERROR(VLOOKUP($A153,집계!$B:$AD,MATCH(J$1,집계!$2:$2,0)-1,FALSE),"")</f>
        <v>98</v>
      </c>
      <c r="K153" s="3">
        <f>IFERROR(VLOOKUP($A153,집계!$B:$AD,MATCH(K$1,집계!$2:$2,0)-1,FALSE),"")</f>
        <v>93</v>
      </c>
      <c r="L153" s="3">
        <f>IFERROR(VLOOKUP($A153,집계!$B:$AD,MATCH(L$1,집계!$2:$2,0)-1,FALSE),"")</f>
        <v>96</v>
      </c>
      <c r="M153" s="16">
        <f>IFERROR(VLOOKUP($A153,집계!$B:$AD,MATCH(M$1,집계!$2:$2,0)-1,FALSE),"")</f>
        <v>95</v>
      </c>
      <c r="N153" s="16">
        <f>IFERROR(VLOOKUP($A153,집계!$B:$AD,MATCH(N$1,집계!$2:$2,0)-1,FALSE),"")</f>
        <v>0</v>
      </c>
      <c r="O153" s="16">
        <f>IFERROR(VLOOKUP($A153,집계!$B:$AD,MATCH(O$1,집계!$2:$2,0)-1,FALSE),"")</f>
        <v>95</v>
      </c>
      <c r="P153" s="31" t="str">
        <f>IFERROR(VLOOKUP($A153,집계!$B:$AD,MATCH(P$1,집계!$2:$2,0)-1,FALSE),"")</f>
        <v/>
      </c>
    </row>
    <row r="154" spans="1:16" ht="17.100000000000001" customHeight="1" x14ac:dyDescent="0.35">
      <c r="A154" s="2">
        <v>20430121</v>
      </c>
      <c r="B154" s="4">
        <f>IFERROR(VLOOKUP($A154,집계!$B:$AD,MATCH(B$1,집계!$2:$2,0)-1,FALSE),"")</f>
        <v>90</v>
      </c>
      <c r="C154" s="4" t="str">
        <f>IFERROR(VLOOKUP($A154,집계!$B:$AD,MATCH(C$1,집계!$2:$2,0)-1,FALSE),"")</f>
        <v>이시헌</v>
      </c>
      <c r="D154" s="4">
        <f>IFERROR(VLOOKUP($A154,집계!$B:$AD,MATCH(D$1,집계!$2:$2,0)-1,FALSE),"")</f>
        <v>20430121</v>
      </c>
      <c r="E154" s="4" t="str">
        <f>IFERROR(VLOOKUP($A154,집계!$B:$AD,MATCH(E$1,집계!$2:$2,0)-1,FALSE),"")</f>
        <v xml:space="preserve">객체 인식 기술이 적용된 디지털 사이니지의 교통약자 알림 서비스 </v>
      </c>
      <c r="F154" s="31">
        <f>IFERROR(VLOOKUP($A154,대상!$B:$AD,MATCH(F$1,대상!$1:$1,0)-1,FALSE),"")</f>
        <v>0</v>
      </c>
      <c r="G154" s="3">
        <f>IFERROR(VLOOKUP($A154,집계!$B:$AD,MATCH(G$1,집계!$2:$2,0)-1,FALSE),"")</f>
        <v>5</v>
      </c>
      <c r="H154" s="3">
        <f>IFERROR(VLOOKUP($A154,집계!$B:$AD,MATCH(H$1,집계!$2:$2,0)-1,FALSE),"")</f>
        <v>71</v>
      </c>
      <c r="I154" s="3">
        <f>IFERROR(VLOOKUP($A154,집계!$B:$AD,MATCH(I$1,집계!$2:$2,0)-1,FALSE),"")</f>
        <v>76</v>
      </c>
      <c r="J154" s="3">
        <f>IFERROR(VLOOKUP($A154,집계!$B:$AD,MATCH(J$1,집계!$2:$2,0)-1,FALSE),"")</f>
        <v>68</v>
      </c>
      <c r="K154" s="3">
        <f>IFERROR(VLOOKUP($A154,집계!$B:$AD,MATCH(K$1,집계!$2:$2,0)-1,FALSE),"")</f>
        <v>82</v>
      </c>
      <c r="L154" s="3">
        <f>IFERROR(VLOOKUP($A154,집계!$B:$AD,MATCH(L$1,집계!$2:$2,0)-1,FALSE),"")</f>
        <v>70</v>
      </c>
      <c r="M154" s="16">
        <f>IFERROR(VLOOKUP($A154,집계!$B:$AD,MATCH(M$1,집계!$2:$2,0)-1,FALSE),"")</f>
        <v>72.333333333333329</v>
      </c>
      <c r="N154" s="16">
        <f>IFERROR(VLOOKUP($A154,집계!$B:$AD,MATCH(N$1,집계!$2:$2,0)-1,FALSE),"")</f>
        <v>0</v>
      </c>
      <c r="O154" s="16">
        <f>IFERROR(VLOOKUP($A154,집계!$B:$AD,MATCH(O$1,집계!$2:$2,0)-1,FALSE),"")</f>
        <v>72.333333333333329</v>
      </c>
      <c r="P154" s="31" t="str">
        <f>IFERROR(VLOOKUP($A154,집계!$B:$AD,MATCH(P$1,집계!$2:$2,0)-1,FALSE),"")</f>
        <v/>
      </c>
    </row>
    <row r="155" spans="1:16" ht="17.100000000000001" customHeight="1" x14ac:dyDescent="0.35">
      <c r="A155" s="2">
        <v>20431021</v>
      </c>
      <c r="B155" s="4">
        <f>IFERROR(VLOOKUP($A155,집계!$B:$AD,MATCH(B$1,집계!$2:$2,0)-1,FALSE),"")</f>
        <v>133</v>
      </c>
      <c r="C155" s="4" t="str">
        <f>IFERROR(VLOOKUP($A155,집계!$B:$AD,MATCH(C$1,집계!$2:$2,0)-1,FALSE),"")</f>
        <v>홍성헌</v>
      </c>
      <c r="D155" s="4">
        <f>IFERROR(VLOOKUP($A155,집계!$B:$AD,MATCH(D$1,집계!$2:$2,0)-1,FALSE),"")</f>
        <v>20431021</v>
      </c>
      <c r="E155" s="4" t="str">
        <f>IFERROR(VLOOKUP($A155,집계!$B:$AD,MATCH(E$1,집계!$2:$2,0)-1,FALSE),"")</f>
        <v>Ambient AI 기반 모빌리티 공기질 예측 제어와 운전자 졸음운전 방지 및 안전 보호 솔루션</v>
      </c>
      <c r="F155" s="31">
        <f>IFERROR(VLOOKUP($A155,대상!$B:$AD,MATCH(F$1,대상!$1:$1,0)-1,FALSE),"")</f>
        <v>0</v>
      </c>
      <c r="G155" s="3">
        <f>IFERROR(VLOOKUP($A155,집계!$B:$AD,MATCH(G$1,집계!$2:$2,0)-1,FALSE),"")</f>
        <v>5</v>
      </c>
      <c r="H155" s="3">
        <f>IFERROR(VLOOKUP($A155,집계!$B:$AD,MATCH(H$1,집계!$2:$2,0)-1,FALSE),"")</f>
        <v>74</v>
      </c>
      <c r="I155" s="3">
        <f>IFERROR(VLOOKUP($A155,집계!$B:$AD,MATCH(I$1,집계!$2:$2,0)-1,FALSE),"")</f>
        <v>66</v>
      </c>
      <c r="J155" s="3">
        <f>IFERROR(VLOOKUP($A155,집계!$B:$AD,MATCH(J$1,집계!$2:$2,0)-1,FALSE),"")</f>
        <v>65</v>
      </c>
      <c r="K155" s="3">
        <f>IFERROR(VLOOKUP($A155,집계!$B:$AD,MATCH(K$1,집계!$2:$2,0)-1,FALSE),"")</f>
        <v>72</v>
      </c>
      <c r="L155" s="3">
        <f>IFERROR(VLOOKUP($A155,집계!$B:$AD,MATCH(L$1,집계!$2:$2,0)-1,FALSE),"")</f>
        <v>71</v>
      </c>
      <c r="M155" s="16">
        <f>IFERROR(VLOOKUP($A155,집계!$B:$AD,MATCH(M$1,집계!$2:$2,0)-1,FALSE),"")</f>
        <v>69.666666666666671</v>
      </c>
      <c r="N155" s="16">
        <f>IFERROR(VLOOKUP($A155,집계!$B:$AD,MATCH(N$1,집계!$2:$2,0)-1,FALSE),"")</f>
        <v>0</v>
      </c>
      <c r="O155" s="16">
        <f>IFERROR(VLOOKUP($A155,집계!$B:$AD,MATCH(O$1,집계!$2:$2,0)-1,FALSE),"")</f>
        <v>69.666666666666671</v>
      </c>
      <c r="P155" s="31" t="str">
        <f>IFERROR(VLOOKUP($A155,집계!$B:$AD,MATCH(P$1,집계!$2:$2,0)-1,FALSE),"")</f>
        <v/>
      </c>
    </row>
    <row r="156" spans="1:16" ht="17.100000000000001" customHeight="1" x14ac:dyDescent="0.35">
      <c r="A156" s="2">
        <v>20431352</v>
      </c>
      <c r="B156" s="4">
        <f>IFERROR(VLOOKUP($A156,집계!$B:$AD,MATCH(B$1,집계!$2:$2,0)-1,FALSE),"")</f>
        <v>69</v>
      </c>
      <c r="C156" s="4" t="str">
        <f>IFERROR(VLOOKUP($A156,집계!$B:$AD,MATCH(C$1,집계!$2:$2,0)-1,FALSE),"")</f>
        <v>한성재</v>
      </c>
      <c r="D156" s="4">
        <f>IFERROR(VLOOKUP($A156,집계!$B:$AD,MATCH(D$1,집계!$2:$2,0)-1,FALSE),"")</f>
        <v>20431352</v>
      </c>
      <c r="E156" s="4" t="str">
        <f>IFERROR(VLOOKUP($A156,집계!$B:$AD,MATCH(E$1,집계!$2:$2,0)-1,FALSE),"")</f>
        <v>실내 측정 데이터 분석을 통한  AI 사운드 튜닝 기능의  프리미엄 올인원 스피커</v>
      </c>
      <c r="F156" s="31">
        <f>IFERROR(VLOOKUP($A156,대상!$B:$AD,MATCH(F$1,대상!$1:$1,0)-1,FALSE),"")</f>
        <v>0</v>
      </c>
      <c r="G156" s="3">
        <f>IFERROR(VLOOKUP($A156,집계!$B:$AD,MATCH(G$1,집계!$2:$2,0)-1,FALSE),"")</f>
        <v>5</v>
      </c>
      <c r="H156" s="3">
        <f>IFERROR(VLOOKUP($A156,집계!$B:$AD,MATCH(H$1,집계!$2:$2,0)-1,FALSE),"")</f>
        <v>70</v>
      </c>
      <c r="I156" s="3">
        <f>IFERROR(VLOOKUP($A156,집계!$B:$AD,MATCH(I$1,집계!$2:$2,0)-1,FALSE),"")</f>
        <v>67</v>
      </c>
      <c r="J156" s="3">
        <f>IFERROR(VLOOKUP($A156,집계!$B:$AD,MATCH(J$1,집계!$2:$2,0)-1,FALSE),"")</f>
        <v>85</v>
      </c>
      <c r="K156" s="3">
        <f>IFERROR(VLOOKUP($A156,집계!$B:$AD,MATCH(K$1,집계!$2:$2,0)-1,FALSE),"")</f>
        <v>82</v>
      </c>
      <c r="L156" s="3">
        <f>IFERROR(VLOOKUP($A156,집계!$B:$AD,MATCH(L$1,집계!$2:$2,0)-1,FALSE),"")</f>
        <v>70</v>
      </c>
      <c r="M156" s="16">
        <f>IFERROR(VLOOKUP($A156,집계!$B:$AD,MATCH(M$1,집계!$2:$2,0)-1,FALSE),"")</f>
        <v>74</v>
      </c>
      <c r="N156" s="16">
        <f>IFERROR(VLOOKUP($A156,집계!$B:$AD,MATCH(N$1,집계!$2:$2,0)-1,FALSE),"")</f>
        <v>0</v>
      </c>
      <c r="O156" s="16">
        <f>IFERROR(VLOOKUP($A156,집계!$B:$AD,MATCH(O$1,집계!$2:$2,0)-1,FALSE),"")</f>
        <v>74</v>
      </c>
      <c r="P156" s="31" t="str">
        <f>IFERROR(VLOOKUP($A156,집계!$B:$AD,MATCH(P$1,집계!$2:$2,0)-1,FALSE),"")</f>
        <v/>
      </c>
    </row>
    <row r="157" spans="1:16" ht="17.100000000000001" customHeight="1" x14ac:dyDescent="0.35">
      <c r="A157" s="2">
        <v>20431396</v>
      </c>
      <c r="B157" s="4">
        <f>IFERROR(VLOOKUP($A157,집계!$B:$AD,MATCH(B$1,집계!$2:$2,0)-1,FALSE),"")</f>
        <v>85</v>
      </c>
      <c r="C157" s="4" t="str">
        <f>IFERROR(VLOOKUP($A157,집계!$B:$AD,MATCH(C$1,집계!$2:$2,0)-1,FALSE),"")</f>
        <v>김양수</v>
      </c>
      <c r="D157" s="4">
        <f>IFERROR(VLOOKUP($A157,집계!$B:$AD,MATCH(D$1,집계!$2:$2,0)-1,FALSE),"")</f>
        <v>20431396</v>
      </c>
      <c r="E157" s="4" t="str">
        <f>IFERROR(VLOOKUP($A157,집계!$B:$AD,MATCH(E$1,집계!$2:$2,0)-1,FALSE),"")</f>
        <v>결상복구·정전압·고조파필터 3중 보호 기술이 적용된 중소 제조공장 전기사고 예방 통합 안전관리 렌탈 서비스</v>
      </c>
      <c r="F157" s="31">
        <f>IFERROR(VLOOKUP($A157,대상!$B:$AD,MATCH(F$1,대상!$1:$1,0)-1,FALSE),"")</f>
        <v>0</v>
      </c>
      <c r="G157" s="3">
        <f>IFERROR(VLOOKUP($A157,집계!$B:$AD,MATCH(G$1,집계!$2:$2,0)-1,FALSE),"")</f>
        <v>5</v>
      </c>
      <c r="H157" s="3">
        <f>IFERROR(VLOOKUP($A157,집계!$B:$AD,MATCH(H$1,집계!$2:$2,0)-1,FALSE),"")</f>
        <v>71</v>
      </c>
      <c r="I157" s="3">
        <f>IFERROR(VLOOKUP($A157,집계!$B:$AD,MATCH(I$1,집계!$2:$2,0)-1,FALSE),"")</f>
        <v>75</v>
      </c>
      <c r="J157" s="3">
        <f>IFERROR(VLOOKUP($A157,집계!$B:$AD,MATCH(J$1,집계!$2:$2,0)-1,FALSE),"")</f>
        <v>65</v>
      </c>
      <c r="K157" s="3">
        <f>IFERROR(VLOOKUP($A157,집계!$B:$AD,MATCH(K$1,집계!$2:$2,0)-1,FALSE),"")</f>
        <v>74</v>
      </c>
      <c r="L157" s="3">
        <f>IFERROR(VLOOKUP($A157,집계!$B:$AD,MATCH(L$1,집계!$2:$2,0)-1,FALSE),"")</f>
        <v>73</v>
      </c>
      <c r="M157" s="16">
        <f>IFERROR(VLOOKUP($A157,집계!$B:$AD,MATCH(M$1,집계!$2:$2,0)-1,FALSE),"")</f>
        <v>72.666666666666671</v>
      </c>
      <c r="N157" s="16">
        <f>IFERROR(VLOOKUP($A157,집계!$B:$AD,MATCH(N$1,집계!$2:$2,0)-1,FALSE),"")</f>
        <v>0</v>
      </c>
      <c r="O157" s="16">
        <f>IFERROR(VLOOKUP($A157,집계!$B:$AD,MATCH(O$1,집계!$2:$2,0)-1,FALSE),"")</f>
        <v>72.666666666666671</v>
      </c>
      <c r="P157" s="31" t="str">
        <f>IFERROR(VLOOKUP($A157,집계!$B:$AD,MATCH(P$1,집계!$2:$2,0)-1,FALSE),"")</f>
        <v/>
      </c>
    </row>
    <row r="158" spans="1:16" ht="17.100000000000001" customHeight="1" x14ac:dyDescent="0.35">
      <c r="A158" s="2">
        <v>20418912</v>
      </c>
      <c r="B158" s="4">
        <f>IFERROR(VLOOKUP($A158,집계!$B:$AD,MATCH(B$1,집계!$2:$2,0)-1,FALSE),"")</f>
        <v>63</v>
      </c>
      <c r="C158" s="4" t="str">
        <f>IFERROR(VLOOKUP($A158,집계!$B:$AD,MATCH(C$1,집계!$2:$2,0)-1,FALSE),"")</f>
        <v>김대용</v>
      </c>
      <c r="D158" s="4">
        <f>IFERROR(VLOOKUP($A158,집계!$B:$AD,MATCH(D$1,집계!$2:$2,0)-1,FALSE),"")</f>
        <v>20418912</v>
      </c>
      <c r="E158" s="4" t="str">
        <f>IFERROR(VLOOKUP($A158,집계!$B:$AD,MATCH(E$1,집계!$2:$2,0)-1,FALSE),"")</f>
        <v>반도체 모델 릴리즈 검증 운영 효율화를 위한 QA·회귀·리포트 자동화 플랫폼(SIMLAB 2.0) 상용화</v>
      </c>
      <c r="F158" s="31">
        <f>IFERROR(VLOOKUP($A158,대상!$B:$AD,MATCH(F$1,대상!$1:$1,0)-1,FALSE),"")</f>
        <v>0</v>
      </c>
      <c r="G158" s="3">
        <f>IFERROR(VLOOKUP($A158,집계!$B:$AD,MATCH(G$1,집계!$2:$2,0)-1,FALSE),"")</f>
        <v>5</v>
      </c>
      <c r="H158" s="3">
        <f>IFERROR(VLOOKUP($A158,집계!$B:$AD,MATCH(H$1,집계!$2:$2,0)-1,FALSE),"")</f>
        <v>68</v>
      </c>
      <c r="I158" s="3">
        <f>IFERROR(VLOOKUP($A158,집계!$B:$AD,MATCH(I$1,집계!$2:$2,0)-1,FALSE),"")</f>
        <v>75</v>
      </c>
      <c r="J158" s="3">
        <f>IFERROR(VLOOKUP($A158,집계!$B:$AD,MATCH(J$1,집계!$2:$2,0)-1,FALSE),"")</f>
        <v>85</v>
      </c>
      <c r="K158" s="3">
        <f>IFERROR(VLOOKUP($A158,집계!$B:$AD,MATCH(K$1,집계!$2:$2,0)-1,FALSE),"")</f>
        <v>73</v>
      </c>
      <c r="L158" s="3">
        <f>IFERROR(VLOOKUP($A158,집계!$B:$AD,MATCH(L$1,집계!$2:$2,0)-1,FALSE),"")</f>
        <v>75</v>
      </c>
      <c r="M158" s="16">
        <f>IFERROR(VLOOKUP($A158,집계!$B:$AD,MATCH(M$1,집계!$2:$2,0)-1,FALSE),"")</f>
        <v>74.333333333333329</v>
      </c>
      <c r="N158" s="16">
        <f>IFERROR(VLOOKUP($A158,집계!$B:$AD,MATCH(N$1,집계!$2:$2,0)-1,FALSE),"")</f>
        <v>0</v>
      </c>
      <c r="O158" s="16">
        <f>IFERROR(VLOOKUP($A158,집계!$B:$AD,MATCH(O$1,집계!$2:$2,0)-1,FALSE),"")</f>
        <v>74.333333333333329</v>
      </c>
      <c r="P158" s="31" t="str">
        <f>IFERROR(VLOOKUP($A158,집계!$B:$AD,MATCH(P$1,집계!$2:$2,0)-1,FALSE),"")</f>
        <v/>
      </c>
    </row>
    <row r="159" spans="1:16" ht="17.100000000000001" customHeight="1" x14ac:dyDescent="0.35">
      <c r="A159" s="2">
        <v>20419260</v>
      </c>
      <c r="B159" s="4">
        <f>IFERROR(VLOOKUP($A159,집계!$B:$AD,MATCH(B$1,집계!$2:$2,0)-1,FALSE),"")</f>
        <v>7</v>
      </c>
      <c r="C159" s="4" t="str">
        <f>IFERROR(VLOOKUP($A159,집계!$B:$AD,MATCH(C$1,집계!$2:$2,0)-1,FALSE),"")</f>
        <v>김준형</v>
      </c>
      <c r="D159" s="4">
        <f>IFERROR(VLOOKUP($A159,집계!$B:$AD,MATCH(D$1,집계!$2:$2,0)-1,FALSE),"")</f>
        <v>20419260</v>
      </c>
      <c r="E159" s="4" t="str">
        <f>IFERROR(VLOOKUP($A159,집계!$B:$AD,MATCH(E$1,집계!$2:$2,0)-1,FALSE),"")</f>
        <v>국산 SoC 기반 AI Vision CDC 통합 플랫폼 개발 - 온디바이스 Predictive(예측) UX  스마트 콕핏</v>
      </c>
      <c r="F159" s="31">
        <f>IFERROR(VLOOKUP($A159,대상!$B:$AD,MATCH(F$1,대상!$1:$1,0)-1,FALSE),"")</f>
        <v>0</v>
      </c>
      <c r="G159" s="3">
        <f>IFERROR(VLOOKUP($A159,집계!$B:$AD,MATCH(G$1,집계!$2:$2,0)-1,FALSE),"")</f>
        <v>5</v>
      </c>
      <c r="H159" s="3">
        <f>IFERROR(VLOOKUP($A159,집계!$B:$AD,MATCH(H$1,집계!$2:$2,0)-1,FALSE),"")</f>
        <v>97</v>
      </c>
      <c r="I159" s="3">
        <f>IFERROR(VLOOKUP($A159,집계!$B:$AD,MATCH(I$1,집계!$2:$2,0)-1,FALSE),"")</f>
        <v>91</v>
      </c>
      <c r="J159" s="3">
        <f>IFERROR(VLOOKUP($A159,집계!$B:$AD,MATCH(J$1,집계!$2:$2,0)-1,FALSE),"")</f>
        <v>96</v>
      </c>
      <c r="K159" s="3">
        <f>IFERROR(VLOOKUP($A159,집계!$B:$AD,MATCH(K$1,집계!$2:$2,0)-1,FALSE),"")</f>
        <v>95</v>
      </c>
      <c r="L159" s="3">
        <f>IFERROR(VLOOKUP($A159,집계!$B:$AD,MATCH(L$1,집계!$2:$2,0)-1,FALSE),"")</f>
        <v>96</v>
      </c>
      <c r="M159" s="16">
        <f>IFERROR(VLOOKUP($A159,집계!$B:$AD,MATCH(M$1,집계!$2:$2,0)-1,FALSE),"")</f>
        <v>95.666666666666671</v>
      </c>
      <c r="N159" s="16">
        <f>IFERROR(VLOOKUP($A159,집계!$B:$AD,MATCH(N$1,집계!$2:$2,0)-1,FALSE),"")</f>
        <v>0</v>
      </c>
      <c r="O159" s="16">
        <f>IFERROR(VLOOKUP($A159,집계!$B:$AD,MATCH(O$1,집계!$2:$2,0)-1,FALSE),"")</f>
        <v>95.666666666666671</v>
      </c>
      <c r="P159" s="31" t="str">
        <f>IFERROR(VLOOKUP($A159,집계!$B:$AD,MATCH(P$1,집계!$2:$2,0)-1,FALSE),"")</f>
        <v/>
      </c>
    </row>
    <row r="160" spans="1:16" ht="17.100000000000001" customHeight="1" x14ac:dyDescent="0.35">
      <c r="A160" s="2">
        <v>20423751</v>
      </c>
      <c r="B160" s="4">
        <f>IFERROR(VLOOKUP($A160,집계!$B:$AD,MATCH(B$1,집계!$2:$2,0)-1,FALSE),"")</f>
        <v>57</v>
      </c>
      <c r="C160" s="4" t="str">
        <f>IFERROR(VLOOKUP($A160,집계!$B:$AD,MATCH(C$1,집계!$2:$2,0)-1,FALSE),"")</f>
        <v>이승현</v>
      </c>
      <c r="D160" s="4">
        <f>IFERROR(VLOOKUP($A160,집계!$B:$AD,MATCH(D$1,집계!$2:$2,0)-1,FALSE),"")</f>
        <v>20423751</v>
      </c>
      <c r="E160" s="4" t="str">
        <f>IFERROR(VLOOKUP($A160,집계!$B:$AD,MATCH(E$1,집계!$2:$2,0)-1,FALSE),"")</f>
        <v>AI 기반 운동 분석 및 재활 보조 기능이 탑재된 디지털 웨이트 머신</v>
      </c>
      <c r="F160" s="31">
        <f>IFERROR(VLOOKUP($A160,대상!$B:$AD,MATCH(F$1,대상!$1:$1,0)-1,FALSE),"")</f>
        <v>0</v>
      </c>
      <c r="G160" s="3">
        <f>IFERROR(VLOOKUP($A160,집계!$B:$AD,MATCH(G$1,집계!$2:$2,0)-1,FALSE),"")</f>
        <v>5</v>
      </c>
      <c r="H160" s="3">
        <f>IFERROR(VLOOKUP($A160,집계!$B:$AD,MATCH(H$1,집계!$2:$2,0)-1,FALSE),"")</f>
        <v>74</v>
      </c>
      <c r="I160" s="3">
        <f>IFERROR(VLOOKUP($A160,집계!$B:$AD,MATCH(I$1,집계!$2:$2,0)-1,FALSE),"")</f>
        <v>75</v>
      </c>
      <c r="J160" s="3">
        <f>IFERROR(VLOOKUP($A160,집계!$B:$AD,MATCH(J$1,집계!$2:$2,0)-1,FALSE),"")</f>
        <v>70</v>
      </c>
      <c r="K160" s="3">
        <f>IFERROR(VLOOKUP($A160,집계!$B:$AD,MATCH(K$1,집계!$2:$2,0)-1,FALSE),"")</f>
        <v>75</v>
      </c>
      <c r="L160" s="3">
        <f>IFERROR(VLOOKUP($A160,집계!$B:$AD,MATCH(L$1,집계!$2:$2,0)-1,FALSE),"")</f>
        <v>78</v>
      </c>
      <c r="M160" s="16">
        <f>IFERROR(VLOOKUP($A160,집계!$B:$AD,MATCH(M$1,집계!$2:$2,0)-1,FALSE),"")</f>
        <v>74.666666666666671</v>
      </c>
      <c r="N160" s="16">
        <f>IFERROR(VLOOKUP($A160,집계!$B:$AD,MATCH(N$1,집계!$2:$2,0)-1,FALSE),"")</f>
        <v>0</v>
      </c>
      <c r="O160" s="16">
        <f>IFERROR(VLOOKUP($A160,집계!$B:$AD,MATCH(O$1,집계!$2:$2,0)-1,FALSE),"")</f>
        <v>74.666666666666671</v>
      </c>
      <c r="P160" s="31" t="str">
        <f>IFERROR(VLOOKUP($A160,집계!$B:$AD,MATCH(P$1,집계!$2:$2,0)-1,FALSE),"")</f>
        <v/>
      </c>
    </row>
    <row r="161" spans="1:16" ht="17.100000000000001" customHeight="1" x14ac:dyDescent="0.35">
      <c r="A161" s="2">
        <v>20427976</v>
      </c>
      <c r="B161" s="4">
        <f>IFERROR(VLOOKUP($A161,집계!$B:$AD,MATCH(B$1,집계!$2:$2,0)-1,FALSE),"")</f>
        <v>48</v>
      </c>
      <c r="C161" s="4" t="str">
        <f>IFERROR(VLOOKUP($A161,집계!$B:$AD,MATCH(C$1,집계!$2:$2,0)-1,FALSE),"")</f>
        <v>이상철</v>
      </c>
      <c r="D161" s="4">
        <f>IFERROR(VLOOKUP($A161,집계!$B:$AD,MATCH(D$1,집계!$2:$2,0)-1,FALSE),"")</f>
        <v>20427976</v>
      </c>
      <c r="E161" s="4" t="str">
        <f>IFERROR(VLOOKUP($A161,집계!$B:$AD,MATCH(E$1,집계!$2:$2,0)-1,FALSE),"")</f>
        <v>실시간 제어 파라메타값을 추정하는 지능형 드론 ESC개발</v>
      </c>
      <c r="F161" s="31">
        <f>IFERROR(VLOOKUP($A161,대상!$B:$AD,MATCH(F$1,대상!$1:$1,0)-1,FALSE),"")</f>
        <v>0</v>
      </c>
      <c r="G161" s="3">
        <f>IFERROR(VLOOKUP($A161,집계!$B:$AD,MATCH(G$1,집계!$2:$2,0)-1,FALSE),"")</f>
        <v>5</v>
      </c>
      <c r="H161" s="3">
        <f>IFERROR(VLOOKUP($A161,집계!$B:$AD,MATCH(H$1,집계!$2:$2,0)-1,FALSE),"")</f>
        <v>70</v>
      </c>
      <c r="I161" s="3">
        <f>IFERROR(VLOOKUP($A161,집계!$B:$AD,MATCH(I$1,집계!$2:$2,0)-1,FALSE),"")</f>
        <v>75</v>
      </c>
      <c r="J161" s="3">
        <f>IFERROR(VLOOKUP($A161,집계!$B:$AD,MATCH(J$1,집계!$2:$2,0)-1,FALSE),"")</f>
        <v>76</v>
      </c>
      <c r="K161" s="3">
        <f>IFERROR(VLOOKUP($A161,집계!$B:$AD,MATCH(K$1,집계!$2:$2,0)-1,FALSE),"")</f>
        <v>75</v>
      </c>
      <c r="L161" s="3">
        <f>IFERROR(VLOOKUP($A161,집계!$B:$AD,MATCH(L$1,집계!$2:$2,0)-1,FALSE),"")</f>
        <v>76</v>
      </c>
      <c r="M161" s="16">
        <f>IFERROR(VLOOKUP($A161,집계!$B:$AD,MATCH(M$1,집계!$2:$2,0)-1,FALSE),"")</f>
        <v>75.333333333333329</v>
      </c>
      <c r="N161" s="16">
        <f>IFERROR(VLOOKUP($A161,집계!$B:$AD,MATCH(N$1,집계!$2:$2,0)-1,FALSE),"")</f>
        <v>0</v>
      </c>
      <c r="O161" s="16">
        <f>IFERROR(VLOOKUP($A161,집계!$B:$AD,MATCH(O$1,집계!$2:$2,0)-1,FALSE),"")</f>
        <v>75.333333333333329</v>
      </c>
      <c r="P161" s="31" t="str">
        <f>IFERROR(VLOOKUP($A161,집계!$B:$AD,MATCH(P$1,집계!$2:$2,0)-1,FALSE),"")</f>
        <v/>
      </c>
    </row>
    <row r="162" spans="1:16" ht="17.100000000000001" customHeight="1" x14ac:dyDescent="0.35">
      <c r="A162" s="2"/>
      <c r="B162" s="4" t="str">
        <f>IFERROR(VLOOKUP($A162,집계!$B:$AD,MATCH(B$1,집계!$2:$2,0)-1,FALSE),"")</f>
        <v/>
      </c>
      <c r="C162" s="4" t="str">
        <f>IFERROR(VLOOKUP($A162,집계!$B:$AD,MATCH(C$1,집계!$2:$2,0)-1,FALSE),"")</f>
        <v/>
      </c>
      <c r="D162" s="4" t="str">
        <f>IFERROR(VLOOKUP($A162,집계!$B:$AD,MATCH(D$1,집계!$2:$2,0)-1,FALSE),"")</f>
        <v/>
      </c>
      <c r="E162" s="4" t="str">
        <f>IFERROR(VLOOKUP($A162,집계!$B:$AD,MATCH(E$1,집계!$2:$2,0)-1,FALSE),"")</f>
        <v/>
      </c>
      <c r="F162" s="31" t="str">
        <f>IFERROR(VLOOKUP($A162,대상!$B:$AD,MATCH(F$1,대상!$1:$1,0)-1,FALSE),"")</f>
        <v/>
      </c>
      <c r="G162" s="3" t="str">
        <f>IFERROR(VLOOKUP($A162,집계!$B:$AD,MATCH(G$1,집계!$2:$2,0)-1,FALSE),"")</f>
        <v/>
      </c>
      <c r="H162" s="3" t="str">
        <f>IFERROR(VLOOKUP($A162,집계!$B:$AD,MATCH(H$1,집계!$2:$2,0)-1,FALSE),"")</f>
        <v/>
      </c>
      <c r="I162" s="3" t="str">
        <f>IFERROR(VLOOKUP($A162,집계!$B:$AD,MATCH(I$1,집계!$2:$2,0)-1,FALSE),"")</f>
        <v/>
      </c>
      <c r="J162" s="3" t="str">
        <f>IFERROR(VLOOKUP($A162,집계!$B:$AD,MATCH(J$1,집계!$2:$2,0)-1,FALSE),"")</f>
        <v/>
      </c>
      <c r="K162" s="3" t="str">
        <f>IFERROR(VLOOKUP($A162,집계!$B:$AD,MATCH(K$1,집계!$2:$2,0)-1,FALSE),"")</f>
        <v/>
      </c>
      <c r="L162" s="3" t="str">
        <f>IFERROR(VLOOKUP($A162,집계!$B:$AD,MATCH(L$1,집계!$2:$2,0)-1,FALSE),"")</f>
        <v/>
      </c>
      <c r="M162" s="16" t="str">
        <f>IFERROR(VLOOKUP($A162,집계!$B:$AD,MATCH(M$1,집계!$2:$2,0)-1,FALSE),"")</f>
        <v/>
      </c>
      <c r="N162" s="16" t="str">
        <f>IFERROR(VLOOKUP($A162,집계!$B:$AD,MATCH(N$1,집계!$2:$2,0)-1,FALSE),"")</f>
        <v/>
      </c>
      <c r="O162" s="16" t="str">
        <f>IFERROR(VLOOKUP($A162,집계!$B:$AD,MATCH(O$1,집계!$2:$2,0)-1,FALSE),"")</f>
        <v/>
      </c>
      <c r="P162" s="31" t="str">
        <f>IFERROR(VLOOKUP($A162,집계!$B:$AD,MATCH(P$1,집계!$2:$2,0)-1,FALSE),"")</f>
        <v/>
      </c>
    </row>
    <row r="163" spans="1:16" ht="17.100000000000001" customHeight="1" x14ac:dyDescent="0.35">
      <c r="A163" s="2"/>
      <c r="B163" s="4" t="str">
        <f>IFERROR(VLOOKUP($A163,집계!$B:$AD,MATCH(B$1,집계!$2:$2,0)-1,FALSE),"")</f>
        <v/>
      </c>
      <c r="C163" s="4" t="str">
        <f>IFERROR(VLOOKUP($A163,집계!$B:$AD,MATCH(C$1,집계!$2:$2,0)-1,FALSE),"")</f>
        <v/>
      </c>
      <c r="D163" s="4" t="str">
        <f>IFERROR(VLOOKUP($A163,집계!$B:$AD,MATCH(D$1,집계!$2:$2,0)-1,FALSE),"")</f>
        <v/>
      </c>
      <c r="E163" s="4" t="str">
        <f>IFERROR(VLOOKUP($A163,집계!$B:$AD,MATCH(E$1,집계!$2:$2,0)-1,FALSE),"")</f>
        <v/>
      </c>
      <c r="F163" s="31" t="str">
        <f>IFERROR(VLOOKUP($A163,대상!$B:$AD,MATCH(F$1,대상!$1:$1,0)-1,FALSE),"")</f>
        <v/>
      </c>
      <c r="G163" s="3" t="str">
        <f>IFERROR(VLOOKUP($A163,집계!$B:$AD,MATCH(G$1,집계!$2:$2,0)-1,FALSE),"")</f>
        <v/>
      </c>
      <c r="H163" s="3" t="str">
        <f>IFERROR(VLOOKUP($A163,집계!$B:$AD,MATCH(H$1,집계!$2:$2,0)-1,FALSE),"")</f>
        <v/>
      </c>
      <c r="I163" s="3" t="str">
        <f>IFERROR(VLOOKUP($A163,집계!$B:$AD,MATCH(I$1,집계!$2:$2,0)-1,FALSE),"")</f>
        <v/>
      </c>
      <c r="J163" s="3" t="str">
        <f>IFERROR(VLOOKUP($A163,집계!$B:$AD,MATCH(J$1,집계!$2:$2,0)-1,FALSE),"")</f>
        <v/>
      </c>
      <c r="K163" s="3" t="str">
        <f>IFERROR(VLOOKUP($A163,집계!$B:$AD,MATCH(K$1,집계!$2:$2,0)-1,FALSE),"")</f>
        <v/>
      </c>
      <c r="L163" s="3" t="str">
        <f>IFERROR(VLOOKUP($A163,집계!$B:$AD,MATCH(L$1,집계!$2:$2,0)-1,FALSE),"")</f>
        <v/>
      </c>
      <c r="M163" s="16" t="str">
        <f>IFERROR(VLOOKUP($A163,집계!$B:$AD,MATCH(M$1,집계!$2:$2,0)-1,FALSE),"")</f>
        <v/>
      </c>
      <c r="N163" s="16" t="str">
        <f>IFERROR(VLOOKUP($A163,집계!$B:$AD,MATCH(N$1,집계!$2:$2,0)-1,FALSE),"")</f>
        <v/>
      </c>
      <c r="O163" s="16" t="str">
        <f>IFERROR(VLOOKUP($A163,집계!$B:$AD,MATCH(O$1,집계!$2:$2,0)-1,FALSE),"")</f>
        <v/>
      </c>
      <c r="P163" s="31" t="str">
        <f>IFERROR(VLOOKUP($A163,집계!$B:$AD,MATCH(P$1,집계!$2:$2,0)-1,FALSE),"")</f>
        <v/>
      </c>
    </row>
    <row r="164" spans="1:16" ht="17.100000000000001" customHeight="1" x14ac:dyDescent="0.35">
      <c r="A164" s="2"/>
      <c r="B164" s="4" t="str">
        <f>IFERROR(VLOOKUP($A164,집계!$B:$AD,MATCH(B$1,집계!$2:$2,0)-1,FALSE),"")</f>
        <v/>
      </c>
      <c r="C164" s="4" t="str">
        <f>IFERROR(VLOOKUP($A164,집계!$B:$AD,MATCH(C$1,집계!$2:$2,0)-1,FALSE),"")</f>
        <v/>
      </c>
      <c r="D164" s="4" t="str">
        <f>IFERROR(VLOOKUP($A164,집계!$B:$AD,MATCH(D$1,집계!$2:$2,0)-1,FALSE),"")</f>
        <v/>
      </c>
      <c r="E164" s="4" t="str">
        <f>IFERROR(VLOOKUP($A164,집계!$B:$AD,MATCH(E$1,집계!$2:$2,0)-1,FALSE),"")</f>
        <v/>
      </c>
      <c r="F164" s="31" t="str">
        <f>IFERROR(VLOOKUP($A164,대상!$B:$AD,MATCH(F$1,대상!$1:$1,0)-1,FALSE),"")</f>
        <v/>
      </c>
      <c r="G164" s="3" t="str">
        <f>IFERROR(VLOOKUP($A164,집계!$B:$AD,MATCH(G$1,집계!$2:$2,0)-1,FALSE),"")</f>
        <v/>
      </c>
      <c r="H164" s="3" t="str">
        <f>IFERROR(VLOOKUP($A164,집계!$B:$AD,MATCH(H$1,집계!$2:$2,0)-1,FALSE),"")</f>
        <v/>
      </c>
      <c r="I164" s="3" t="str">
        <f>IFERROR(VLOOKUP($A164,집계!$B:$AD,MATCH(I$1,집계!$2:$2,0)-1,FALSE),"")</f>
        <v/>
      </c>
      <c r="J164" s="3" t="str">
        <f>IFERROR(VLOOKUP($A164,집계!$B:$AD,MATCH(J$1,집계!$2:$2,0)-1,FALSE),"")</f>
        <v/>
      </c>
      <c r="K164" s="3" t="str">
        <f>IFERROR(VLOOKUP($A164,집계!$B:$AD,MATCH(K$1,집계!$2:$2,0)-1,FALSE),"")</f>
        <v/>
      </c>
      <c r="L164" s="3" t="str">
        <f>IFERROR(VLOOKUP($A164,집계!$B:$AD,MATCH(L$1,집계!$2:$2,0)-1,FALSE),"")</f>
        <v/>
      </c>
      <c r="M164" s="16" t="str">
        <f>IFERROR(VLOOKUP($A164,집계!$B:$AD,MATCH(M$1,집계!$2:$2,0)-1,FALSE),"")</f>
        <v/>
      </c>
      <c r="N164" s="16" t="str">
        <f>IFERROR(VLOOKUP($A164,집계!$B:$AD,MATCH(N$1,집계!$2:$2,0)-1,FALSE),"")</f>
        <v/>
      </c>
      <c r="O164" s="16" t="str">
        <f>IFERROR(VLOOKUP($A164,집계!$B:$AD,MATCH(O$1,집계!$2:$2,0)-1,FALSE),"")</f>
        <v/>
      </c>
      <c r="P164" s="31" t="str">
        <f>IFERROR(VLOOKUP($A164,집계!$B:$AD,MATCH(P$1,집계!$2:$2,0)-1,FALSE),"")</f>
        <v/>
      </c>
    </row>
    <row r="165" spans="1:16" ht="17.100000000000001" customHeight="1" x14ac:dyDescent="0.35">
      <c r="A165" s="2"/>
      <c r="B165" s="4" t="str">
        <f>IFERROR(VLOOKUP($A165,집계!$B:$AD,MATCH(B$1,집계!$2:$2,0)-1,FALSE),"")</f>
        <v/>
      </c>
      <c r="C165" s="4" t="str">
        <f>IFERROR(VLOOKUP($A165,집계!$B:$AD,MATCH(C$1,집계!$2:$2,0)-1,FALSE),"")</f>
        <v/>
      </c>
      <c r="D165" s="4" t="str">
        <f>IFERROR(VLOOKUP($A165,집계!$B:$AD,MATCH(D$1,집계!$2:$2,0)-1,FALSE),"")</f>
        <v/>
      </c>
      <c r="E165" s="4" t="str">
        <f>IFERROR(VLOOKUP($A165,집계!$B:$AD,MATCH(E$1,집계!$2:$2,0)-1,FALSE),"")</f>
        <v/>
      </c>
      <c r="F165" s="31" t="str">
        <f>IFERROR(VLOOKUP($A165,대상!$B:$AD,MATCH(F$1,대상!$1:$1,0)-1,FALSE),"")</f>
        <v/>
      </c>
      <c r="G165" s="3" t="str">
        <f>IFERROR(VLOOKUP($A165,집계!$B:$AD,MATCH(G$1,집계!$2:$2,0)-1,FALSE),"")</f>
        <v/>
      </c>
      <c r="H165" s="3" t="str">
        <f>IFERROR(VLOOKUP($A165,집계!$B:$AD,MATCH(H$1,집계!$2:$2,0)-1,FALSE),"")</f>
        <v/>
      </c>
      <c r="I165" s="3" t="str">
        <f>IFERROR(VLOOKUP($A165,집계!$B:$AD,MATCH(I$1,집계!$2:$2,0)-1,FALSE),"")</f>
        <v/>
      </c>
      <c r="J165" s="3" t="str">
        <f>IFERROR(VLOOKUP($A165,집계!$B:$AD,MATCH(J$1,집계!$2:$2,0)-1,FALSE),"")</f>
        <v/>
      </c>
      <c r="K165" s="3" t="str">
        <f>IFERROR(VLOOKUP($A165,집계!$B:$AD,MATCH(K$1,집계!$2:$2,0)-1,FALSE),"")</f>
        <v/>
      </c>
      <c r="L165" s="3" t="str">
        <f>IFERROR(VLOOKUP($A165,집계!$B:$AD,MATCH(L$1,집계!$2:$2,0)-1,FALSE),"")</f>
        <v/>
      </c>
      <c r="M165" s="16" t="str">
        <f>IFERROR(VLOOKUP($A165,집계!$B:$AD,MATCH(M$1,집계!$2:$2,0)-1,FALSE),"")</f>
        <v/>
      </c>
      <c r="N165" s="16" t="str">
        <f>IFERROR(VLOOKUP($A165,집계!$B:$AD,MATCH(N$1,집계!$2:$2,0)-1,FALSE),"")</f>
        <v/>
      </c>
      <c r="O165" s="16" t="str">
        <f>IFERROR(VLOOKUP($A165,집계!$B:$AD,MATCH(O$1,집계!$2:$2,0)-1,FALSE),"")</f>
        <v/>
      </c>
      <c r="P165" s="31" t="str">
        <f>IFERROR(VLOOKUP($A165,집계!$B:$AD,MATCH(P$1,집계!$2:$2,0)-1,FALSE),"")</f>
        <v/>
      </c>
    </row>
    <row r="166" spans="1:16" ht="17.100000000000001" customHeight="1" x14ac:dyDescent="0.35">
      <c r="A166" s="2"/>
      <c r="B166" s="4" t="str">
        <f>IFERROR(VLOOKUP($A166,집계!$B:$AD,MATCH(B$1,집계!$2:$2,0)-1,FALSE),"")</f>
        <v/>
      </c>
      <c r="C166" s="4" t="str">
        <f>IFERROR(VLOOKUP($A166,집계!$B:$AD,MATCH(C$1,집계!$2:$2,0)-1,FALSE),"")</f>
        <v/>
      </c>
      <c r="D166" s="4" t="str">
        <f>IFERROR(VLOOKUP($A166,집계!$B:$AD,MATCH(D$1,집계!$2:$2,0)-1,FALSE),"")</f>
        <v/>
      </c>
      <c r="E166" s="4" t="str">
        <f>IFERROR(VLOOKUP($A166,집계!$B:$AD,MATCH(E$1,집계!$2:$2,0)-1,FALSE),"")</f>
        <v/>
      </c>
      <c r="F166" s="31" t="str">
        <f>IFERROR(VLOOKUP($A166,대상!$B:$AD,MATCH(F$1,대상!$1:$1,0)-1,FALSE),"")</f>
        <v/>
      </c>
      <c r="G166" s="3" t="str">
        <f>IFERROR(VLOOKUP($A166,집계!$B:$AD,MATCH(G$1,집계!$2:$2,0)-1,FALSE),"")</f>
        <v/>
      </c>
      <c r="H166" s="3" t="str">
        <f>IFERROR(VLOOKUP($A166,집계!$B:$AD,MATCH(H$1,집계!$2:$2,0)-1,FALSE),"")</f>
        <v/>
      </c>
      <c r="I166" s="3" t="str">
        <f>IFERROR(VLOOKUP($A166,집계!$B:$AD,MATCH(I$1,집계!$2:$2,0)-1,FALSE),"")</f>
        <v/>
      </c>
      <c r="J166" s="3" t="str">
        <f>IFERROR(VLOOKUP($A166,집계!$B:$AD,MATCH(J$1,집계!$2:$2,0)-1,FALSE),"")</f>
        <v/>
      </c>
      <c r="K166" s="3" t="str">
        <f>IFERROR(VLOOKUP($A166,집계!$B:$AD,MATCH(K$1,집계!$2:$2,0)-1,FALSE),"")</f>
        <v/>
      </c>
      <c r="L166" s="3" t="str">
        <f>IFERROR(VLOOKUP($A166,집계!$B:$AD,MATCH(L$1,집계!$2:$2,0)-1,FALSE),"")</f>
        <v/>
      </c>
      <c r="M166" s="16" t="str">
        <f>IFERROR(VLOOKUP($A166,집계!$B:$AD,MATCH(M$1,집계!$2:$2,0)-1,FALSE),"")</f>
        <v/>
      </c>
      <c r="N166" s="16" t="str">
        <f>IFERROR(VLOOKUP($A166,집계!$B:$AD,MATCH(N$1,집계!$2:$2,0)-1,FALSE),"")</f>
        <v/>
      </c>
      <c r="O166" s="16" t="str">
        <f>IFERROR(VLOOKUP($A166,집계!$B:$AD,MATCH(O$1,집계!$2:$2,0)-1,FALSE),"")</f>
        <v/>
      </c>
      <c r="P166" s="31" t="str">
        <f>IFERROR(VLOOKUP($A166,집계!$B:$AD,MATCH(P$1,집계!$2:$2,0)-1,FALSE),"")</f>
        <v/>
      </c>
    </row>
    <row r="167" spans="1:16" ht="17.100000000000001" customHeight="1" x14ac:dyDescent="0.35">
      <c r="A167" s="2"/>
      <c r="B167" s="4" t="str">
        <f>IFERROR(VLOOKUP($A167,집계!$B:$AD,MATCH(B$1,집계!$2:$2,0)-1,FALSE),"")</f>
        <v/>
      </c>
      <c r="C167" s="4" t="str">
        <f>IFERROR(VLOOKUP($A167,집계!$B:$AD,MATCH(C$1,집계!$2:$2,0)-1,FALSE),"")</f>
        <v/>
      </c>
      <c r="D167" s="4" t="str">
        <f>IFERROR(VLOOKUP($A167,집계!$B:$AD,MATCH(D$1,집계!$2:$2,0)-1,FALSE),"")</f>
        <v/>
      </c>
      <c r="E167" s="4" t="str">
        <f>IFERROR(VLOOKUP($A167,집계!$B:$AD,MATCH(E$1,집계!$2:$2,0)-1,FALSE),"")</f>
        <v/>
      </c>
      <c r="F167" s="31" t="str">
        <f>IFERROR(VLOOKUP($A167,대상!$B:$AD,MATCH(F$1,대상!$1:$1,0)-1,FALSE),"")</f>
        <v/>
      </c>
      <c r="G167" s="3" t="str">
        <f>IFERROR(VLOOKUP($A167,집계!$B:$AD,MATCH(G$1,집계!$2:$2,0)-1,FALSE),"")</f>
        <v/>
      </c>
      <c r="H167" s="3" t="str">
        <f>IFERROR(VLOOKUP($A167,집계!$B:$AD,MATCH(H$1,집계!$2:$2,0)-1,FALSE),"")</f>
        <v/>
      </c>
      <c r="I167" s="3" t="str">
        <f>IFERROR(VLOOKUP($A167,집계!$B:$AD,MATCH(I$1,집계!$2:$2,0)-1,FALSE),"")</f>
        <v/>
      </c>
      <c r="J167" s="3" t="str">
        <f>IFERROR(VLOOKUP($A167,집계!$B:$AD,MATCH(J$1,집계!$2:$2,0)-1,FALSE),"")</f>
        <v/>
      </c>
      <c r="K167" s="3" t="str">
        <f>IFERROR(VLOOKUP($A167,집계!$B:$AD,MATCH(K$1,집계!$2:$2,0)-1,FALSE),"")</f>
        <v/>
      </c>
      <c r="L167" s="3" t="str">
        <f>IFERROR(VLOOKUP($A167,집계!$B:$AD,MATCH(L$1,집계!$2:$2,0)-1,FALSE),"")</f>
        <v/>
      </c>
      <c r="M167" s="16" t="str">
        <f>IFERROR(VLOOKUP($A167,집계!$B:$AD,MATCH(M$1,집계!$2:$2,0)-1,FALSE),"")</f>
        <v/>
      </c>
      <c r="N167" s="16" t="str">
        <f>IFERROR(VLOOKUP($A167,집계!$B:$AD,MATCH(N$1,집계!$2:$2,0)-1,FALSE),"")</f>
        <v/>
      </c>
      <c r="O167" s="16" t="str">
        <f>IFERROR(VLOOKUP($A167,집계!$B:$AD,MATCH(O$1,집계!$2:$2,0)-1,FALSE),"")</f>
        <v/>
      </c>
      <c r="P167" s="31" t="str">
        <f>IFERROR(VLOOKUP($A167,집계!$B:$AD,MATCH(P$1,집계!$2:$2,0)-1,FALSE),"")</f>
        <v/>
      </c>
    </row>
    <row r="168" spans="1:16" ht="17.100000000000001" customHeight="1" x14ac:dyDescent="0.35">
      <c r="A168" s="2"/>
      <c r="B168" s="4" t="str">
        <f>IFERROR(VLOOKUP($A168,집계!$B:$AD,MATCH(B$1,집계!$2:$2,0)-1,FALSE),"")</f>
        <v/>
      </c>
      <c r="C168" s="4" t="str">
        <f>IFERROR(VLOOKUP($A168,집계!$B:$AD,MATCH(C$1,집계!$2:$2,0)-1,FALSE),"")</f>
        <v/>
      </c>
      <c r="D168" s="4" t="str">
        <f>IFERROR(VLOOKUP($A168,집계!$B:$AD,MATCH(D$1,집계!$2:$2,0)-1,FALSE),"")</f>
        <v/>
      </c>
      <c r="E168" s="4" t="str">
        <f>IFERROR(VLOOKUP($A168,집계!$B:$AD,MATCH(E$1,집계!$2:$2,0)-1,FALSE),"")</f>
        <v/>
      </c>
      <c r="F168" s="31" t="str">
        <f>IFERROR(VLOOKUP($A168,대상!$B:$AD,MATCH(F$1,대상!$1:$1,0)-1,FALSE),"")</f>
        <v/>
      </c>
      <c r="G168" s="3" t="str">
        <f>IFERROR(VLOOKUP($A168,집계!$B:$AD,MATCH(G$1,집계!$2:$2,0)-1,FALSE),"")</f>
        <v/>
      </c>
      <c r="H168" s="3" t="str">
        <f>IFERROR(VLOOKUP($A168,집계!$B:$AD,MATCH(H$1,집계!$2:$2,0)-1,FALSE),"")</f>
        <v/>
      </c>
      <c r="I168" s="3" t="str">
        <f>IFERROR(VLOOKUP($A168,집계!$B:$AD,MATCH(I$1,집계!$2:$2,0)-1,FALSE),"")</f>
        <v/>
      </c>
      <c r="J168" s="3" t="str">
        <f>IFERROR(VLOOKUP($A168,집계!$B:$AD,MATCH(J$1,집계!$2:$2,0)-1,FALSE),"")</f>
        <v/>
      </c>
      <c r="K168" s="3" t="str">
        <f>IFERROR(VLOOKUP($A168,집계!$B:$AD,MATCH(K$1,집계!$2:$2,0)-1,FALSE),"")</f>
        <v/>
      </c>
      <c r="L168" s="3" t="str">
        <f>IFERROR(VLOOKUP($A168,집계!$B:$AD,MATCH(L$1,집계!$2:$2,0)-1,FALSE),"")</f>
        <v/>
      </c>
      <c r="M168" s="16" t="str">
        <f>IFERROR(VLOOKUP($A168,집계!$B:$AD,MATCH(M$1,집계!$2:$2,0)-1,FALSE),"")</f>
        <v/>
      </c>
      <c r="N168" s="16" t="str">
        <f>IFERROR(VLOOKUP($A168,집계!$B:$AD,MATCH(N$1,집계!$2:$2,0)-1,FALSE),"")</f>
        <v/>
      </c>
      <c r="O168" s="16" t="str">
        <f>IFERROR(VLOOKUP($A168,집계!$B:$AD,MATCH(O$1,집계!$2:$2,0)-1,FALSE),"")</f>
        <v/>
      </c>
      <c r="P168" s="31" t="str">
        <f>IFERROR(VLOOKUP($A168,집계!$B:$AD,MATCH(P$1,집계!$2:$2,0)-1,FALSE),"")</f>
        <v/>
      </c>
    </row>
    <row r="169" spans="1:16" ht="17.100000000000001" customHeight="1" x14ac:dyDescent="0.35">
      <c r="A169" s="2"/>
      <c r="B169" s="4" t="str">
        <f>IFERROR(VLOOKUP($A169,집계!$B:$AD,MATCH(B$1,집계!$2:$2,0)-1,FALSE),"")</f>
        <v/>
      </c>
      <c r="C169" s="4" t="str">
        <f>IFERROR(VLOOKUP($A169,집계!$B:$AD,MATCH(C$1,집계!$2:$2,0)-1,FALSE),"")</f>
        <v/>
      </c>
      <c r="D169" s="4" t="str">
        <f>IFERROR(VLOOKUP($A169,집계!$B:$AD,MATCH(D$1,집계!$2:$2,0)-1,FALSE),"")</f>
        <v/>
      </c>
      <c r="E169" s="4" t="str">
        <f>IFERROR(VLOOKUP($A169,집계!$B:$AD,MATCH(E$1,집계!$2:$2,0)-1,FALSE),"")</f>
        <v/>
      </c>
      <c r="F169" s="31" t="str">
        <f>IFERROR(VLOOKUP($A169,대상!$B:$AD,MATCH(F$1,대상!$1:$1,0)-1,FALSE),"")</f>
        <v/>
      </c>
      <c r="G169" s="3" t="str">
        <f>IFERROR(VLOOKUP($A169,집계!$B:$AD,MATCH(G$1,집계!$2:$2,0)-1,FALSE),"")</f>
        <v/>
      </c>
      <c r="H169" s="3" t="str">
        <f>IFERROR(VLOOKUP($A169,집계!$B:$AD,MATCH(H$1,집계!$2:$2,0)-1,FALSE),"")</f>
        <v/>
      </c>
      <c r="I169" s="3" t="str">
        <f>IFERROR(VLOOKUP($A169,집계!$B:$AD,MATCH(I$1,집계!$2:$2,0)-1,FALSE),"")</f>
        <v/>
      </c>
      <c r="J169" s="3" t="str">
        <f>IFERROR(VLOOKUP($A169,집계!$B:$AD,MATCH(J$1,집계!$2:$2,0)-1,FALSE),"")</f>
        <v/>
      </c>
      <c r="K169" s="3" t="str">
        <f>IFERROR(VLOOKUP($A169,집계!$B:$AD,MATCH(K$1,집계!$2:$2,0)-1,FALSE),"")</f>
        <v/>
      </c>
      <c r="L169" s="3" t="str">
        <f>IFERROR(VLOOKUP($A169,집계!$B:$AD,MATCH(L$1,집계!$2:$2,0)-1,FALSE),"")</f>
        <v/>
      </c>
      <c r="M169" s="16" t="str">
        <f>IFERROR(VLOOKUP($A169,집계!$B:$AD,MATCH(M$1,집계!$2:$2,0)-1,FALSE),"")</f>
        <v/>
      </c>
      <c r="N169" s="16" t="str">
        <f>IFERROR(VLOOKUP($A169,집계!$B:$AD,MATCH(N$1,집계!$2:$2,0)-1,FALSE),"")</f>
        <v/>
      </c>
      <c r="O169" s="16" t="str">
        <f>IFERROR(VLOOKUP($A169,집계!$B:$AD,MATCH(O$1,집계!$2:$2,0)-1,FALSE),"")</f>
        <v/>
      </c>
      <c r="P169" s="31" t="str">
        <f>IFERROR(VLOOKUP($A169,집계!$B:$AD,MATCH(P$1,집계!$2:$2,0)-1,FALSE),"")</f>
        <v/>
      </c>
    </row>
    <row r="170" spans="1:16" ht="17.100000000000001" customHeight="1" x14ac:dyDescent="0.35">
      <c r="A170" s="2"/>
      <c r="B170" s="4" t="str">
        <f>IFERROR(VLOOKUP($A170,집계!$B:$AD,MATCH(B$1,집계!$2:$2,0)-1,FALSE),"")</f>
        <v/>
      </c>
      <c r="C170" s="4" t="str">
        <f>IFERROR(VLOOKUP($A170,집계!$B:$AD,MATCH(C$1,집계!$2:$2,0)-1,FALSE),"")</f>
        <v/>
      </c>
      <c r="D170" s="4" t="str">
        <f>IFERROR(VLOOKUP($A170,집계!$B:$AD,MATCH(D$1,집계!$2:$2,0)-1,FALSE),"")</f>
        <v/>
      </c>
      <c r="E170" s="4" t="str">
        <f>IFERROR(VLOOKUP($A170,집계!$B:$AD,MATCH(E$1,집계!$2:$2,0)-1,FALSE),"")</f>
        <v/>
      </c>
      <c r="F170" s="31" t="str">
        <f>IFERROR(VLOOKUP($A170,대상!$B:$AD,MATCH(F$1,대상!$1:$1,0)-1,FALSE),"")</f>
        <v/>
      </c>
      <c r="G170" s="3" t="str">
        <f>IFERROR(VLOOKUP($A170,집계!$B:$AD,MATCH(G$1,집계!$2:$2,0)-1,FALSE),"")</f>
        <v/>
      </c>
      <c r="H170" s="3" t="str">
        <f>IFERROR(VLOOKUP($A170,집계!$B:$AD,MATCH(H$1,집계!$2:$2,0)-1,FALSE),"")</f>
        <v/>
      </c>
      <c r="I170" s="3" t="str">
        <f>IFERROR(VLOOKUP($A170,집계!$B:$AD,MATCH(I$1,집계!$2:$2,0)-1,FALSE),"")</f>
        <v/>
      </c>
      <c r="J170" s="3" t="str">
        <f>IFERROR(VLOOKUP($A170,집계!$B:$AD,MATCH(J$1,집계!$2:$2,0)-1,FALSE),"")</f>
        <v/>
      </c>
      <c r="K170" s="3" t="str">
        <f>IFERROR(VLOOKUP($A170,집계!$B:$AD,MATCH(K$1,집계!$2:$2,0)-1,FALSE),"")</f>
        <v/>
      </c>
      <c r="L170" s="3" t="str">
        <f>IFERROR(VLOOKUP($A170,집계!$B:$AD,MATCH(L$1,집계!$2:$2,0)-1,FALSE),"")</f>
        <v/>
      </c>
      <c r="M170" s="16" t="str">
        <f>IFERROR(VLOOKUP($A170,집계!$B:$AD,MATCH(M$1,집계!$2:$2,0)-1,FALSE),"")</f>
        <v/>
      </c>
      <c r="N170" s="16" t="str">
        <f>IFERROR(VLOOKUP($A170,집계!$B:$AD,MATCH(N$1,집계!$2:$2,0)-1,FALSE),"")</f>
        <v/>
      </c>
      <c r="O170" s="16" t="str">
        <f>IFERROR(VLOOKUP($A170,집계!$B:$AD,MATCH(O$1,집계!$2:$2,0)-1,FALSE),"")</f>
        <v/>
      </c>
      <c r="P170" s="31" t="str">
        <f>IFERROR(VLOOKUP($A170,집계!$B:$AD,MATCH(P$1,집계!$2:$2,0)-1,FALSE),"")</f>
        <v/>
      </c>
    </row>
    <row r="171" spans="1:16" ht="17.100000000000001" customHeight="1" x14ac:dyDescent="0.35">
      <c r="A171" s="2"/>
      <c r="B171" s="4" t="str">
        <f>IFERROR(VLOOKUP($A171,집계!$B:$AD,MATCH(B$1,집계!$2:$2,0)-1,FALSE),"")</f>
        <v/>
      </c>
      <c r="C171" s="4" t="str">
        <f>IFERROR(VLOOKUP($A171,집계!$B:$AD,MATCH(C$1,집계!$2:$2,0)-1,FALSE),"")</f>
        <v/>
      </c>
      <c r="D171" s="4" t="str">
        <f>IFERROR(VLOOKUP($A171,집계!$B:$AD,MATCH(D$1,집계!$2:$2,0)-1,FALSE),"")</f>
        <v/>
      </c>
      <c r="E171" s="4" t="str">
        <f>IFERROR(VLOOKUP($A171,집계!$B:$AD,MATCH(E$1,집계!$2:$2,0)-1,FALSE),"")</f>
        <v/>
      </c>
      <c r="F171" s="31" t="str">
        <f>IFERROR(VLOOKUP($A171,대상!$B:$AD,MATCH(F$1,대상!$1:$1,0)-1,FALSE),"")</f>
        <v/>
      </c>
      <c r="G171" s="3" t="str">
        <f>IFERROR(VLOOKUP($A171,집계!$B:$AD,MATCH(G$1,집계!$2:$2,0)-1,FALSE),"")</f>
        <v/>
      </c>
      <c r="H171" s="3" t="str">
        <f>IFERROR(VLOOKUP($A171,집계!$B:$AD,MATCH(H$1,집계!$2:$2,0)-1,FALSE),"")</f>
        <v/>
      </c>
      <c r="I171" s="3" t="str">
        <f>IFERROR(VLOOKUP($A171,집계!$B:$AD,MATCH(I$1,집계!$2:$2,0)-1,FALSE),"")</f>
        <v/>
      </c>
      <c r="J171" s="3" t="str">
        <f>IFERROR(VLOOKUP($A171,집계!$B:$AD,MATCH(J$1,집계!$2:$2,0)-1,FALSE),"")</f>
        <v/>
      </c>
      <c r="K171" s="3" t="str">
        <f>IFERROR(VLOOKUP($A171,집계!$B:$AD,MATCH(K$1,집계!$2:$2,0)-1,FALSE),"")</f>
        <v/>
      </c>
      <c r="L171" s="3" t="str">
        <f>IFERROR(VLOOKUP($A171,집계!$B:$AD,MATCH(L$1,집계!$2:$2,0)-1,FALSE),"")</f>
        <v/>
      </c>
      <c r="M171" s="16" t="str">
        <f>IFERROR(VLOOKUP($A171,집계!$B:$AD,MATCH(M$1,집계!$2:$2,0)-1,FALSE),"")</f>
        <v/>
      </c>
      <c r="N171" s="16" t="str">
        <f>IFERROR(VLOOKUP($A171,집계!$B:$AD,MATCH(N$1,집계!$2:$2,0)-1,FALSE),"")</f>
        <v/>
      </c>
      <c r="O171" s="16" t="str">
        <f>IFERROR(VLOOKUP($A171,집계!$B:$AD,MATCH(O$1,집계!$2:$2,0)-1,FALSE),"")</f>
        <v/>
      </c>
      <c r="P171" s="31" t="str">
        <f>IFERROR(VLOOKUP($A171,집계!$B:$AD,MATCH(P$1,집계!$2:$2,0)-1,FALSE),"")</f>
        <v/>
      </c>
    </row>
    <row r="172" spans="1:16" ht="17.100000000000001" customHeight="1" x14ac:dyDescent="0.35">
      <c r="A172" s="2"/>
      <c r="B172" s="4" t="str">
        <f>IFERROR(VLOOKUP($A172,집계!$B:$AD,MATCH(B$1,집계!$2:$2,0)-1,FALSE),"")</f>
        <v/>
      </c>
      <c r="C172" s="4" t="str">
        <f>IFERROR(VLOOKUP($A172,집계!$B:$AD,MATCH(C$1,집계!$2:$2,0)-1,FALSE),"")</f>
        <v/>
      </c>
      <c r="D172" s="4" t="str">
        <f>IFERROR(VLOOKUP($A172,집계!$B:$AD,MATCH(D$1,집계!$2:$2,0)-1,FALSE),"")</f>
        <v/>
      </c>
      <c r="E172" s="4" t="str">
        <f>IFERROR(VLOOKUP($A172,집계!$B:$AD,MATCH(E$1,집계!$2:$2,0)-1,FALSE),"")</f>
        <v/>
      </c>
      <c r="F172" s="31" t="str">
        <f>IFERROR(VLOOKUP($A172,대상!$B:$AD,MATCH(F$1,대상!$1:$1,0)-1,FALSE),"")</f>
        <v/>
      </c>
      <c r="G172" s="3" t="str">
        <f>IFERROR(VLOOKUP($A172,집계!$B:$AD,MATCH(G$1,집계!$2:$2,0)-1,FALSE),"")</f>
        <v/>
      </c>
      <c r="H172" s="3" t="str">
        <f>IFERROR(VLOOKUP($A172,집계!$B:$AD,MATCH(H$1,집계!$2:$2,0)-1,FALSE),"")</f>
        <v/>
      </c>
      <c r="I172" s="3" t="str">
        <f>IFERROR(VLOOKUP($A172,집계!$B:$AD,MATCH(I$1,집계!$2:$2,0)-1,FALSE),"")</f>
        <v/>
      </c>
      <c r="J172" s="3" t="str">
        <f>IFERROR(VLOOKUP($A172,집계!$B:$AD,MATCH(J$1,집계!$2:$2,0)-1,FALSE),"")</f>
        <v/>
      </c>
      <c r="K172" s="3" t="str">
        <f>IFERROR(VLOOKUP($A172,집계!$B:$AD,MATCH(K$1,집계!$2:$2,0)-1,FALSE),"")</f>
        <v/>
      </c>
      <c r="L172" s="3" t="str">
        <f>IFERROR(VLOOKUP($A172,집계!$B:$AD,MATCH(L$1,집계!$2:$2,0)-1,FALSE),"")</f>
        <v/>
      </c>
      <c r="M172" s="16" t="str">
        <f>IFERROR(VLOOKUP($A172,집계!$B:$AD,MATCH(M$1,집계!$2:$2,0)-1,FALSE),"")</f>
        <v/>
      </c>
      <c r="N172" s="16" t="str">
        <f>IFERROR(VLOOKUP($A172,집계!$B:$AD,MATCH(N$1,집계!$2:$2,0)-1,FALSE),"")</f>
        <v/>
      </c>
      <c r="O172" s="16" t="str">
        <f>IFERROR(VLOOKUP($A172,집계!$B:$AD,MATCH(O$1,집계!$2:$2,0)-1,FALSE),"")</f>
        <v/>
      </c>
      <c r="P172" s="31" t="str">
        <f>IFERROR(VLOOKUP($A172,집계!$B:$AD,MATCH(P$1,집계!$2:$2,0)-1,FALSE),"")</f>
        <v/>
      </c>
    </row>
    <row r="173" spans="1:16" ht="17.100000000000001" customHeight="1" x14ac:dyDescent="0.35">
      <c r="A173" s="2"/>
      <c r="B173" s="4" t="str">
        <f>IFERROR(VLOOKUP($A173,집계!$B:$AD,MATCH(B$1,집계!$2:$2,0)-1,FALSE),"")</f>
        <v/>
      </c>
      <c r="C173" s="4" t="str">
        <f>IFERROR(VLOOKUP($A173,집계!$B:$AD,MATCH(C$1,집계!$2:$2,0)-1,FALSE),"")</f>
        <v/>
      </c>
      <c r="D173" s="4" t="str">
        <f>IFERROR(VLOOKUP($A173,집계!$B:$AD,MATCH(D$1,집계!$2:$2,0)-1,FALSE),"")</f>
        <v/>
      </c>
      <c r="E173" s="4" t="str">
        <f>IFERROR(VLOOKUP($A173,집계!$B:$AD,MATCH(E$1,집계!$2:$2,0)-1,FALSE),"")</f>
        <v/>
      </c>
      <c r="F173" s="31" t="str">
        <f>IFERROR(VLOOKUP($A173,대상!$B:$AD,MATCH(F$1,대상!$1:$1,0)-1,FALSE),"")</f>
        <v/>
      </c>
      <c r="G173" s="3" t="str">
        <f>IFERROR(VLOOKUP($A173,집계!$B:$AD,MATCH(G$1,집계!$2:$2,0)-1,FALSE),"")</f>
        <v/>
      </c>
      <c r="H173" s="3" t="str">
        <f>IFERROR(VLOOKUP($A173,집계!$B:$AD,MATCH(H$1,집계!$2:$2,0)-1,FALSE),"")</f>
        <v/>
      </c>
      <c r="I173" s="3" t="str">
        <f>IFERROR(VLOOKUP($A173,집계!$B:$AD,MATCH(I$1,집계!$2:$2,0)-1,FALSE),"")</f>
        <v/>
      </c>
      <c r="J173" s="3" t="str">
        <f>IFERROR(VLOOKUP($A173,집계!$B:$AD,MATCH(J$1,집계!$2:$2,0)-1,FALSE),"")</f>
        <v/>
      </c>
      <c r="K173" s="3" t="str">
        <f>IFERROR(VLOOKUP($A173,집계!$B:$AD,MATCH(K$1,집계!$2:$2,0)-1,FALSE),"")</f>
        <v/>
      </c>
      <c r="L173" s="3" t="str">
        <f>IFERROR(VLOOKUP($A173,집계!$B:$AD,MATCH(L$1,집계!$2:$2,0)-1,FALSE),"")</f>
        <v/>
      </c>
      <c r="M173" s="16" t="str">
        <f>IFERROR(VLOOKUP($A173,집계!$B:$AD,MATCH(M$1,집계!$2:$2,0)-1,FALSE),"")</f>
        <v/>
      </c>
      <c r="N173" s="16" t="str">
        <f>IFERROR(VLOOKUP($A173,집계!$B:$AD,MATCH(N$1,집계!$2:$2,0)-1,FALSE),"")</f>
        <v/>
      </c>
      <c r="O173" s="16" t="str">
        <f>IFERROR(VLOOKUP($A173,집계!$B:$AD,MATCH(O$1,집계!$2:$2,0)-1,FALSE),"")</f>
        <v/>
      </c>
      <c r="P173" s="31" t="str">
        <f>IFERROR(VLOOKUP($A173,집계!$B:$AD,MATCH(P$1,집계!$2:$2,0)-1,FALSE),"")</f>
        <v/>
      </c>
    </row>
    <row r="174" spans="1:16" ht="17.100000000000001" customHeight="1" x14ac:dyDescent="0.35">
      <c r="A174" s="2"/>
      <c r="B174" s="4" t="str">
        <f>IFERROR(VLOOKUP($A174,집계!$B:$AD,MATCH(B$1,집계!$2:$2,0)-1,FALSE),"")</f>
        <v/>
      </c>
      <c r="C174" s="4" t="str">
        <f>IFERROR(VLOOKUP($A174,집계!$B:$AD,MATCH(C$1,집계!$2:$2,0)-1,FALSE),"")</f>
        <v/>
      </c>
      <c r="D174" s="4" t="str">
        <f>IFERROR(VLOOKUP($A174,집계!$B:$AD,MATCH(D$1,집계!$2:$2,0)-1,FALSE),"")</f>
        <v/>
      </c>
      <c r="E174" s="4" t="str">
        <f>IFERROR(VLOOKUP($A174,집계!$B:$AD,MATCH(E$1,집계!$2:$2,0)-1,FALSE),"")</f>
        <v/>
      </c>
      <c r="F174" s="31" t="str">
        <f>IFERROR(VLOOKUP($A174,대상!$B:$AD,MATCH(F$1,대상!$1:$1,0)-1,FALSE),"")</f>
        <v/>
      </c>
      <c r="G174" s="3" t="str">
        <f>IFERROR(VLOOKUP($A174,집계!$B:$AD,MATCH(G$1,집계!$2:$2,0)-1,FALSE),"")</f>
        <v/>
      </c>
      <c r="H174" s="3" t="str">
        <f>IFERROR(VLOOKUP($A174,집계!$B:$AD,MATCH(H$1,집계!$2:$2,0)-1,FALSE),"")</f>
        <v/>
      </c>
      <c r="I174" s="3" t="str">
        <f>IFERROR(VLOOKUP($A174,집계!$B:$AD,MATCH(I$1,집계!$2:$2,0)-1,FALSE),"")</f>
        <v/>
      </c>
      <c r="J174" s="3" t="str">
        <f>IFERROR(VLOOKUP($A174,집계!$B:$AD,MATCH(J$1,집계!$2:$2,0)-1,FALSE),"")</f>
        <v/>
      </c>
      <c r="K174" s="3" t="str">
        <f>IFERROR(VLOOKUP($A174,집계!$B:$AD,MATCH(K$1,집계!$2:$2,0)-1,FALSE),"")</f>
        <v/>
      </c>
      <c r="L174" s="3" t="str">
        <f>IFERROR(VLOOKUP($A174,집계!$B:$AD,MATCH(L$1,집계!$2:$2,0)-1,FALSE),"")</f>
        <v/>
      </c>
      <c r="M174" s="16" t="str">
        <f>IFERROR(VLOOKUP($A174,집계!$B:$AD,MATCH(M$1,집계!$2:$2,0)-1,FALSE),"")</f>
        <v/>
      </c>
      <c r="N174" s="16" t="str">
        <f>IFERROR(VLOOKUP($A174,집계!$B:$AD,MATCH(N$1,집계!$2:$2,0)-1,FALSE),"")</f>
        <v/>
      </c>
      <c r="O174" s="16" t="str">
        <f>IFERROR(VLOOKUP($A174,집계!$B:$AD,MATCH(O$1,집계!$2:$2,0)-1,FALSE),"")</f>
        <v/>
      </c>
      <c r="P174" s="31" t="str">
        <f>IFERROR(VLOOKUP($A174,집계!$B:$AD,MATCH(P$1,집계!$2:$2,0)-1,FALSE),"")</f>
        <v/>
      </c>
    </row>
    <row r="175" spans="1:16" ht="17.100000000000001" customHeight="1" x14ac:dyDescent="0.35">
      <c r="A175" s="2"/>
      <c r="B175" s="4" t="str">
        <f>IFERROR(VLOOKUP($A175,집계!$B:$AD,MATCH(B$1,집계!$2:$2,0)-1,FALSE),"")</f>
        <v/>
      </c>
      <c r="C175" s="4" t="str">
        <f>IFERROR(VLOOKUP($A175,집계!$B:$AD,MATCH(C$1,집계!$2:$2,0)-1,FALSE),"")</f>
        <v/>
      </c>
      <c r="D175" s="4" t="str">
        <f>IFERROR(VLOOKUP($A175,집계!$B:$AD,MATCH(D$1,집계!$2:$2,0)-1,FALSE),"")</f>
        <v/>
      </c>
      <c r="E175" s="4" t="str">
        <f>IFERROR(VLOOKUP($A175,집계!$B:$AD,MATCH(E$1,집계!$2:$2,0)-1,FALSE),"")</f>
        <v/>
      </c>
      <c r="F175" s="31" t="str">
        <f>IFERROR(VLOOKUP($A175,대상!$B:$AD,MATCH(F$1,대상!$1:$1,0)-1,FALSE),"")</f>
        <v/>
      </c>
      <c r="G175" s="3" t="str">
        <f>IFERROR(VLOOKUP($A175,집계!$B:$AD,MATCH(G$1,집계!$2:$2,0)-1,FALSE),"")</f>
        <v/>
      </c>
      <c r="H175" s="3" t="str">
        <f>IFERROR(VLOOKUP($A175,집계!$B:$AD,MATCH(H$1,집계!$2:$2,0)-1,FALSE),"")</f>
        <v/>
      </c>
      <c r="I175" s="3" t="str">
        <f>IFERROR(VLOOKUP($A175,집계!$B:$AD,MATCH(I$1,집계!$2:$2,0)-1,FALSE),"")</f>
        <v/>
      </c>
      <c r="J175" s="3" t="str">
        <f>IFERROR(VLOOKUP($A175,집계!$B:$AD,MATCH(J$1,집계!$2:$2,0)-1,FALSE),"")</f>
        <v/>
      </c>
      <c r="K175" s="3" t="str">
        <f>IFERROR(VLOOKUP($A175,집계!$B:$AD,MATCH(K$1,집계!$2:$2,0)-1,FALSE),"")</f>
        <v/>
      </c>
      <c r="L175" s="3" t="str">
        <f>IFERROR(VLOOKUP($A175,집계!$B:$AD,MATCH(L$1,집계!$2:$2,0)-1,FALSE),"")</f>
        <v/>
      </c>
      <c r="M175" s="16" t="str">
        <f>IFERROR(VLOOKUP($A175,집계!$B:$AD,MATCH(M$1,집계!$2:$2,0)-1,FALSE),"")</f>
        <v/>
      </c>
      <c r="N175" s="16" t="str">
        <f>IFERROR(VLOOKUP($A175,집계!$B:$AD,MATCH(N$1,집계!$2:$2,0)-1,FALSE),"")</f>
        <v/>
      </c>
      <c r="O175" s="16" t="str">
        <f>IFERROR(VLOOKUP($A175,집계!$B:$AD,MATCH(O$1,집계!$2:$2,0)-1,FALSE),"")</f>
        <v/>
      </c>
      <c r="P175" s="31" t="str">
        <f>IFERROR(VLOOKUP($A175,집계!$B:$AD,MATCH(P$1,집계!$2:$2,0)-1,FALSE),"")</f>
        <v/>
      </c>
    </row>
    <row r="176" spans="1:16" ht="17.100000000000001" customHeight="1" x14ac:dyDescent="0.35">
      <c r="A176" s="2"/>
      <c r="B176" s="4" t="str">
        <f>IFERROR(VLOOKUP($A176,집계!$B:$AD,MATCH(B$1,집계!$2:$2,0)-1,FALSE),"")</f>
        <v/>
      </c>
      <c r="C176" s="4" t="str">
        <f>IFERROR(VLOOKUP($A176,집계!$B:$AD,MATCH(C$1,집계!$2:$2,0)-1,FALSE),"")</f>
        <v/>
      </c>
      <c r="D176" s="4" t="str">
        <f>IFERROR(VLOOKUP($A176,집계!$B:$AD,MATCH(D$1,집계!$2:$2,0)-1,FALSE),"")</f>
        <v/>
      </c>
      <c r="E176" s="4" t="str">
        <f>IFERROR(VLOOKUP($A176,집계!$B:$AD,MATCH(E$1,집계!$2:$2,0)-1,FALSE),"")</f>
        <v/>
      </c>
      <c r="F176" s="31" t="str">
        <f>IFERROR(VLOOKUP($A176,대상!$B:$AD,MATCH(F$1,대상!$1:$1,0)-1,FALSE),"")</f>
        <v/>
      </c>
      <c r="G176" s="3" t="str">
        <f>IFERROR(VLOOKUP($A176,집계!$B:$AD,MATCH(G$1,집계!$2:$2,0)-1,FALSE),"")</f>
        <v/>
      </c>
      <c r="H176" s="3" t="str">
        <f>IFERROR(VLOOKUP($A176,집계!$B:$AD,MATCH(H$1,집계!$2:$2,0)-1,FALSE),"")</f>
        <v/>
      </c>
      <c r="I176" s="3" t="str">
        <f>IFERROR(VLOOKUP($A176,집계!$B:$AD,MATCH(I$1,집계!$2:$2,0)-1,FALSE),"")</f>
        <v/>
      </c>
      <c r="J176" s="3" t="str">
        <f>IFERROR(VLOOKUP($A176,집계!$B:$AD,MATCH(J$1,집계!$2:$2,0)-1,FALSE),"")</f>
        <v/>
      </c>
      <c r="K176" s="3" t="str">
        <f>IFERROR(VLOOKUP($A176,집계!$B:$AD,MATCH(K$1,집계!$2:$2,0)-1,FALSE),"")</f>
        <v/>
      </c>
      <c r="L176" s="3" t="str">
        <f>IFERROR(VLOOKUP($A176,집계!$B:$AD,MATCH(L$1,집계!$2:$2,0)-1,FALSE),"")</f>
        <v/>
      </c>
      <c r="M176" s="16" t="str">
        <f>IFERROR(VLOOKUP($A176,집계!$B:$AD,MATCH(M$1,집계!$2:$2,0)-1,FALSE),"")</f>
        <v/>
      </c>
      <c r="N176" s="16" t="str">
        <f>IFERROR(VLOOKUP($A176,집계!$B:$AD,MATCH(N$1,집계!$2:$2,0)-1,FALSE),"")</f>
        <v/>
      </c>
      <c r="O176" s="16" t="str">
        <f>IFERROR(VLOOKUP($A176,집계!$B:$AD,MATCH(O$1,집계!$2:$2,0)-1,FALSE),"")</f>
        <v/>
      </c>
      <c r="P176" s="31" t="str">
        <f>IFERROR(VLOOKUP($A176,집계!$B:$AD,MATCH(P$1,집계!$2:$2,0)-1,FALSE),"")</f>
        <v/>
      </c>
    </row>
    <row r="177" spans="1:16" ht="17.100000000000001" customHeight="1" x14ac:dyDescent="0.35">
      <c r="A177" s="2"/>
      <c r="B177" s="4" t="str">
        <f>IFERROR(VLOOKUP($A177,집계!$B:$AD,MATCH(B$1,집계!$2:$2,0)-1,FALSE),"")</f>
        <v/>
      </c>
      <c r="C177" s="4" t="str">
        <f>IFERROR(VLOOKUP($A177,집계!$B:$AD,MATCH(C$1,집계!$2:$2,0)-1,FALSE),"")</f>
        <v/>
      </c>
      <c r="D177" s="4" t="str">
        <f>IFERROR(VLOOKUP($A177,집계!$B:$AD,MATCH(D$1,집계!$2:$2,0)-1,FALSE),"")</f>
        <v/>
      </c>
      <c r="E177" s="4" t="str">
        <f>IFERROR(VLOOKUP($A177,집계!$B:$AD,MATCH(E$1,집계!$2:$2,0)-1,FALSE),"")</f>
        <v/>
      </c>
      <c r="F177" s="31" t="str">
        <f>IFERROR(VLOOKUP($A177,대상!$B:$AD,MATCH(F$1,대상!$1:$1,0)-1,FALSE),"")</f>
        <v/>
      </c>
      <c r="G177" s="3" t="str">
        <f>IFERROR(VLOOKUP($A177,집계!$B:$AD,MATCH(G$1,집계!$2:$2,0)-1,FALSE),"")</f>
        <v/>
      </c>
      <c r="H177" s="3" t="str">
        <f>IFERROR(VLOOKUP($A177,집계!$B:$AD,MATCH(H$1,집계!$2:$2,0)-1,FALSE),"")</f>
        <v/>
      </c>
      <c r="I177" s="3" t="str">
        <f>IFERROR(VLOOKUP($A177,집계!$B:$AD,MATCH(I$1,집계!$2:$2,0)-1,FALSE),"")</f>
        <v/>
      </c>
      <c r="J177" s="3" t="str">
        <f>IFERROR(VLOOKUP($A177,집계!$B:$AD,MATCH(J$1,집계!$2:$2,0)-1,FALSE),"")</f>
        <v/>
      </c>
      <c r="K177" s="3" t="str">
        <f>IFERROR(VLOOKUP($A177,집계!$B:$AD,MATCH(K$1,집계!$2:$2,0)-1,FALSE),"")</f>
        <v/>
      </c>
      <c r="L177" s="3" t="str">
        <f>IFERROR(VLOOKUP($A177,집계!$B:$AD,MATCH(L$1,집계!$2:$2,0)-1,FALSE),"")</f>
        <v/>
      </c>
      <c r="M177" s="16" t="str">
        <f>IFERROR(VLOOKUP($A177,집계!$B:$AD,MATCH(M$1,집계!$2:$2,0)-1,FALSE),"")</f>
        <v/>
      </c>
      <c r="N177" s="16" t="str">
        <f>IFERROR(VLOOKUP($A177,집계!$B:$AD,MATCH(N$1,집계!$2:$2,0)-1,FALSE),"")</f>
        <v/>
      </c>
      <c r="O177" s="16" t="str">
        <f>IFERROR(VLOOKUP($A177,집계!$B:$AD,MATCH(O$1,집계!$2:$2,0)-1,FALSE),"")</f>
        <v/>
      </c>
      <c r="P177" s="31" t="str">
        <f>IFERROR(VLOOKUP($A177,집계!$B:$AD,MATCH(P$1,집계!$2:$2,0)-1,FALSE),"")</f>
        <v/>
      </c>
    </row>
    <row r="178" spans="1:16" ht="17.100000000000001" customHeight="1" x14ac:dyDescent="0.35">
      <c r="A178" s="2"/>
      <c r="B178" s="4" t="str">
        <f>IFERROR(VLOOKUP($A178,집계!$B:$AD,MATCH(B$1,집계!$2:$2,0)-1,FALSE),"")</f>
        <v/>
      </c>
      <c r="C178" s="4" t="str">
        <f>IFERROR(VLOOKUP($A178,집계!$B:$AD,MATCH(C$1,집계!$2:$2,0)-1,FALSE),"")</f>
        <v/>
      </c>
      <c r="D178" s="4" t="str">
        <f>IFERROR(VLOOKUP($A178,집계!$B:$AD,MATCH(D$1,집계!$2:$2,0)-1,FALSE),"")</f>
        <v/>
      </c>
      <c r="E178" s="4" t="str">
        <f>IFERROR(VLOOKUP($A178,집계!$B:$AD,MATCH(E$1,집계!$2:$2,0)-1,FALSE),"")</f>
        <v/>
      </c>
      <c r="F178" s="31" t="str">
        <f>IFERROR(VLOOKUP($A178,대상!$B:$AD,MATCH(F$1,대상!$1:$1,0)-1,FALSE),"")</f>
        <v/>
      </c>
      <c r="G178" s="3" t="str">
        <f>IFERROR(VLOOKUP($A178,집계!$B:$AD,MATCH(G$1,집계!$2:$2,0)-1,FALSE),"")</f>
        <v/>
      </c>
      <c r="H178" s="3" t="str">
        <f>IFERROR(VLOOKUP($A178,집계!$B:$AD,MATCH(H$1,집계!$2:$2,0)-1,FALSE),"")</f>
        <v/>
      </c>
      <c r="I178" s="3" t="str">
        <f>IFERROR(VLOOKUP($A178,집계!$B:$AD,MATCH(I$1,집계!$2:$2,0)-1,FALSE),"")</f>
        <v/>
      </c>
      <c r="J178" s="3" t="str">
        <f>IFERROR(VLOOKUP($A178,집계!$B:$AD,MATCH(J$1,집계!$2:$2,0)-1,FALSE),"")</f>
        <v/>
      </c>
      <c r="K178" s="3" t="str">
        <f>IFERROR(VLOOKUP($A178,집계!$B:$AD,MATCH(K$1,집계!$2:$2,0)-1,FALSE),"")</f>
        <v/>
      </c>
      <c r="L178" s="3" t="str">
        <f>IFERROR(VLOOKUP($A178,집계!$B:$AD,MATCH(L$1,집계!$2:$2,0)-1,FALSE),"")</f>
        <v/>
      </c>
      <c r="M178" s="16" t="str">
        <f>IFERROR(VLOOKUP($A178,집계!$B:$AD,MATCH(M$1,집계!$2:$2,0)-1,FALSE),"")</f>
        <v/>
      </c>
      <c r="N178" s="16" t="str">
        <f>IFERROR(VLOOKUP($A178,집계!$B:$AD,MATCH(N$1,집계!$2:$2,0)-1,FALSE),"")</f>
        <v/>
      </c>
      <c r="O178" s="16" t="str">
        <f>IFERROR(VLOOKUP($A178,집계!$B:$AD,MATCH(O$1,집계!$2:$2,0)-1,FALSE),"")</f>
        <v/>
      </c>
      <c r="P178" s="31" t="str">
        <f>IFERROR(VLOOKUP($A178,집계!$B:$AD,MATCH(P$1,집계!$2:$2,0)-1,FALSE),"")</f>
        <v/>
      </c>
    </row>
    <row r="179" spans="1:16" ht="17.100000000000001" customHeight="1" x14ac:dyDescent="0.35">
      <c r="A179" s="2"/>
      <c r="B179" s="4" t="str">
        <f>IFERROR(VLOOKUP($A179,집계!$B:$AD,MATCH(B$1,집계!$2:$2,0)-1,FALSE),"")</f>
        <v/>
      </c>
      <c r="C179" s="4" t="str">
        <f>IFERROR(VLOOKUP($A179,집계!$B:$AD,MATCH(C$1,집계!$2:$2,0)-1,FALSE),"")</f>
        <v/>
      </c>
      <c r="D179" s="4" t="str">
        <f>IFERROR(VLOOKUP($A179,집계!$B:$AD,MATCH(D$1,집계!$2:$2,0)-1,FALSE),"")</f>
        <v/>
      </c>
      <c r="E179" s="4" t="str">
        <f>IFERROR(VLOOKUP($A179,집계!$B:$AD,MATCH(E$1,집계!$2:$2,0)-1,FALSE),"")</f>
        <v/>
      </c>
      <c r="F179" s="31" t="str">
        <f>IFERROR(VLOOKUP($A179,대상!$B:$AD,MATCH(F$1,대상!$1:$1,0)-1,FALSE),"")</f>
        <v/>
      </c>
      <c r="G179" s="3" t="str">
        <f>IFERROR(VLOOKUP($A179,집계!$B:$AD,MATCH(G$1,집계!$2:$2,0)-1,FALSE),"")</f>
        <v/>
      </c>
      <c r="H179" s="3" t="str">
        <f>IFERROR(VLOOKUP($A179,집계!$B:$AD,MATCH(H$1,집계!$2:$2,0)-1,FALSE),"")</f>
        <v/>
      </c>
      <c r="I179" s="3" t="str">
        <f>IFERROR(VLOOKUP($A179,집계!$B:$AD,MATCH(I$1,집계!$2:$2,0)-1,FALSE),"")</f>
        <v/>
      </c>
      <c r="J179" s="3" t="str">
        <f>IFERROR(VLOOKUP($A179,집계!$B:$AD,MATCH(J$1,집계!$2:$2,0)-1,FALSE),"")</f>
        <v/>
      </c>
      <c r="K179" s="3" t="str">
        <f>IFERROR(VLOOKUP($A179,집계!$B:$AD,MATCH(K$1,집계!$2:$2,0)-1,FALSE),"")</f>
        <v/>
      </c>
      <c r="L179" s="3" t="str">
        <f>IFERROR(VLOOKUP($A179,집계!$B:$AD,MATCH(L$1,집계!$2:$2,0)-1,FALSE),"")</f>
        <v/>
      </c>
      <c r="M179" s="16" t="str">
        <f>IFERROR(VLOOKUP($A179,집계!$B:$AD,MATCH(M$1,집계!$2:$2,0)-1,FALSE),"")</f>
        <v/>
      </c>
      <c r="N179" s="16" t="str">
        <f>IFERROR(VLOOKUP($A179,집계!$B:$AD,MATCH(N$1,집계!$2:$2,0)-1,FALSE),"")</f>
        <v/>
      </c>
      <c r="O179" s="16" t="str">
        <f>IFERROR(VLOOKUP($A179,집계!$B:$AD,MATCH(O$1,집계!$2:$2,0)-1,FALSE),"")</f>
        <v/>
      </c>
      <c r="P179" s="31" t="str">
        <f>IFERROR(VLOOKUP($A179,집계!$B:$AD,MATCH(P$1,집계!$2:$2,0)-1,FALSE),"")</f>
        <v/>
      </c>
    </row>
    <row r="180" spans="1:16" ht="17.100000000000001" customHeight="1" x14ac:dyDescent="0.35">
      <c r="A180" s="2"/>
      <c r="B180" s="4" t="str">
        <f>IFERROR(VLOOKUP($A180,집계!$B:$AD,MATCH(B$1,집계!$2:$2,0)-1,FALSE),"")</f>
        <v/>
      </c>
      <c r="C180" s="4" t="str">
        <f>IFERROR(VLOOKUP($A180,집계!$B:$AD,MATCH(C$1,집계!$2:$2,0)-1,FALSE),"")</f>
        <v/>
      </c>
      <c r="D180" s="4" t="str">
        <f>IFERROR(VLOOKUP($A180,집계!$B:$AD,MATCH(D$1,집계!$2:$2,0)-1,FALSE),"")</f>
        <v/>
      </c>
      <c r="E180" s="4" t="str">
        <f>IFERROR(VLOOKUP($A180,집계!$B:$AD,MATCH(E$1,집계!$2:$2,0)-1,FALSE),"")</f>
        <v/>
      </c>
      <c r="F180" s="31" t="str">
        <f>IFERROR(VLOOKUP($A180,대상!$B:$AD,MATCH(F$1,대상!$1:$1,0)-1,FALSE),"")</f>
        <v/>
      </c>
      <c r="G180" s="3" t="str">
        <f>IFERROR(VLOOKUP($A180,집계!$B:$AD,MATCH(G$1,집계!$2:$2,0)-1,FALSE),"")</f>
        <v/>
      </c>
      <c r="H180" s="3" t="str">
        <f>IFERROR(VLOOKUP($A180,집계!$B:$AD,MATCH(H$1,집계!$2:$2,0)-1,FALSE),"")</f>
        <v/>
      </c>
      <c r="I180" s="3" t="str">
        <f>IFERROR(VLOOKUP($A180,집계!$B:$AD,MATCH(I$1,집계!$2:$2,0)-1,FALSE),"")</f>
        <v/>
      </c>
      <c r="J180" s="3" t="str">
        <f>IFERROR(VLOOKUP($A180,집계!$B:$AD,MATCH(J$1,집계!$2:$2,0)-1,FALSE),"")</f>
        <v/>
      </c>
      <c r="K180" s="3" t="str">
        <f>IFERROR(VLOOKUP($A180,집계!$B:$AD,MATCH(K$1,집계!$2:$2,0)-1,FALSE),"")</f>
        <v/>
      </c>
      <c r="L180" s="3" t="str">
        <f>IFERROR(VLOOKUP($A180,집계!$B:$AD,MATCH(L$1,집계!$2:$2,0)-1,FALSE),"")</f>
        <v/>
      </c>
      <c r="M180" s="16" t="str">
        <f>IFERROR(VLOOKUP($A180,집계!$B:$AD,MATCH(M$1,집계!$2:$2,0)-1,FALSE),"")</f>
        <v/>
      </c>
      <c r="N180" s="16" t="str">
        <f>IFERROR(VLOOKUP($A180,집계!$B:$AD,MATCH(N$1,집계!$2:$2,0)-1,FALSE),"")</f>
        <v/>
      </c>
      <c r="O180" s="16" t="str">
        <f>IFERROR(VLOOKUP($A180,집계!$B:$AD,MATCH(O$1,집계!$2:$2,0)-1,FALSE),"")</f>
        <v/>
      </c>
      <c r="P180" s="31" t="str">
        <f>IFERROR(VLOOKUP($A180,집계!$B:$AD,MATCH(P$1,집계!$2:$2,0)-1,FALSE),"")</f>
        <v/>
      </c>
    </row>
    <row r="181" spans="1:16" ht="17.100000000000001" customHeight="1" x14ac:dyDescent="0.35">
      <c r="A181" s="4"/>
      <c r="B181" s="4" t="str">
        <f>IFERROR(VLOOKUP($A181,집계!$B:$AD,MATCH(B$1,집계!$2:$2,0)-1,FALSE),"")</f>
        <v/>
      </c>
      <c r="C181" s="4" t="str">
        <f>IFERROR(VLOOKUP($A181,집계!$B:$AD,MATCH(C$1,집계!$2:$2,0)-1,FALSE),"")</f>
        <v/>
      </c>
      <c r="D181" s="4" t="str">
        <f>IFERROR(VLOOKUP($A181,집계!$B:$AD,MATCH(D$1,집계!$2:$2,0)-1,FALSE),"")</f>
        <v/>
      </c>
      <c r="E181" s="4" t="str">
        <f>IFERROR(VLOOKUP($A181,집계!$B:$AD,MATCH(E$1,집계!$2:$2,0)-1,FALSE),"")</f>
        <v/>
      </c>
      <c r="F181" s="31" t="str">
        <f>IFERROR(VLOOKUP($A181,대상!$B:$AD,MATCH(F$1,대상!$1:$1,0)-1,FALSE),"")</f>
        <v/>
      </c>
      <c r="G181" s="3" t="str">
        <f>IFERROR(VLOOKUP($A181,집계!$B:$AD,MATCH(G$1,집계!$2:$2,0)-1,FALSE),"")</f>
        <v/>
      </c>
      <c r="H181" s="3" t="str">
        <f>IFERROR(VLOOKUP($A181,집계!$B:$AD,MATCH(H$1,집계!$2:$2,0)-1,FALSE),"")</f>
        <v/>
      </c>
      <c r="I181" s="3" t="str">
        <f>IFERROR(VLOOKUP($A181,집계!$B:$AD,MATCH(I$1,집계!$2:$2,0)-1,FALSE),"")</f>
        <v/>
      </c>
      <c r="J181" s="3" t="str">
        <f>IFERROR(VLOOKUP($A181,집계!$B:$AD,MATCH(J$1,집계!$2:$2,0)-1,FALSE),"")</f>
        <v/>
      </c>
      <c r="K181" s="3" t="str">
        <f>IFERROR(VLOOKUP($A181,집계!$B:$AD,MATCH(K$1,집계!$2:$2,0)-1,FALSE),"")</f>
        <v/>
      </c>
      <c r="L181" s="3" t="str">
        <f>IFERROR(VLOOKUP($A181,집계!$B:$AD,MATCH(L$1,집계!$2:$2,0)-1,FALSE),"")</f>
        <v/>
      </c>
      <c r="M181" s="16" t="str">
        <f>IFERROR(VLOOKUP($A181,집계!$B:$AD,MATCH(M$1,집계!$2:$2,0)-1,FALSE),"")</f>
        <v/>
      </c>
      <c r="N181" s="16" t="str">
        <f>IFERROR(VLOOKUP($A181,집계!$B:$AD,MATCH(N$1,집계!$2:$2,0)-1,FALSE),"")</f>
        <v/>
      </c>
      <c r="O181" s="16" t="str">
        <f>IFERROR(VLOOKUP($A181,집계!$B:$AD,MATCH(O$1,집계!$2:$2,0)-1,FALSE),"")</f>
        <v/>
      </c>
      <c r="P181" s="31" t="str">
        <f>IFERROR(VLOOKUP($A181,집계!$B:$AD,MATCH(P$1,집계!$2:$2,0)-1,FALSE),"")</f>
        <v/>
      </c>
    </row>
    <row r="182" spans="1:16" ht="17.100000000000001" customHeight="1" x14ac:dyDescent="0.35">
      <c r="A182" s="2"/>
      <c r="B182" s="4" t="str">
        <f>IFERROR(VLOOKUP($A182,집계!$B:$AD,MATCH(B$1,집계!$2:$2,0)-1,FALSE),"")</f>
        <v/>
      </c>
      <c r="C182" s="4" t="str">
        <f>IFERROR(VLOOKUP($A182,집계!$B:$AD,MATCH(C$1,집계!$2:$2,0)-1,FALSE),"")</f>
        <v/>
      </c>
      <c r="D182" s="4" t="str">
        <f>IFERROR(VLOOKUP($A182,집계!$B:$AD,MATCH(D$1,집계!$2:$2,0)-1,FALSE),"")</f>
        <v/>
      </c>
      <c r="E182" s="4" t="str">
        <f>IFERROR(VLOOKUP($A182,집계!$B:$AD,MATCH(E$1,집계!$2:$2,0)-1,FALSE),"")</f>
        <v/>
      </c>
      <c r="F182" s="31" t="str">
        <f>IFERROR(VLOOKUP($A182,대상!$B:$AD,MATCH(F$1,대상!$1:$1,0)-1,FALSE),"")</f>
        <v/>
      </c>
      <c r="G182" s="3" t="str">
        <f>IFERROR(VLOOKUP($A182,집계!$B:$AD,MATCH(G$1,집계!$2:$2,0)-1,FALSE),"")</f>
        <v/>
      </c>
      <c r="H182" s="3" t="str">
        <f>IFERROR(VLOOKUP($A182,집계!$B:$AD,MATCH(H$1,집계!$2:$2,0)-1,FALSE),"")</f>
        <v/>
      </c>
      <c r="I182" s="3" t="str">
        <f>IFERROR(VLOOKUP($A182,집계!$B:$AD,MATCH(I$1,집계!$2:$2,0)-1,FALSE),"")</f>
        <v/>
      </c>
      <c r="J182" s="3" t="str">
        <f>IFERROR(VLOOKUP($A182,집계!$B:$AD,MATCH(J$1,집계!$2:$2,0)-1,FALSE),"")</f>
        <v/>
      </c>
      <c r="K182" s="3" t="str">
        <f>IFERROR(VLOOKUP($A182,집계!$B:$AD,MATCH(K$1,집계!$2:$2,0)-1,FALSE),"")</f>
        <v/>
      </c>
      <c r="L182" s="3" t="str">
        <f>IFERROR(VLOOKUP($A182,집계!$B:$AD,MATCH(L$1,집계!$2:$2,0)-1,FALSE),"")</f>
        <v/>
      </c>
      <c r="M182" s="16" t="str">
        <f>IFERROR(VLOOKUP($A182,집계!$B:$AD,MATCH(M$1,집계!$2:$2,0)-1,FALSE),"")</f>
        <v/>
      </c>
      <c r="N182" s="16" t="str">
        <f>IFERROR(VLOOKUP($A182,집계!$B:$AD,MATCH(N$1,집계!$2:$2,0)-1,FALSE),"")</f>
        <v/>
      </c>
      <c r="O182" s="16" t="str">
        <f>IFERROR(VLOOKUP($A182,집계!$B:$AD,MATCH(O$1,집계!$2:$2,0)-1,FALSE),"")</f>
        <v/>
      </c>
      <c r="P182" s="31" t="str">
        <f>IFERROR(VLOOKUP($A182,집계!$B:$AD,MATCH(P$1,집계!$2:$2,0)-1,FALSE),"")</f>
        <v/>
      </c>
    </row>
    <row r="183" spans="1:16" ht="17.100000000000001" customHeight="1" x14ac:dyDescent="0.35">
      <c r="A183" s="2"/>
      <c r="B183" s="4" t="str">
        <f>IFERROR(VLOOKUP($A183,집계!$B:$AD,MATCH(B$1,집계!$2:$2,0)-1,FALSE),"")</f>
        <v/>
      </c>
      <c r="C183" s="4" t="str">
        <f>IFERROR(VLOOKUP($A183,집계!$B:$AD,MATCH(C$1,집계!$2:$2,0)-1,FALSE),"")</f>
        <v/>
      </c>
      <c r="D183" s="4" t="str">
        <f>IFERROR(VLOOKUP($A183,집계!$B:$AD,MATCH(D$1,집계!$2:$2,0)-1,FALSE),"")</f>
        <v/>
      </c>
      <c r="E183" s="4" t="str">
        <f>IFERROR(VLOOKUP($A183,집계!$B:$AD,MATCH(E$1,집계!$2:$2,0)-1,FALSE),"")</f>
        <v/>
      </c>
      <c r="F183" s="31" t="str">
        <f>IFERROR(VLOOKUP($A183,대상!$B:$AD,MATCH(F$1,대상!$1:$1,0)-1,FALSE),"")</f>
        <v/>
      </c>
      <c r="G183" s="3" t="str">
        <f>IFERROR(VLOOKUP($A183,집계!$B:$AD,MATCH(G$1,집계!$2:$2,0)-1,FALSE),"")</f>
        <v/>
      </c>
      <c r="H183" s="3" t="str">
        <f>IFERROR(VLOOKUP($A183,집계!$B:$AD,MATCH(H$1,집계!$2:$2,0)-1,FALSE),"")</f>
        <v/>
      </c>
      <c r="I183" s="3" t="str">
        <f>IFERROR(VLOOKUP($A183,집계!$B:$AD,MATCH(I$1,집계!$2:$2,0)-1,FALSE),"")</f>
        <v/>
      </c>
      <c r="J183" s="3" t="str">
        <f>IFERROR(VLOOKUP($A183,집계!$B:$AD,MATCH(J$1,집계!$2:$2,0)-1,FALSE),"")</f>
        <v/>
      </c>
      <c r="K183" s="3" t="str">
        <f>IFERROR(VLOOKUP($A183,집계!$B:$AD,MATCH(K$1,집계!$2:$2,0)-1,FALSE),"")</f>
        <v/>
      </c>
      <c r="L183" s="3" t="str">
        <f>IFERROR(VLOOKUP($A183,집계!$B:$AD,MATCH(L$1,집계!$2:$2,0)-1,FALSE),"")</f>
        <v/>
      </c>
      <c r="M183" s="16" t="str">
        <f>IFERROR(VLOOKUP($A183,집계!$B:$AD,MATCH(M$1,집계!$2:$2,0)-1,FALSE),"")</f>
        <v/>
      </c>
      <c r="N183" s="16" t="str">
        <f>IFERROR(VLOOKUP($A183,집계!$B:$AD,MATCH(N$1,집계!$2:$2,0)-1,FALSE),"")</f>
        <v/>
      </c>
      <c r="O183" s="16" t="str">
        <f>IFERROR(VLOOKUP($A183,집계!$B:$AD,MATCH(O$1,집계!$2:$2,0)-1,FALSE),"")</f>
        <v/>
      </c>
      <c r="P183" s="31" t="str">
        <f>IFERROR(VLOOKUP($A183,집계!$B:$AD,MATCH(P$1,집계!$2:$2,0)-1,FALSE),"")</f>
        <v/>
      </c>
    </row>
    <row r="184" spans="1:16" ht="17.100000000000001" customHeight="1" x14ac:dyDescent="0.35">
      <c r="A184" s="2"/>
      <c r="B184" s="4" t="str">
        <f>IFERROR(VLOOKUP($A184,집계!$B:$AD,MATCH(B$1,집계!$2:$2,0)-1,FALSE),"")</f>
        <v/>
      </c>
      <c r="C184" s="4" t="str">
        <f>IFERROR(VLOOKUP($A184,집계!$B:$AD,MATCH(C$1,집계!$2:$2,0)-1,FALSE),"")</f>
        <v/>
      </c>
      <c r="D184" s="4" t="str">
        <f>IFERROR(VLOOKUP($A184,집계!$B:$AD,MATCH(D$1,집계!$2:$2,0)-1,FALSE),"")</f>
        <v/>
      </c>
      <c r="E184" s="4" t="str">
        <f>IFERROR(VLOOKUP($A184,집계!$B:$AD,MATCH(E$1,집계!$2:$2,0)-1,FALSE),"")</f>
        <v/>
      </c>
      <c r="F184" s="31" t="str">
        <f>IFERROR(VLOOKUP($A184,대상!$B:$AD,MATCH(F$1,대상!$1:$1,0)-1,FALSE),"")</f>
        <v/>
      </c>
      <c r="G184" s="3" t="str">
        <f>IFERROR(VLOOKUP($A184,집계!$B:$AD,MATCH(G$1,집계!$2:$2,0)-1,FALSE),"")</f>
        <v/>
      </c>
      <c r="H184" s="3" t="str">
        <f>IFERROR(VLOOKUP($A184,집계!$B:$AD,MATCH(H$1,집계!$2:$2,0)-1,FALSE),"")</f>
        <v/>
      </c>
      <c r="I184" s="3" t="str">
        <f>IFERROR(VLOOKUP($A184,집계!$B:$AD,MATCH(I$1,집계!$2:$2,0)-1,FALSE),"")</f>
        <v/>
      </c>
      <c r="J184" s="3" t="str">
        <f>IFERROR(VLOOKUP($A184,집계!$B:$AD,MATCH(J$1,집계!$2:$2,0)-1,FALSE),"")</f>
        <v/>
      </c>
      <c r="K184" s="3" t="str">
        <f>IFERROR(VLOOKUP($A184,집계!$B:$AD,MATCH(K$1,집계!$2:$2,0)-1,FALSE),"")</f>
        <v/>
      </c>
      <c r="L184" s="3" t="str">
        <f>IFERROR(VLOOKUP($A184,집계!$B:$AD,MATCH(L$1,집계!$2:$2,0)-1,FALSE),"")</f>
        <v/>
      </c>
      <c r="M184" s="16" t="str">
        <f>IFERROR(VLOOKUP($A184,집계!$B:$AD,MATCH(M$1,집계!$2:$2,0)-1,FALSE),"")</f>
        <v/>
      </c>
      <c r="N184" s="16" t="str">
        <f>IFERROR(VLOOKUP($A184,집계!$B:$AD,MATCH(N$1,집계!$2:$2,0)-1,FALSE),"")</f>
        <v/>
      </c>
      <c r="O184" s="16" t="str">
        <f>IFERROR(VLOOKUP($A184,집계!$B:$AD,MATCH(O$1,집계!$2:$2,0)-1,FALSE),"")</f>
        <v/>
      </c>
      <c r="P184" s="31" t="str">
        <f>IFERROR(VLOOKUP($A184,집계!$B:$AD,MATCH(P$1,집계!$2:$2,0)-1,FALSE),"")</f>
        <v/>
      </c>
    </row>
    <row r="185" spans="1:16" ht="17.100000000000001" customHeight="1" x14ac:dyDescent="0.35">
      <c r="A185" s="2"/>
      <c r="B185" s="4" t="str">
        <f>IFERROR(VLOOKUP($A185,집계!$B:$AD,MATCH(B$1,집계!$2:$2,0)-1,FALSE),"")</f>
        <v/>
      </c>
      <c r="C185" s="4" t="str">
        <f>IFERROR(VLOOKUP($A185,집계!$B:$AD,MATCH(C$1,집계!$2:$2,0)-1,FALSE),"")</f>
        <v/>
      </c>
      <c r="D185" s="4" t="str">
        <f>IFERROR(VLOOKUP($A185,집계!$B:$AD,MATCH(D$1,집계!$2:$2,0)-1,FALSE),"")</f>
        <v/>
      </c>
      <c r="E185" s="4" t="str">
        <f>IFERROR(VLOOKUP($A185,집계!$B:$AD,MATCH(E$1,집계!$2:$2,0)-1,FALSE),"")</f>
        <v/>
      </c>
      <c r="F185" s="31" t="str">
        <f>IFERROR(VLOOKUP($A185,대상!$B:$AD,MATCH(F$1,대상!$1:$1,0)-1,FALSE),"")</f>
        <v/>
      </c>
      <c r="G185" s="3" t="str">
        <f>IFERROR(VLOOKUP($A185,집계!$B:$AD,MATCH(G$1,집계!$2:$2,0)-1,FALSE),"")</f>
        <v/>
      </c>
      <c r="H185" s="3" t="str">
        <f>IFERROR(VLOOKUP($A185,집계!$B:$AD,MATCH(H$1,집계!$2:$2,0)-1,FALSE),"")</f>
        <v/>
      </c>
      <c r="I185" s="3" t="str">
        <f>IFERROR(VLOOKUP($A185,집계!$B:$AD,MATCH(I$1,집계!$2:$2,0)-1,FALSE),"")</f>
        <v/>
      </c>
      <c r="J185" s="3" t="str">
        <f>IFERROR(VLOOKUP($A185,집계!$B:$AD,MATCH(J$1,집계!$2:$2,0)-1,FALSE),"")</f>
        <v/>
      </c>
      <c r="K185" s="3" t="str">
        <f>IFERROR(VLOOKUP($A185,집계!$B:$AD,MATCH(K$1,집계!$2:$2,0)-1,FALSE),"")</f>
        <v/>
      </c>
      <c r="L185" s="3" t="str">
        <f>IFERROR(VLOOKUP($A185,집계!$B:$AD,MATCH(L$1,집계!$2:$2,0)-1,FALSE),"")</f>
        <v/>
      </c>
      <c r="M185" s="16" t="str">
        <f>IFERROR(VLOOKUP($A185,집계!$B:$AD,MATCH(M$1,집계!$2:$2,0)-1,FALSE),"")</f>
        <v/>
      </c>
      <c r="N185" s="16" t="str">
        <f>IFERROR(VLOOKUP($A185,집계!$B:$AD,MATCH(N$1,집계!$2:$2,0)-1,FALSE),"")</f>
        <v/>
      </c>
      <c r="O185" s="16" t="str">
        <f>IFERROR(VLOOKUP($A185,집계!$B:$AD,MATCH(O$1,집계!$2:$2,0)-1,FALSE),"")</f>
        <v/>
      </c>
      <c r="P185" s="31" t="str">
        <f>IFERROR(VLOOKUP($A185,집계!$B:$AD,MATCH(P$1,집계!$2:$2,0)-1,FALSE),"")</f>
        <v/>
      </c>
    </row>
    <row r="186" spans="1:16" ht="17.100000000000001" customHeight="1" x14ac:dyDescent="0.35">
      <c r="A186" s="2"/>
      <c r="B186" s="4" t="str">
        <f>IFERROR(VLOOKUP($A186,집계!$B:$AD,MATCH(B$1,집계!$2:$2,0)-1,FALSE),"")</f>
        <v/>
      </c>
      <c r="C186" s="4" t="str">
        <f>IFERROR(VLOOKUP($A186,집계!$B:$AD,MATCH(C$1,집계!$2:$2,0)-1,FALSE),"")</f>
        <v/>
      </c>
      <c r="D186" s="4" t="str">
        <f>IFERROR(VLOOKUP($A186,집계!$B:$AD,MATCH(D$1,집계!$2:$2,0)-1,FALSE),"")</f>
        <v/>
      </c>
      <c r="E186" s="4" t="str">
        <f>IFERROR(VLOOKUP($A186,집계!$B:$AD,MATCH(E$1,집계!$2:$2,0)-1,FALSE),"")</f>
        <v/>
      </c>
      <c r="F186" s="31" t="str">
        <f>IFERROR(VLOOKUP($A186,대상!$B:$AD,MATCH(F$1,대상!$1:$1,0)-1,FALSE),"")</f>
        <v/>
      </c>
      <c r="G186" s="3" t="str">
        <f>IFERROR(VLOOKUP($A186,집계!$B:$AD,MATCH(G$1,집계!$2:$2,0)-1,FALSE),"")</f>
        <v/>
      </c>
      <c r="H186" s="3" t="str">
        <f>IFERROR(VLOOKUP($A186,집계!$B:$AD,MATCH(H$1,집계!$2:$2,0)-1,FALSE),"")</f>
        <v/>
      </c>
      <c r="I186" s="3" t="str">
        <f>IFERROR(VLOOKUP($A186,집계!$B:$AD,MATCH(I$1,집계!$2:$2,0)-1,FALSE),"")</f>
        <v/>
      </c>
      <c r="J186" s="3" t="str">
        <f>IFERROR(VLOOKUP($A186,집계!$B:$AD,MATCH(J$1,집계!$2:$2,0)-1,FALSE),"")</f>
        <v/>
      </c>
      <c r="K186" s="3" t="str">
        <f>IFERROR(VLOOKUP($A186,집계!$B:$AD,MATCH(K$1,집계!$2:$2,0)-1,FALSE),"")</f>
        <v/>
      </c>
      <c r="L186" s="3" t="str">
        <f>IFERROR(VLOOKUP($A186,집계!$B:$AD,MATCH(L$1,집계!$2:$2,0)-1,FALSE),"")</f>
        <v/>
      </c>
      <c r="M186" s="16" t="str">
        <f>IFERROR(VLOOKUP($A186,집계!$B:$AD,MATCH(M$1,집계!$2:$2,0)-1,FALSE),"")</f>
        <v/>
      </c>
      <c r="N186" s="16" t="str">
        <f>IFERROR(VLOOKUP($A186,집계!$B:$AD,MATCH(N$1,집계!$2:$2,0)-1,FALSE),"")</f>
        <v/>
      </c>
      <c r="O186" s="16" t="str">
        <f>IFERROR(VLOOKUP($A186,집계!$B:$AD,MATCH(O$1,집계!$2:$2,0)-1,FALSE),"")</f>
        <v/>
      </c>
      <c r="P186" s="31" t="str">
        <f>IFERROR(VLOOKUP($A186,집계!$B:$AD,MATCH(P$1,집계!$2:$2,0)-1,FALSE),"")</f>
        <v/>
      </c>
    </row>
    <row r="187" spans="1:16" ht="17.100000000000001" customHeight="1" x14ac:dyDescent="0.35">
      <c r="A187" s="2"/>
      <c r="B187" s="4" t="str">
        <f>IFERROR(VLOOKUP($A187,집계!$B:$AD,MATCH(B$1,집계!$2:$2,0)-1,FALSE),"")</f>
        <v/>
      </c>
      <c r="C187" s="4" t="str">
        <f>IFERROR(VLOOKUP($A187,집계!$B:$AD,MATCH(C$1,집계!$2:$2,0)-1,FALSE),"")</f>
        <v/>
      </c>
      <c r="D187" s="4" t="str">
        <f>IFERROR(VLOOKUP($A187,집계!$B:$AD,MATCH(D$1,집계!$2:$2,0)-1,FALSE),"")</f>
        <v/>
      </c>
      <c r="E187" s="4" t="str">
        <f>IFERROR(VLOOKUP($A187,집계!$B:$AD,MATCH(E$1,집계!$2:$2,0)-1,FALSE),"")</f>
        <v/>
      </c>
      <c r="F187" s="31" t="str">
        <f>IFERROR(VLOOKUP($A187,대상!$B:$AD,MATCH(F$1,대상!$1:$1,0)-1,FALSE),"")</f>
        <v/>
      </c>
      <c r="G187" s="3" t="str">
        <f>IFERROR(VLOOKUP($A187,집계!$B:$AD,MATCH(G$1,집계!$2:$2,0)-1,FALSE),"")</f>
        <v/>
      </c>
      <c r="H187" s="3" t="str">
        <f>IFERROR(VLOOKUP($A187,집계!$B:$AD,MATCH(H$1,집계!$2:$2,0)-1,FALSE),"")</f>
        <v/>
      </c>
      <c r="I187" s="3" t="str">
        <f>IFERROR(VLOOKUP($A187,집계!$B:$AD,MATCH(I$1,집계!$2:$2,0)-1,FALSE),"")</f>
        <v/>
      </c>
      <c r="J187" s="3" t="str">
        <f>IFERROR(VLOOKUP($A187,집계!$B:$AD,MATCH(J$1,집계!$2:$2,0)-1,FALSE),"")</f>
        <v/>
      </c>
      <c r="K187" s="3" t="str">
        <f>IFERROR(VLOOKUP($A187,집계!$B:$AD,MATCH(K$1,집계!$2:$2,0)-1,FALSE),"")</f>
        <v/>
      </c>
      <c r="L187" s="3" t="str">
        <f>IFERROR(VLOOKUP($A187,집계!$B:$AD,MATCH(L$1,집계!$2:$2,0)-1,FALSE),"")</f>
        <v/>
      </c>
      <c r="M187" s="16" t="str">
        <f>IFERROR(VLOOKUP($A187,집계!$B:$AD,MATCH(M$1,집계!$2:$2,0)-1,FALSE),"")</f>
        <v/>
      </c>
      <c r="N187" s="16" t="str">
        <f>IFERROR(VLOOKUP($A187,집계!$B:$AD,MATCH(N$1,집계!$2:$2,0)-1,FALSE),"")</f>
        <v/>
      </c>
      <c r="O187" s="16" t="str">
        <f>IFERROR(VLOOKUP($A187,집계!$B:$AD,MATCH(O$1,집계!$2:$2,0)-1,FALSE),"")</f>
        <v/>
      </c>
      <c r="P187" s="31" t="str">
        <f>IFERROR(VLOOKUP($A187,집계!$B:$AD,MATCH(P$1,집계!$2:$2,0)-1,FALSE),"")</f>
        <v/>
      </c>
    </row>
    <row r="188" spans="1:16" ht="17.100000000000001" customHeight="1" x14ac:dyDescent="0.35">
      <c r="A188" s="2"/>
      <c r="B188" s="4" t="str">
        <f>IFERROR(VLOOKUP($A188,집계!$B:$AD,MATCH(B$1,집계!$2:$2,0)-1,FALSE),"")</f>
        <v/>
      </c>
      <c r="C188" s="4" t="str">
        <f>IFERROR(VLOOKUP($A188,집계!$B:$AD,MATCH(C$1,집계!$2:$2,0)-1,FALSE),"")</f>
        <v/>
      </c>
      <c r="D188" s="4" t="str">
        <f>IFERROR(VLOOKUP($A188,집계!$B:$AD,MATCH(D$1,집계!$2:$2,0)-1,FALSE),"")</f>
        <v/>
      </c>
      <c r="E188" s="4" t="str">
        <f>IFERROR(VLOOKUP($A188,집계!$B:$AD,MATCH(E$1,집계!$2:$2,0)-1,FALSE),"")</f>
        <v/>
      </c>
      <c r="F188" s="31" t="str">
        <f>IFERROR(VLOOKUP($A188,대상!$B:$AD,MATCH(F$1,대상!$1:$1,0)-1,FALSE),"")</f>
        <v/>
      </c>
      <c r="G188" s="3" t="str">
        <f>IFERROR(VLOOKUP($A188,집계!$B:$AD,MATCH(G$1,집계!$2:$2,0)-1,FALSE),"")</f>
        <v/>
      </c>
      <c r="H188" s="3" t="str">
        <f>IFERROR(VLOOKUP($A188,집계!$B:$AD,MATCH(H$1,집계!$2:$2,0)-1,FALSE),"")</f>
        <v/>
      </c>
      <c r="I188" s="3" t="str">
        <f>IFERROR(VLOOKUP($A188,집계!$B:$AD,MATCH(I$1,집계!$2:$2,0)-1,FALSE),"")</f>
        <v/>
      </c>
      <c r="J188" s="3" t="str">
        <f>IFERROR(VLOOKUP($A188,집계!$B:$AD,MATCH(J$1,집계!$2:$2,0)-1,FALSE),"")</f>
        <v/>
      </c>
      <c r="K188" s="3" t="str">
        <f>IFERROR(VLOOKUP($A188,집계!$B:$AD,MATCH(K$1,집계!$2:$2,0)-1,FALSE),"")</f>
        <v/>
      </c>
      <c r="L188" s="3" t="str">
        <f>IFERROR(VLOOKUP($A188,집계!$B:$AD,MATCH(L$1,집계!$2:$2,0)-1,FALSE),"")</f>
        <v/>
      </c>
      <c r="M188" s="16" t="str">
        <f>IFERROR(VLOOKUP($A188,집계!$B:$AD,MATCH(M$1,집계!$2:$2,0)-1,FALSE),"")</f>
        <v/>
      </c>
      <c r="N188" s="16" t="str">
        <f>IFERROR(VLOOKUP($A188,집계!$B:$AD,MATCH(N$1,집계!$2:$2,0)-1,FALSE),"")</f>
        <v/>
      </c>
      <c r="O188" s="16" t="str">
        <f>IFERROR(VLOOKUP($A188,집계!$B:$AD,MATCH(O$1,집계!$2:$2,0)-1,FALSE),"")</f>
        <v/>
      </c>
      <c r="P188" s="31" t="str">
        <f>IFERROR(VLOOKUP($A188,집계!$B:$AD,MATCH(P$1,집계!$2:$2,0)-1,FALSE),"")</f>
        <v/>
      </c>
    </row>
    <row r="189" spans="1:16" ht="17.100000000000001" customHeight="1" x14ac:dyDescent="0.35">
      <c r="A189" s="2"/>
      <c r="B189" s="4" t="str">
        <f>IFERROR(VLOOKUP($A189,집계!$B:$AD,MATCH(B$1,집계!$2:$2,0)-1,FALSE),"")</f>
        <v/>
      </c>
      <c r="C189" s="4" t="str">
        <f>IFERROR(VLOOKUP($A189,집계!$B:$AD,MATCH(C$1,집계!$2:$2,0)-1,FALSE),"")</f>
        <v/>
      </c>
      <c r="D189" s="4" t="str">
        <f>IFERROR(VLOOKUP($A189,집계!$B:$AD,MATCH(D$1,집계!$2:$2,0)-1,FALSE),"")</f>
        <v/>
      </c>
      <c r="E189" s="4" t="str">
        <f>IFERROR(VLOOKUP($A189,집계!$B:$AD,MATCH(E$1,집계!$2:$2,0)-1,FALSE),"")</f>
        <v/>
      </c>
      <c r="F189" s="31" t="str">
        <f>IFERROR(VLOOKUP($A189,대상!$B:$AD,MATCH(F$1,대상!$1:$1,0)-1,FALSE),"")</f>
        <v/>
      </c>
      <c r="G189" s="3" t="str">
        <f>IFERROR(VLOOKUP($A189,집계!$B:$AD,MATCH(G$1,집계!$2:$2,0)-1,FALSE),"")</f>
        <v/>
      </c>
      <c r="H189" s="3" t="str">
        <f>IFERROR(VLOOKUP($A189,집계!$B:$AD,MATCH(H$1,집계!$2:$2,0)-1,FALSE),"")</f>
        <v/>
      </c>
      <c r="I189" s="3" t="str">
        <f>IFERROR(VLOOKUP($A189,집계!$B:$AD,MATCH(I$1,집계!$2:$2,0)-1,FALSE),"")</f>
        <v/>
      </c>
      <c r="J189" s="3" t="str">
        <f>IFERROR(VLOOKUP($A189,집계!$B:$AD,MATCH(J$1,집계!$2:$2,0)-1,FALSE),"")</f>
        <v/>
      </c>
      <c r="K189" s="3" t="str">
        <f>IFERROR(VLOOKUP($A189,집계!$B:$AD,MATCH(K$1,집계!$2:$2,0)-1,FALSE),"")</f>
        <v/>
      </c>
      <c r="L189" s="3" t="str">
        <f>IFERROR(VLOOKUP($A189,집계!$B:$AD,MATCH(L$1,집계!$2:$2,0)-1,FALSE),"")</f>
        <v/>
      </c>
      <c r="M189" s="16" t="str">
        <f>IFERROR(VLOOKUP($A189,집계!$B:$AD,MATCH(M$1,집계!$2:$2,0)-1,FALSE),"")</f>
        <v/>
      </c>
      <c r="N189" s="16" t="str">
        <f>IFERROR(VLOOKUP($A189,집계!$B:$AD,MATCH(N$1,집계!$2:$2,0)-1,FALSE),"")</f>
        <v/>
      </c>
      <c r="O189" s="16" t="str">
        <f>IFERROR(VLOOKUP($A189,집계!$B:$AD,MATCH(O$1,집계!$2:$2,0)-1,FALSE),"")</f>
        <v/>
      </c>
      <c r="P189" s="31" t="str">
        <f>IFERROR(VLOOKUP($A189,집계!$B:$AD,MATCH(P$1,집계!$2:$2,0)-1,FALSE),"")</f>
        <v/>
      </c>
    </row>
    <row r="190" spans="1:16" ht="17.100000000000001" customHeight="1" x14ac:dyDescent="0.35">
      <c r="A190" s="2"/>
      <c r="B190" s="4" t="str">
        <f>IFERROR(VLOOKUP($A190,집계!$B:$AD,MATCH(B$1,집계!$2:$2,0)-1,FALSE),"")</f>
        <v/>
      </c>
      <c r="C190" s="4" t="str">
        <f>IFERROR(VLOOKUP($A190,집계!$B:$AD,MATCH(C$1,집계!$2:$2,0)-1,FALSE),"")</f>
        <v/>
      </c>
      <c r="D190" s="4" t="str">
        <f>IFERROR(VLOOKUP($A190,집계!$B:$AD,MATCH(D$1,집계!$2:$2,0)-1,FALSE),"")</f>
        <v/>
      </c>
      <c r="E190" s="4" t="str">
        <f>IFERROR(VLOOKUP($A190,집계!$B:$AD,MATCH(E$1,집계!$2:$2,0)-1,FALSE),"")</f>
        <v/>
      </c>
      <c r="F190" s="31" t="str">
        <f>IFERROR(VLOOKUP($A190,대상!$B:$AD,MATCH(F$1,대상!$1:$1,0)-1,FALSE),"")</f>
        <v/>
      </c>
      <c r="G190" s="3" t="str">
        <f>IFERROR(VLOOKUP($A190,집계!$B:$AD,MATCH(G$1,집계!$2:$2,0)-1,FALSE),"")</f>
        <v/>
      </c>
      <c r="H190" s="3" t="str">
        <f>IFERROR(VLOOKUP($A190,집계!$B:$AD,MATCH(H$1,집계!$2:$2,0)-1,FALSE),"")</f>
        <v/>
      </c>
      <c r="I190" s="3" t="str">
        <f>IFERROR(VLOOKUP($A190,집계!$B:$AD,MATCH(I$1,집계!$2:$2,0)-1,FALSE),"")</f>
        <v/>
      </c>
      <c r="J190" s="3" t="str">
        <f>IFERROR(VLOOKUP($A190,집계!$B:$AD,MATCH(J$1,집계!$2:$2,0)-1,FALSE),"")</f>
        <v/>
      </c>
      <c r="K190" s="3" t="str">
        <f>IFERROR(VLOOKUP($A190,집계!$B:$AD,MATCH(K$1,집계!$2:$2,0)-1,FALSE),"")</f>
        <v/>
      </c>
      <c r="L190" s="3" t="str">
        <f>IFERROR(VLOOKUP($A190,집계!$B:$AD,MATCH(L$1,집계!$2:$2,0)-1,FALSE),"")</f>
        <v/>
      </c>
      <c r="M190" s="16" t="str">
        <f>IFERROR(VLOOKUP($A190,집계!$B:$AD,MATCH(M$1,집계!$2:$2,0)-1,FALSE),"")</f>
        <v/>
      </c>
      <c r="N190" s="16" t="str">
        <f>IFERROR(VLOOKUP($A190,집계!$B:$AD,MATCH(N$1,집계!$2:$2,0)-1,FALSE),"")</f>
        <v/>
      </c>
      <c r="O190" s="16" t="str">
        <f>IFERROR(VLOOKUP($A190,집계!$B:$AD,MATCH(O$1,집계!$2:$2,0)-1,FALSE),"")</f>
        <v/>
      </c>
      <c r="P190" s="31" t="str">
        <f>IFERROR(VLOOKUP($A190,집계!$B:$AD,MATCH(P$1,집계!$2:$2,0)-1,FALSE),"")</f>
        <v/>
      </c>
    </row>
    <row r="191" spans="1:16" ht="17.100000000000001" customHeight="1" x14ac:dyDescent="0.35">
      <c r="A191" s="2"/>
      <c r="B191" s="4" t="str">
        <f>IFERROR(VLOOKUP($A191,집계!$B:$AD,MATCH(B$1,집계!$2:$2,0)-1,FALSE),"")</f>
        <v/>
      </c>
      <c r="C191" s="4" t="str">
        <f>IFERROR(VLOOKUP($A191,집계!$B:$AD,MATCH(C$1,집계!$2:$2,0)-1,FALSE),"")</f>
        <v/>
      </c>
      <c r="D191" s="4" t="str">
        <f>IFERROR(VLOOKUP($A191,집계!$B:$AD,MATCH(D$1,집계!$2:$2,0)-1,FALSE),"")</f>
        <v/>
      </c>
      <c r="E191" s="4" t="str">
        <f>IFERROR(VLOOKUP($A191,집계!$B:$AD,MATCH(E$1,집계!$2:$2,0)-1,FALSE),"")</f>
        <v/>
      </c>
      <c r="F191" s="31" t="str">
        <f>IFERROR(VLOOKUP($A191,대상!$B:$AD,MATCH(F$1,대상!$1:$1,0)-1,FALSE),"")</f>
        <v/>
      </c>
      <c r="G191" s="3" t="str">
        <f>IFERROR(VLOOKUP($A191,집계!$B:$AD,MATCH(G$1,집계!$2:$2,0)-1,FALSE),"")</f>
        <v/>
      </c>
      <c r="H191" s="3" t="str">
        <f>IFERROR(VLOOKUP($A191,집계!$B:$AD,MATCH(H$1,집계!$2:$2,0)-1,FALSE),"")</f>
        <v/>
      </c>
      <c r="I191" s="3" t="str">
        <f>IFERROR(VLOOKUP($A191,집계!$B:$AD,MATCH(I$1,집계!$2:$2,0)-1,FALSE),"")</f>
        <v/>
      </c>
      <c r="J191" s="3" t="str">
        <f>IFERROR(VLOOKUP($A191,집계!$B:$AD,MATCH(J$1,집계!$2:$2,0)-1,FALSE),"")</f>
        <v/>
      </c>
      <c r="K191" s="3" t="str">
        <f>IFERROR(VLOOKUP($A191,집계!$B:$AD,MATCH(K$1,집계!$2:$2,0)-1,FALSE),"")</f>
        <v/>
      </c>
      <c r="L191" s="3" t="str">
        <f>IFERROR(VLOOKUP($A191,집계!$B:$AD,MATCH(L$1,집계!$2:$2,0)-1,FALSE),"")</f>
        <v/>
      </c>
      <c r="M191" s="16" t="str">
        <f>IFERROR(VLOOKUP($A191,집계!$B:$AD,MATCH(M$1,집계!$2:$2,0)-1,FALSE),"")</f>
        <v/>
      </c>
      <c r="N191" s="16" t="str">
        <f>IFERROR(VLOOKUP($A191,집계!$B:$AD,MATCH(N$1,집계!$2:$2,0)-1,FALSE),"")</f>
        <v/>
      </c>
      <c r="O191" s="16" t="str">
        <f>IFERROR(VLOOKUP($A191,집계!$B:$AD,MATCH(O$1,집계!$2:$2,0)-1,FALSE),"")</f>
        <v/>
      </c>
      <c r="P191" s="31" t="str">
        <f>IFERROR(VLOOKUP($A191,집계!$B:$AD,MATCH(P$1,집계!$2:$2,0)-1,FALSE),"")</f>
        <v/>
      </c>
    </row>
    <row r="192" spans="1:16" ht="17.100000000000001" customHeight="1" x14ac:dyDescent="0.35">
      <c r="A192" s="2"/>
      <c r="B192" s="4" t="str">
        <f>IFERROR(VLOOKUP($A192,집계!$B:$AD,MATCH(B$1,집계!$2:$2,0)-1,FALSE),"")</f>
        <v/>
      </c>
      <c r="C192" s="4" t="str">
        <f>IFERROR(VLOOKUP($A192,집계!$B:$AD,MATCH(C$1,집계!$2:$2,0)-1,FALSE),"")</f>
        <v/>
      </c>
      <c r="D192" s="4" t="str">
        <f>IFERROR(VLOOKUP($A192,집계!$B:$AD,MATCH(D$1,집계!$2:$2,0)-1,FALSE),"")</f>
        <v/>
      </c>
      <c r="E192" s="4" t="str">
        <f>IFERROR(VLOOKUP($A192,집계!$B:$AD,MATCH(E$1,집계!$2:$2,0)-1,FALSE),"")</f>
        <v/>
      </c>
      <c r="F192" s="31" t="str">
        <f>IFERROR(VLOOKUP($A192,대상!$B:$AD,MATCH(F$1,대상!$1:$1,0)-1,FALSE),"")</f>
        <v/>
      </c>
      <c r="G192" s="3" t="str">
        <f>IFERROR(VLOOKUP($A192,집계!$B:$AD,MATCH(G$1,집계!$2:$2,0)-1,FALSE),"")</f>
        <v/>
      </c>
      <c r="H192" s="3" t="str">
        <f>IFERROR(VLOOKUP($A192,집계!$B:$AD,MATCH(H$1,집계!$2:$2,0)-1,FALSE),"")</f>
        <v/>
      </c>
      <c r="I192" s="3" t="str">
        <f>IFERROR(VLOOKUP($A192,집계!$B:$AD,MATCH(I$1,집계!$2:$2,0)-1,FALSE),"")</f>
        <v/>
      </c>
      <c r="J192" s="3" t="str">
        <f>IFERROR(VLOOKUP($A192,집계!$B:$AD,MATCH(J$1,집계!$2:$2,0)-1,FALSE),"")</f>
        <v/>
      </c>
      <c r="K192" s="3" t="str">
        <f>IFERROR(VLOOKUP($A192,집계!$B:$AD,MATCH(K$1,집계!$2:$2,0)-1,FALSE),"")</f>
        <v/>
      </c>
      <c r="L192" s="3" t="str">
        <f>IFERROR(VLOOKUP($A192,집계!$B:$AD,MATCH(L$1,집계!$2:$2,0)-1,FALSE),"")</f>
        <v/>
      </c>
      <c r="M192" s="16" t="str">
        <f>IFERROR(VLOOKUP($A192,집계!$B:$AD,MATCH(M$1,집계!$2:$2,0)-1,FALSE),"")</f>
        <v/>
      </c>
      <c r="N192" s="16" t="str">
        <f>IFERROR(VLOOKUP($A192,집계!$B:$AD,MATCH(N$1,집계!$2:$2,0)-1,FALSE),"")</f>
        <v/>
      </c>
      <c r="O192" s="16" t="str">
        <f>IFERROR(VLOOKUP($A192,집계!$B:$AD,MATCH(O$1,집계!$2:$2,0)-1,FALSE),"")</f>
        <v/>
      </c>
      <c r="P192" s="31" t="str">
        <f>IFERROR(VLOOKUP($A192,집계!$B:$AD,MATCH(P$1,집계!$2:$2,0)-1,FALSE),"")</f>
        <v/>
      </c>
    </row>
    <row r="193" spans="1:16" ht="17.100000000000001" customHeight="1" x14ac:dyDescent="0.35">
      <c r="A193" s="2"/>
      <c r="B193" s="4" t="str">
        <f>IFERROR(VLOOKUP($A193,집계!$B:$AD,MATCH(B$1,집계!$2:$2,0)-1,FALSE),"")</f>
        <v/>
      </c>
      <c r="C193" s="4" t="str">
        <f>IFERROR(VLOOKUP($A193,집계!$B:$AD,MATCH(C$1,집계!$2:$2,0)-1,FALSE),"")</f>
        <v/>
      </c>
      <c r="D193" s="4" t="str">
        <f>IFERROR(VLOOKUP($A193,집계!$B:$AD,MATCH(D$1,집계!$2:$2,0)-1,FALSE),"")</f>
        <v/>
      </c>
      <c r="E193" s="4" t="str">
        <f>IFERROR(VLOOKUP($A193,집계!$B:$AD,MATCH(E$1,집계!$2:$2,0)-1,FALSE),"")</f>
        <v/>
      </c>
      <c r="F193" s="31" t="str">
        <f>IFERROR(VLOOKUP($A193,대상!$B:$AD,MATCH(F$1,대상!$1:$1,0)-1,FALSE),"")</f>
        <v/>
      </c>
      <c r="G193" s="3" t="str">
        <f>IFERROR(VLOOKUP($A193,집계!$B:$AD,MATCH(G$1,집계!$2:$2,0)-1,FALSE),"")</f>
        <v/>
      </c>
      <c r="H193" s="3" t="str">
        <f>IFERROR(VLOOKUP($A193,집계!$B:$AD,MATCH(H$1,집계!$2:$2,0)-1,FALSE),"")</f>
        <v/>
      </c>
      <c r="I193" s="3" t="str">
        <f>IFERROR(VLOOKUP($A193,집계!$B:$AD,MATCH(I$1,집계!$2:$2,0)-1,FALSE),"")</f>
        <v/>
      </c>
      <c r="J193" s="3" t="str">
        <f>IFERROR(VLOOKUP($A193,집계!$B:$AD,MATCH(J$1,집계!$2:$2,0)-1,FALSE),"")</f>
        <v/>
      </c>
      <c r="K193" s="3" t="str">
        <f>IFERROR(VLOOKUP($A193,집계!$B:$AD,MATCH(K$1,집계!$2:$2,0)-1,FALSE),"")</f>
        <v/>
      </c>
      <c r="L193" s="3" t="str">
        <f>IFERROR(VLOOKUP($A193,집계!$B:$AD,MATCH(L$1,집계!$2:$2,0)-1,FALSE),"")</f>
        <v/>
      </c>
      <c r="M193" s="16" t="str">
        <f>IFERROR(VLOOKUP($A193,집계!$B:$AD,MATCH(M$1,집계!$2:$2,0)-1,FALSE),"")</f>
        <v/>
      </c>
      <c r="N193" s="16" t="str">
        <f>IFERROR(VLOOKUP($A193,집계!$B:$AD,MATCH(N$1,집계!$2:$2,0)-1,FALSE),"")</f>
        <v/>
      </c>
      <c r="O193" s="16" t="str">
        <f>IFERROR(VLOOKUP($A193,집계!$B:$AD,MATCH(O$1,집계!$2:$2,0)-1,FALSE),"")</f>
        <v/>
      </c>
      <c r="P193" s="31" t="str">
        <f>IFERROR(VLOOKUP($A193,집계!$B:$AD,MATCH(P$1,집계!$2:$2,0)-1,FALSE),"")</f>
        <v/>
      </c>
    </row>
    <row r="194" spans="1:16" ht="17.100000000000001" customHeight="1" x14ac:dyDescent="0.35">
      <c r="A194" s="2"/>
      <c r="B194" s="4" t="str">
        <f>IFERROR(VLOOKUP($A194,집계!$B:$AD,MATCH(B$1,집계!$2:$2,0)-1,FALSE),"")</f>
        <v/>
      </c>
      <c r="C194" s="4" t="str">
        <f>IFERROR(VLOOKUP($A194,집계!$B:$AD,MATCH(C$1,집계!$2:$2,0)-1,FALSE),"")</f>
        <v/>
      </c>
      <c r="D194" s="4" t="str">
        <f>IFERROR(VLOOKUP($A194,집계!$B:$AD,MATCH(D$1,집계!$2:$2,0)-1,FALSE),"")</f>
        <v/>
      </c>
      <c r="E194" s="4" t="str">
        <f>IFERROR(VLOOKUP($A194,집계!$B:$AD,MATCH(E$1,집계!$2:$2,0)-1,FALSE),"")</f>
        <v/>
      </c>
      <c r="F194" s="31" t="str">
        <f>IFERROR(VLOOKUP($A194,대상!$B:$AD,MATCH(F$1,대상!$1:$1,0)-1,FALSE),"")</f>
        <v/>
      </c>
      <c r="G194" s="3" t="str">
        <f>IFERROR(VLOOKUP($A194,집계!$B:$AD,MATCH(G$1,집계!$2:$2,0)-1,FALSE),"")</f>
        <v/>
      </c>
      <c r="H194" s="3" t="str">
        <f>IFERROR(VLOOKUP($A194,집계!$B:$AD,MATCH(H$1,집계!$2:$2,0)-1,FALSE),"")</f>
        <v/>
      </c>
      <c r="I194" s="3" t="str">
        <f>IFERROR(VLOOKUP($A194,집계!$B:$AD,MATCH(I$1,집계!$2:$2,0)-1,FALSE),"")</f>
        <v/>
      </c>
      <c r="J194" s="3" t="str">
        <f>IFERROR(VLOOKUP($A194,집계!$B:$AD,MATCH(J$1,집계!$2:$2,0)-1,FALSE),"")</f>
        <v/>
      </c>
      <c r="K194" s="3" t="str">
        <f>IFERROR(VLOOKUP($A194,집계!$B:$AD,MATCH(K$1,집계!$2:$2,0)-1,FALSE),"")</f>
        <v/>
      </c>
      <c r="L194" s="3" t="str">
        <f>IFERROR(VLOOKUP($A194,집계!$B:$AD,MATCH(L$1,집계!$2:$2,0)-1,FALSE),"")</f>
        <v/>
      </c>
      <c r="M194" s="16" t="str">
        <f>IFERROR(VLOOKUP($A194,집계!$B:$AD,MATCH(M$1,집계!$2:$2,0)-1,FALSE),"")</f>
        <v/>
      </c>
      <c r="N194" s="16" t="str">
        <f>IFERROR(VLOOKUP($A194,집계!$B:$AD,MATCH(N$1,집계!$2:$2,0)-1,FALSE),"")</f>
        <v/>
      </c>
      <c r="O194" s="16" t="str">
        <f>IFERROR(VLOOKUP($A194,집계!$B:$AD,MATCH(O$1,집계!$2:$2,0)-1,FALSE),"")</f>
        <v/>
      </c>
      <c r="P194" s="31" t="str">
        <f>IFERROR(VLOOKUP($A194,집계!$B:$AD,MATCH(P$1,집계!$2:$2,0)-1,FALSE),"")</f>
        <v/>
      </c>
    </row>
    <row r="195" spans="1:16" ht="17.100000000000001" customHeight="1" x14ac:dyDescent="0.35">
      <c r="A195" s="2"/>
      <c r="B195" s="4" t="str">
        <f>IFERROR(VLOOKUP($A195,집계!$B:$AD,MATCH(B$1,집계!$2:$2,0)-1,FALSE),"")</f>
        <v/>
      </c>
      <c r="C195" s="4" t="str">
        <f>IFERROR(VLOOKUP($A195,집계!$B:$AD,MATCH(C$1,집계!$2:$2,0)-1,FALSE),"")</f>
        <v/>
      </c>
      <c r="D195" s="4" t="str">
        <f>IFERROR(VLOOKUP($A195,집계!$B:$AD,MATCH(D$1,집계!$2:$2,0)-1,FALSE),"")</f>
        <v/>
      </c>
      <c r="E195" s="4" t="str">
        <f>IFERROR(VLOOKUP($A195,집계!$B:$AD,MATCH(E$1,집계!$2:$2,0)-1,FALSE),"")</f>
        <v/>
      </c>
      <c r="F195" s="31" t="str">
        <f>IFERROR(VLOOKUP($A195,대상!$B:$AD,MATCH(F$1,대상!$1:$1,0)-1,FALSE),"")</f>
        <v/>
      </c>
      <c r="G195" s="3" t="str">
        <f>IFERROR(VLOOKUP($A195,집계!$B:$AD,MATCH(G$1,집계!$2:$2,0)-1,FALSE),"")</f>
        <v/>
      </c>
      <c r="H195" s="3" t="str">
        <f>IFERROR(VLOOKUP($A195,집계!$B:$AD,MATCH(H$1,집계!$2:$2,0)-1,FALSE),"")</f>
        <v/>
      </c>
      <c r="I195" s="3" t="str">
        <f>IFERROR(VLOOKUP($A195,집계!$B:$AD,MATCH(I$1,집계!$2:$2,0)-1,FALSE),"")</f>
        <v/>
      </c>
      <c r="J195" s="3" t="str">
        <f>IFERROR(VLOOKUP($A195,집계!$B:$AD,MATCH(J$1,집계!$2:$2,0)-1,FALSE),"")</f>
        <v/>
      </c>
      <c r="K195" s="3" t="str">
        <f>IFERROR(VLOOKUP($A195,집계!$B:$AD,MATCH(K$1,집계!$2:$2,0)-1,FALSE),"")</f>
        <v/>
      </c>
      <c r="L195" s="3" t="str">
        <f>IFERROR(VLOOKUP($A195,집계!$B:$AD,MATCH(L$1,집계!$2:$2,0)-1,FALSE),"")</f>
        <v/>
      </c>
      <c r="M195" s="16" t="str">
        <f>IFERROR(VLOOKUP($A195,집계!$B:$AD,MATCH(M$1,집계!$2:$2,0)-1,FALSE),"")</f>
        <v/>
      </c>
      <c r="N195" s="16" t="str">
        <f>IFERROR(VLOOKUP($A195,집계!$B:$AD,MATCH(N$1,집계!$2:$2,0)-1,FALSE),"")</f>
        <v/>
      </c>
      <c r="O195" s="16" t="str">
        <f>IFERROR(VLOOKUP($A195,집계!$B:$AD,MATCH(O$1,집계!$2:$2,0)-1,FALSE),"")</f>
        <v/>
      </c>
      <c r="P195" s="31" t="str">
        <f>IFERROR(VLOOKUP($A195,집계!$B:$AD,MATCH(P$1,집계!$2:$2,0)-1,FALSE),"")</f>
        <v/>
      </c>
    </row>
    <row r="196" spans="1:16" ht="17.100000000000001" customHeight="1" x14ac:dyDescent="0.35">
      <c r="A196" s="2"/>
      <c r="B196" s="4" t="str">
        <f>IFERROR(VLOOKUP($A196,집계!$B:$AD,MATCH(B$1,집계!$2:$2,0)-1,FALSE),"")</f>
        <v/>
      </c>
      <c r="C196" s="4" t="str">
        <f>IFERROR(VLOOKUP($A196,집계!$B:$AD,MATCH(C$1,집계!$2:$2,0)-1,FALSE),"")</f>
        <v/>
      </c>
      <c r="D196" s="4" t="str">
        <f>IFERROR(VLOOKUP($A196,집계!$B:$AD,MATCH(D$1,집계!$2:$2,0)-1,FALSE),"")</f>
        <v/>
      </c>
      <c r="E196" s="4" t="str">
        <f>IFERROR(VLOOKUP($A196,집계!$B:$AD,MATCH(E$1,집계!$2:$2,0)-1,FALSE),"")</f>
        <v/>
      </c>
      <c r="F196" s="31" t="str">
        <f>IFERROR(VLOOKUP($A196,대상!$B:$AD,MATCH(F$1,대상!$1:$1,0)-1,FALSE),"")</f>
        <v/>
      </c>
      <c r="G196" s="3" t="str">
        <f>IFERROR(VLOOKUP($A196,집계!$B:$AD,MATCH(G$1,집계!$2:$2,0)-1,FALSE),"")</f>
        <v/>
      </c>
      <c r="H196" s="3" t="str">
        <f>IFERROR(VLOOKUP($A196,집계!$B:$AD,MATCH(H$1,집계!$2:$2,0)-1,FALSE),"")</f>
        <v/>
      </c>
      <c r="I196" s="3" t="str">
        <f>IFERROR(VLOOKUP($A196,집계!$B:$AD,MATCH(I$1,집계!$2:$2,0)-1,FALSE),"")</f>
        <v/>
      </c>
      <c r="J196" s="3" t="str">
        <f>IFERROR(VLOOKUP($A196,집계!$B:$AD,MATCH(J$1,집계!$2:$2,0)-1,FALSE),"")</f>
        <v/>
      </c>
      <c r="K196" s="3" t="str">
        <f>IFERROR(VLOOKUP($A196,집계!$B:$AD,MATCH(K$1,집계!$2:$2,0)-1,FALSE),"")</f>
        <v/>
      </c>
      <c r="L196" s="3" t="str">
        <f>IFERROR(VLOOKUP($A196,집계!$B:$AD,MATCH(L$1,집계!$2:$2,0)-1,FALSE),"")</f>
        <v/>
      </c>
      <c r="M196" s="16" t="str">
        <f>IFERROR(VLOOKUP($A196,집계!$B:$AD,MATCH(M$1,집계!$2:$2,0)-1,FALSE),"")</f>
        <v/>
      </c>
      <c r="N196" s="16" t="str">
        <f>IFERROR(VLOOKUP($A196,집계!$B:$AD,MATCH(N$1,집계!$2:$2,0)-1,FALSE),"")</f>
        <v/>
      </c>
      <c r="O196" s="16" t="str">
        <f>IFERROR(VLOOKUP($A196,집계!$B:$AD,MATCH(O$1,집계!$2:$2,0)-1,FALSE),"")</f>
        <v/>
      </c>
      <c r="P196" s="31" t="str">
        <f>IFERROR(VLOOKUP($A196,집계!$B:$AD,MATCH(P$1,집계!$2:$2,0)-1,FALSE),"")</f>
        <v/>
      </c>
    </row>
    <row r="197" spans="1:16" ht="17.100000000000001" customHeight="1" x14ac:dyDescent="0.35">
      <c r="A197" s="2"/>
      <c r="B197" s="4" t="str">
        <f>IFERROR(VLOOKUP($A197,집계!$B:$AD,MATCH(B$1,집계!$2:$2,0)-1,FALSE),"")</f>
        <v/>
      </c>
      <c r="C197" s="4" t="str">
        <f>IFERROR(VLOOKUP($A197,집계!$B:$AD,MATCH(C$1,집계!$2:$2,0)-1,FALSE),"")</f>
        <v/>
      </c>
      <c r="D197" s="4" t="str">
        <f>IFERROR(VLOOKUP($A197,집계!$B:$AD,MATCH(D$1,집계!$2:$2,0)-1,FALSE),"")</f>
        <v/>
      </c>
      <c r="E197" s="4" t="str">
        <f>IFERROR(VLOOKUP($A197,집계!$B:$AD,MATCH(E$1,집계!$2:$2,0)-1,FALSE),"")</f>
        <v/>
      </c>
      <c r="F197" s="31" t="str">
        <f>IFERROR(VLOOKUP($A197,대상!$B:$AD,MATCH(F$1,대상!$1:$1,0)-1,FALSE),"")</f>
        <v/>
      </c>
      <c r="G197" s="3" t="str">
        <f>IFERROR(VLOOKUP($A197,집계!$B:$AD,MATCH(G$1,집계!$2:$2,0)-1,FALSE),"")</f>
        <v/>
      </c>
      <c r="H197" s="3" t="str">
        <f>IFERROR(VLOOKUP($A197,집계!$B:$AD,MATCH(H$1,집계!$2:$2,0)-1,FALSE),"")</f>
        <v/>
      </c>
      <c r="I197" s="3" t="str">
        <f>IFERROR(VLOOKUP($A197,집계!$B:$AD,MATCH(I$1,집계!$2:$2,0)-1,FALSE),"")</f>
        <v/>
      </c>
      <c r="J197" s="3" t="str">
        <f>IFERROR(VLOOKUP($A197,집계!$B:$AD,MATCH(J$1,집계!$2:$2,0)-1,FALSE),"")</f>
        <v/>
      </c>
      <c r="K197" s="3" t="str">
        <f>IFERROR(VLOOKUP($A197,집계!$B:$AD,MATCH(K$1,집계!$2:$2,0)-1,FALSE),"")</f>
        <v/>
      </c>
      <c r="L197" s="3" t="str">
        <f>IFERROR(VLOOKUP($A197,집계!$B:$AD,MATCH(L$1,집계!$2:$2,0)-1,FALSE),"")</f>
        <v/>
      </c>
      <c r="M197" s="16" t="str">
        <f>IFERROR(VLOOKUP($A197,집계!$B:$AD,MATCH(M$1,집계!$2:$2,0)-1,FALSE),"")</f>
        <v/>
      </c>
      <c r="N197" s="16" t="str">
        <f>IFERROR(VLOOKUP($A197,집계!$B:$AD,MATCH(N$1,집계!$2:$2,0)-1,FALSE),"")</f>
        <v/>
      </c>
      <c r="O197" s="16" t="str">
        <f>IFERROR(VLOOKUP($A197,집계!$B:$AD,MATCH(O$1,집계!$2:$2,0)-1,FALSE),"")</f>
        <v/>
      </c>
      <c r="P197" s="31" t="str">
        <f>IFERROR(VLOOKUP($A197,집계!$B:$AD,MATCH(P$1,집계!$2:$2,0)-1,FALSE),"")</f>
        <v/>
      </c>
    </row>
    <row r="198" spans="1:16" ht="17.100000000000001" customHeight="1" x14ac:dyDescent="0.35">
      <c r="A198" s="2"/>
      <c r="B198" s="4" t="str">
        <f>IFERROR(VLOOKUP($A198,집계!$B:$AD,MATCH(B$1,집계!$2:$2,0)-1,FALSE),"")</f>
        <v/>
      </c>
      <c r="C198" s="4" t="str">
        <f>IFERROR(VLOOKUP($A198,집계!$B:$AD,MATCH(C$1,집계!$2:$2,0)-1,FALSE),"")</f>
        <v/>
      </c>
      <c r="D198" s="4" t="str">
        <f>IFERROR(VLOOKUP($A198,집계!$B:$AD,MATCH(D$1,집계!$2:$2,0)-1,FALSE),"")</f>
        <v/>
      </c>
      <c r="E198" s="4" t="str">
        <f>IFERROR(VLOOKUP($A198,집계!$B:$AD,MATCH(E$1,집계!$2:$2,0)-1,FALSE),"")</f>
        <v/>
      </c>
      <c r="F198" s="31" t="str">
        <f>IFERROR(VLOOKUP($A198,대상!$B:$AD,MATCH(F$1,대상!$1:$1,0)-1,FALSE),"")</f>
        <v/>
      </c>
      <c r="G198" s="3" t="str">
        <f>IFERROR(VLOOKUP($A198,집계!$B:$AD,MATCH(G$1,집계!$2:$2,0)-1,FALSE),"")</f>
        <v/>
      </c>
      <c r="H198" s="3" t="str">
        <f>IFERROR(VLOOKUP($A198,집계!$B:$AD,MATCH(H$1,집계!$2:$2,0)-1,FALSE),"")</f>
        <v/>
      </c>
      <c r="I198" s="3" t="str">
        <f>IFERROR(VLOOKUP($A198,집계!$B:$AD,MATCH(I$1,집계!$2:$2,0)-1,FALSE),"")</f>
        <v/>
      </c>
      <c r="J198" s="3" t="str">
        <f>IFERROR(VLOOKUP($A198,집계!$B:$AD,MATCH(J$1,집계!$2:$2,0)-1,FALSE),"")</f>
        <v/>
      </c>
      <c r="K198" s="3" t="str">
        <f>IFERROR(VLOOKUP($A198,집계!$B:$AD,MATCH(K$1,집계!$2:$2,0)-1,FALSE),"")</f>
        <v/>
      </c>
      <c r="L198" s="3" t="str">
        <f>IFERROR(VLOOKUP($A198,집계!$B:$AD,MATCH(L$1,집계!$2:$2,0)-1,FALSE),"")</f>
        <v/>
      </c>
      <c r="M198" s="16" t="str">
        <f>IFERROR(VLOOKUP($A198,집계!$B:$AD,MATCH(M$1,집계!$2:$2,0)-1,FALSE),"")</f>
        <v/>
      </c>
      <c r="N198" s="16" t="str">
        <f>IFERROR(VLOOKUP($A198,집계!$B:$AD,MATCH(N$1,집계!$2:$2,0)-1,FALSE),"")</f>
        <v/>
      </c>
      <c r="O198" s="16" t="str">
        <f>IFERROR(VLOOKUP($A198,집계!$B:$AD,MATCH(O$1,집계!$2:$2,0)-1,FALSE),"")</f>
        <v/>
      </c>
      <c r="P198" s="31" t="str">
        <f>IFERROR(VLOOKUP($A198,집계!$B:$AD,MATCH(P$1,집계!$2:$2,0)-1,FALSE),"")</f>
        <v/>
      </c>
    </row>
    <row r="199" spans="1:16" ht="17.100000000000001" customHeight="1" x14ac:dyDescent="0.35">
      <c r="A199" s="2"/>
      <c r="B199" s="4" t="str">
        <f>IFERROR(VLOOKUP($A199,집계!$B:$AD,MATCH(B$1,집계!$2:$2,0)-1,FALSE),"")</f>
        <v/>
      </c>
      <c r="C199" s="4" t="str">
        <f>IFERROR(VLOOKUP($A199,집계!$B:$AD,MATCH(C$1,집계!$2:$2,0)-1,FALSE),"")</f>
        <v/>
      </c>
      <c r="D199" s="4" t="str">
        <f>IFERROR(VLOOKUP($A199,집계!$B:$AD,MATCH(D$1,집계!$2:$2,0)-1,FALSE),"")</f>
        <v/>
      </c>
      <c r="E199" s="4" t="str">
        <f>IFERROR(VLOOKUP($A199,집계!$B:$AD,MATCH(E$1,집계!$2:$2,0)-1,FALSE),"")</f>
        <v/>
      </c>
      <c r="F199" s="31" t="str">
        <f>IFERROR(VLOOKUP($A199,대상!$B:$AD,MATCH(F$1,대상!$1:$1,0)-1,FALSE),"")</f>
        <v/>
      </c>
      <c r="G199" s="3" t="str">
        <f>IFERROR(VLOOKUP($A199,집계!$B:$AD,MATCH(G$1,집계!$2:$2,0)-1,FALSE),"")</f>
        <v/>
      </c>
      <c r="H199" s="3" t="str">
        <f>IFERROR(VLOOKUP($A199,집계!$B:$AD,MATCH(H$1,집계!$2:$2,0)-1,FALSE),"")</f>
        <v/>
      </c>
      <c r="I199" s="3" t="str">
        <f>IFERROR(VLOOKUP($A199,집계!$B:$AD,MATCH(I$1,집계!$2:$2,0)-1,FALSE),"")</f>
        <v/>
      </c>
      <c r="J199" s="3" t="str">
        <f>IFERROR(VLOOKUP($A199,집계!$B:$AD,MATCH(J$1,집계!$2:$2,0)-1,FALSE),"")</f>
        <v/>
      </c>
      <c r="K199" s="3" t="str">
        <f>IFERROR(VLOOKUP($A199,집계!$B:$AD,MATCH(K$1,집계!$2:$2,0)-1,FALSE),"")</f>
        <v/>
      </c>
      <c r="L199" s="3" t="str">
        <f>IFERROR(VLOOKUP($A199,집계!$B:$AD,MATCH(L$1,집계!$2:$2,0)-1,FALSE),"")</f>
        <v/>
      </c>
      <c r="M199" s="16" t="str">
        <f>IFERROR(VLOOKUP($A199,집계!$B:$AD,MATCH(M$1,집계!$2:$2,0)-1,FALSE),"")</f>
        <v/>
      </c>
      <c r="N199" s="16" t="str">
        <f>IFERROR(VLOOKUP($A199,집계!$B:$AD,MATCH(N$1,집계!$2:$2,0)-1,FALSE),"")</f>
        <v/>
      </c>
      <c r="O199" s="16" t="str">
        <f>IFERROR(VLOOKUP($A199,집계!$B:$AD,MATCH(O$1,집계!$2:$2,0)-1,FALSE),"")</f>
        <v/>
      </c>
      <c r="P199" s="31" t="str">
        <f>IFERROR(VLOOKUP($A199,집계!$B:$AD,MATCH(P$1,집계!$2:$2,0)-1,FALSE),"")</f>
        <v/>
      </c>
    </row>
    <row r="200" spans="1:16" ht="17.100000000000001" customHeight="1" x14ac:dyDescent="0.35">
      <c r="A200" s="2"/>
      <c r="B200" s="4" t="str">
        <f>IFERROR(VLOOKUP($A200,집계!$B:$AD,MATCH(B$1,집계!$2:$2,0)-1,FALSE),"")</f>
        <v/>
      </c>
      <c r="C200" s="4" t="str">
        <f>IFERROR(VLOOKUP($A200,집계!$B:$AD,MATCH(C$1,집계!$2:$2,0)-1,FALSE),"")</f>
        <v/>
      </c>
      <c r="D200" s="4" t="str">
        <f>IFERROR(VLOOKUP($A200,집계!$B:$AD,MATCH(D$1,집계!$2:$2,0)-1,FALSE),"")</f>
        <v/>
      </c>
      <c r="E200" s="4" t="str">
        <f>IFERROR(VLOOKUP($A200,집계!$B:$AD,MATCH(E$1,집계!$2:$2,0)-1,FALSE),"")</f>
        <v/>
      </c>
      <c r="F200" s="31" t="str">
        <f>IFERROR(VLOOKUP($A200,대상!$B:$AD,MATCH(F$1,대상!$1:$1,0)-1,FALSE),"")</f>
        <v/>
      </c>
      <c r="G200" s="3" t="str">
        <f>IFERROR(VLOOKUP($A200,집계!$B:$AD,MATCH(G$1,집계!$2:$2,0)-1,FALSE),"")</f>
        <v/>
      </c>
      <c r="H200" s="3" t="str">
        <f>IFERROR(VLOOKUP($A200,집계!$B:$AD,MATCH(H$1,집계!$2:$2,0)-1,FALSE),"")</f>
        <v/>
      </c>
      <c r="I200" s="3" t="str">
        <f>IFERROR(VLOOKUP($A200,집계!$B:$AD,MATCH(I$1,집계!$2:$2,0)-1,FALSE),"")</f>
        <v/>
      </c>
      <c r="J200" s="3" t="str">
        <f>IFERROR(VLOOKUP($A200,집계!$B:$AD,MATCH(J$1,집계!$2:$2,0)-1,FALSE),"")</f>
        <v/>
      </c>
      <c r="K200" s="3" t="str">
        <f>IFERROR(VLOOKUP($A200,집계!$B:$AD,MATCH(K$1,집계!$2:$2,0)-1,FALSE),"")</f>
        <v/>
      </c>
      <c r="L200" s="3" t="str">
        <f>IFERROR(VLOOKUP($A200,집계!$B:$AD,MATCH(L$1,집계!$2:$2,0)-1,FALSE),"")</f>
        <v/>
      </c>
      <c r="M200" s="16" t="str">
        <f>IFERROR(VLOOKUP($A200,집계!$B:$AD,MATCH(M$1,집계!$2:$2,0)-1,FALSE),"")</f>
        <v/>
      </c>
      <c r="N200" s="16" t="str">
        <f>IFERROR(VLOOKUP($A200,집계!$B:$AD,MATCH(N$1,집계!$2:$2,0)-1,FALSE),"")</f>
        <v/>
      </c>
      <c r="O200" s="16" t="str">
        <f>IFERROR(VLOOKUP($A200,집계!$B:$AD,MATCH(O$1,집계!$2:$2,0)-1,FALSE),"")</f>
        <v/>
      </c>
      <c r="P200" s="31" t="str">
        <f>IFERROR(VLOOKUP($A200,집계!$B:$AD,MATCH(P$1,집계!$2:$2,0)-1,FALSE),"")</f>
        <v/>
      </c>
    </row>
    <row r="201" spans="1:16" ht="17.100000000000001" customHeight="1" x14ac:dyDescent="0.35">
      <c r="A201" s="2"/>
      <c r="B201" s="4" t="str">
        <f>IFERROR(VLOOKUP($A201,집계!$B:$AD,MATCH(B$1,집계!$2:$2,0)-1,FALSE),"")</f>
        <v/>
      </c>
      <c r="C201" s="4" t="str">
        <f>IFERROR(VLOOKUP($A201,집계!$B:$AD,MATCH(C$1,집계!$2:$2,0)-1,FALSE),"")</f>
        <v/>
      </c>
      <c r="D201" s="4" t="str">
        <f>IFERROR(VLOOKUP($A201,집계!$B:$AD,MATCH(D$1,집계!$2:$2,0)-1,FALSE),"")</f>
        <v/>
      </c>
      <c r="E201" s="4" t="str">
        <f>IFERROR(VLOOKUP($A201,집계!$B:$AD,MATCH(E$1,집계!$2:$2,0)-1,FALSE),"")</f>
        <v/>
      </c>
      <c r="F201" s="31" t="str">
        <f>IFERROR(VLOOKUP($A201,대상!$B:$AD,MATCH(F$1,대상!$1:$1,0)-1,FALSE),"")</f>
        <v/>
      </c>
      <c r="G201" s="3" t="str">
        <f>IFERROR(VLOOKUP($A201,집계!$B:$AD,MATCH(G$1,집계!$2:$2,0)-1,FALSE),"")</f>
        <v/>
      </c>
      <c r="H201" s="3" t="str">
        <f>IFERROR(VLOOKUP($A201,집계!$B:$AD,MATCH(H$1,집계!$2:$2,0)-1,FALSE),"")</f>
        <v/>
      </c>
      <c r="I201" s="3" t="str">
        <f>IFERROR(VLOOKUP($A201,집계!$B:$AD,MATCH(I$1,집계!$2:$2,0)-1,FALSE),"")</f>
        <v/>
      </c>
      <c r="J201" s="3" t="str">
        <f>IFERROR(VLOOKUP($A201,집계!$B:$AD,MATCH(J$1,집계!$2:$2,0)-1,FALSE),"")</f>
        <v/>
      </c>
      <c r="K201" s="3" t="str">
        <f>IFERROR(VLOOKUP($A201,집계!$B:$AD,MATCH(K$1,집계!$2:$2,0)-1,FALSE),"")</f>
        <v/>
      </c>
      <c r="L201" s="3" t="str">
        <f>IFERROR(VLOOKUP($A201,집계!$B:$AD,MATCH(L$1,집계!$2:$2,0)-1,FALSE),"")</f>
        <v/>
      </c>
      <c r="M201" s="16" t="str">
        <f>IFERROR(VLOOKUP($A201,집계!$B:$AD,MATCH(M$1,집계!$2:$2,0)-1,FALSE),"")</f>
        <v/>
      </c>
      <c r="N201" s="16" t="str">
        <f>IFERROR(VLOOKUP($A201,집계!$B:$AD,MATCH(N$1,집계!$2:$2,0)-1,FALSE),"")</f>
        <v/>
      </c>
      <c r="O201" s="16" t="str">
        <f>IFERROR(VLOOKUP($A201,집계!$B:$AD,MATCH(O$1,집계!$2:$2,0)-1,FALSE),"")</f>
        <v/>
      </c>
      <c r="P201" s="31" t="str">
        <f>IFERROR(VLOOKUP($A201,집계!$B:$AD,MATCH(P$1,집계!$2:$2,0)-1,FALSE),"")</f>
        <v/>
      </c>
    </row>
    <row r="202" spans="1:16" ht="17.100000000000001" customHeight="1" x14ac:dyDescent="0.35">
      <c r="A202" s="2"/>
      <c r="B202" s="4" t="str">
        <f>IFERROR(VLOOKUP($A202,집계!$B:$AD,MATCH(B$1,집계!$2:$2,0)-1,FALSE),"")</f>
        <v/>
      </c>
      <c r="C202" s="4" t="str">
        <f>IFERROR(VLOOKUP($A202,집계!$B:$AD,MATCH(C$1,집계!$2:$2,0)-1,FALSE),"")</f>
        <v/>
      </c>
      <c r="D202" s="4" t="str">
        <f>IFERROR(VLOOKUP($A202,집계!$B:$AD,MATCH(D$1,집계!$2:$2,0)-1,FALSE),"")</f>
        <v/>
      </c>
      <c r="E202" s="4" t="str">
        <f>IFERROR(VLOOKUP($A202,집계!$B:$AD,MATCH(E$1,집계!$2:$2,0)-1,FALSE),"")</f>
        <v/>
      </c>
      <c r="F202" s="31" t="str">
        <f>IFERROR(VLOOKUP($A202,대상!$B:$AD,MATCH(F$1,대상!$1:$1,0)-1,FALSE),"")</f>
        <v/>
      </c>
      <c r="G202" s="3" t="str">
        <f>IFERROR(VLOOKUP($A202,집계!$B:$AD,MATCH(G$1,집계!$2:$2,0)-1,FALSE),"")</f>
        <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t="str">
        <f>IFERROR(VLOOKUP($A202,집계!$B:$AD,MATCH(M$1,집계!$2:$2,0)-1,FALSE),"")</f>
        <v/>
      </c>
      <c r="N202" s="16" t="str">
        <f>IFERROR(VLOOKUP($A202,집계!$B:$AD,MATCH(N$1,집계!$2:$2,0)-1,FALSE),"")</f>
        <v/>
      </c>
      <c r="O202" s="16" t="str">
        <f>IFERROR(VLOOKUP($A202,집계!$B:$AD,MATCH(O$1,집계!$2:$2,0)-1,FALSE),"")</f>
        <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2026-04-08T04:41:14Z</dcterms:modified>
</cp:coreProperties>
</file>