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sues" sheetId="1" r:id="rId4"/>
    <sheet state="visible" name="Pivot Table -Stages" sheetId="2" r:id="rId5"/>
    <sheet state="visible" name="stage_analysis" sheetId="3" r:id="rId6"/>
    <sheet state="visible" name="stage_analysis_2" sheetId="4" r:id="rId7"/>
    <sheet state="visible" name="summary_tables" sheetId="5" r:id="rId8"/>
  </sheets>
  <definedNames>
    <definedName hidden="1" localSheetId="0" name="_xlnm._FilterDatabase">issues!$A$1:$AY$981</definedName>
    <definedName hidden="1" localSheetId="0" name="Z_51AC208A_FC0D_4055_A62A_5E3AC2B2ABCC_.wvu.FilterData">issues!$A$1:$AM$981</definedName>
    <definedName hidden="1" localSheetId="0" name="Z_23E9B42D_61FB_474C_A252_F92214EB6E99_.wvu.FilterData">issues!$A$1:$AM$981</definedName>
    <definedName hidden="1" localSheetId="0" name="Z_312D50CD_6A29_4169_A360_5770FDB70DC2_.wvu.FilterData">issues!$A$1:$AM$981</definedName>
    <definedName hidden="1" localSheetId="0" name="Z_CB827A21_C6F5_45FD_9529_550E8E9497A6_.wvu.FilterData">issues!$A$1:$AM$981</definedName>
  </definedNames>
  <calcPr/>
  <customWorkbookViews>
    <customWorkbookView activeSheetId="0" maximized="1" windowHeight="0" windowWidth="0" guid="{312D50CD-6A29-4169-A360-5770FDB70DC2}" name="Filter 4"/>
    <customWorkbookView activeSheetId="0" maximized="1" windowHeight="0" windowWidth="0" guid="{51AC208A-FC0D-4055-A62A-5E3AC2B2ABCC}" name="Filter 2"/>
    <customWorkbookView activeSheetId="0" maximized="1" windowHeight="0" windowWidth="0" guid="{23E9B42D-61FB-474C-A252-F92214EB6E99}" name="Filter 3"/>
    <customWorkbookView activeSheetId="0" maximized="1" windowHeight="0" windowWidth="0" guid="{CB827A21-C6F5-45FD-9529-550E8E9497A6}" name="Filter 1"/>
  </customWorkbookViews>
  <pivotCaches>
    <pivotCache cacheId="0" r:id="rId9"/>
  </pivotCaches>
  <extLst>
    <ext uri="GoogleSheetsCustomDataVersion2">
      <go:sheetsCustomData xmlns:go="http://customooxmlschemas.google.com/" r:id="rId10" roundtripDataChecksum="Wjt3JPlbZJuFMiDcPPwLhUHi+n1Nml3ZMYuwZ8StDxk="/>
    </ext>
  </extLst>
</workbook>
</file>

<file path=xl/sharedStrings.xml><?xml version="1.0" encoding="utf-8"?>
<sst xmlns="http://schemas.openxmlformats.org/spreadsheetml/2006/main" count="9383" uniqueCount="2818">
  <si>
    <t>issue_id</t>
  </si>
  <si>
    <t>issue_link</t>
  </si>
  <si>
    <t>is_pull_request?</t>
  </si>
  <si>
    <t>issue_type</t>
  </si>
  <si>
    <t>product</t>
  </si>
  <si>
    <t>component</t>
  </si>
  <si>
    <t>creator</t>
  </si>
  <si>
    <t>creation_time</t>
  </si>
  <si>
    <t>creation_year</t>
  </si>
  <si>
    <t>creation_year_month</t>
  </si>
  <si>
    <t>last_change_time</t>
  </si>
  <si>
    <t>last_resolved</t>
  </si>
  <si>
    <t>last_resolved_year</t>
  </si>
  <si>
    <t>time_to_resolve (days)</t>
  </si>
  <si>
    <t>time_until_last_change</t>
  </si>
  <si>
    <t>length_of_cc_list</t>
  </si>
  <si>
    <t>summary</t>
  </si>
  <si>
    <t>length_of_summary</t>
  </si>
  <si>
    <t>length_of_description</t>
  </si>
  <si>
    <t>total_comments</t>
  </si>
  <si>
    <t>length_of_all_comments</t>
  </si>
  <si>
    <t>no_of_creator_comments</t>
  </si>
  <si>
    <t>length_of_creator_comments</t>
  </si>
  <si>
    <t>assignee</t>
  </si>
  <si>
    <t>no_of_assignee_comments</t>
  </si>
  <si>
    <t>length_of_assignee_comments</t>
  </si>
  <si>
    <t>creator_assignee_same?</t>
  </si>
  <si>
    <t>no_of_attachments</t>
  </si>
  <si>
    <t>priority</t>
  </si>
  <si>
    <t>severity</t>
  </si>
  <si>
    <t>resolution</t>
  </si>
  <si>
    <t>status</t>
  </si>
  <si>
    <t>duplicates</t>
  </si>
  <si>
    <t>dupe_of</t>
  </si>
  <si>
    <t>classification</t>
  </si>
  <si>
    <t>is_open</t>
  </si>
  <si>
    <t>regressed_by</t>
  </si>
  <si>
    <t>issue_class</t>
  </si>
  <si>
    <t>issue_category</t>
  </si>
  <si>
    <t>code_sequence</t>
  </si>
  <si>
    <t>stage_sequence</t>
  </si>
  <si>
    <t>stage_seq_length</t>
  </si>
  <si>
    <t>is_outlier_length?</t>
  </si>
  <si>
    <t>has_ISU_REP_stage?</t>
  </si>
  <si>
    <t>has_ISU_ANLYS_stage?</t>
  </si>
  <si>
    <t>has_SOL_DES_stage?</t>
  </si>
  <si>
    <t>has_IMPL_stage?</t>
  </si>
  <si>
    <t>has_CR_stage?</t>
  </si>
  <si>
    <t>has_VER_stage?</t>
  </si>
  <si>
    <t>final_pattern</t>
  </si>
  <si>
    <t>pattern_complexity</t>
  </si>
  <si>
    <t>https://bugzilla.mozilla.org/show_bug.cgi?id=538721</t>
  </si>
  <si>
    <t>defect</t>
  </si>
  <si>
    <t>Core</t>
  </si>
  <si>
    <t>SVG</t>
  </si>
  <si>
    <t>jruderman@gmail.com</t>
  </si>
  <si>
    <t>2010-01-09T03:04:07Z</t>
  </si>
  <si>
    <t>2010-01-09T20:33:31Z</t>
  </si>
  <si>
    <t>smil reftest comment has the wrong bug number</t>
  </si>
  <si>
    <t>dholbert@mozilla.com</t>
  </si>
  <si>
    <t>--</t>
  </si>
  <si>
    <t>trivial</t>
  </si>
  <si>
    <t>FIXED</t>
  </si>
  <si>
    <t>RESOLVED</t>
  </si>
  <si>
    <t>[]</t>
  </si>
  <si>
    <t>Components</t>
  </si>
  <si>
    <t>Implementation</t>
  </si>
  <si>
    <t>Incorrect Page Rendering</t>
  </si>
  <si>
    <t>PROBLEM_CAUSE_IDENTIFICATION,POTENTIAL_SOLUTION_DESIGN,SOLUTION_REVIEW,CODE_IMPLEMENTATION</t>
  </si>
  <si>
    <t>ISU_ANLYS,SOL_DES,IMPL</t>
  </si>
  <si>
    <t>ISU_ANLYS,SOL_DES,IMPL,(IMPL|CR|VER)?</t>
  </si>
  <si>
    <t>Simple</t>
  </si>
  <si>
    <t>https://bugzilla.mozilla.org/show_bug.cgi?id=551837</t>
  </si>
  <si>
    <t>JavaScript Engine</t>
  </si>
  <si>
    <t>Jacob.Bramley@arm.com</t>
  </si>
  <si>
    <t>2010-03-12T00:18:03Z</t>
  </si>
  <si>
    <t>2010-05-04T17:42:30Z</t>
  </si>
  <si>
    <t>Improve js_DoubleToECMAInt32 performance (on ARM).</t>
  </si>
  <si>
    <t>normal</t>
  </si>
  <si>
    <t>Performance Optimization</t>
  </si>
  <si>
    <t>POTENTIAL_SOLUTION_DESIGN,SOLUTION_REVIEW,CODE_IMPLEMENTATION,SOLUTION_VERIFICATION,CODE_REVIEW,CODE_IMPLEMENTATION,CODE_REVIEW,NEW_ISSUE_FILING</t>
  </si>
  <si>
    <t>SOL_DES,IMPL,VER,CR,IMPL,CR</t>
  </si>
  <si>
    <t>SOL_DES,IMPL,VER,CR,(IMPL|CR|VER)</t>
  </si>
  <si>
    <t>Layout: Form Controls</t>
  </si>
  <si>
    <t>MatsPalmgren_bugz@use.startmail.com</t>
  </si>
  <si>
    <t>2010-03-15T02:33:30Z</t>
  </si>
  <si>
    <t>2012-11-26T03:31:12Z</t>
  </si>
  <si>
    <t>2010-05-13T02:14:54Z</t>
  </si>
  <si>
    <t>Tinderbox orange: layout/reftests/forms/placeholder/placeholder-7.html placeholder-8.html placeholder-9.html</t>
  </si>
  <si>
    <t>ehsan.akhgari@gmail.com</t>
  </si>
  <si>
    <t>UI Issue</t>
  </si>
  <si>
    <t>PROBLEM_CAUSE_IDENTIFICATION,PROBLEM_CAUSE_IDENTIFICATION,POTENTIAL_SOLUTION_DESIGN,CODE_IMPLEMENTATION,CODE_REVIEW,CODE_REVIEW_REQUEST,CODE_REVIEW,POTENTIAL_SOLUTION_DESIGN,PROBLEM_REVIEW,POTENTIAL_SOLUTION_DESIGN,PROBLEM_CAUSE_IDENTIFICATION,POTENTIAL_SOLUTION_DESIGN,CODE_IMPLEMENTATION,PROBLEM_REVIEW,SOLUTION_VERIFICATION,COLLATERAL_POTENTIAL_SOLUTION,CODE_IMPLEMENTATION,CODE_REVIEW,VERIFICATION_REQUEST,NEW_ISSUE_FILING,NEW_ISSUE_FILING,NEW_ISSUE_FILING,VERIFICATION_REQUEST,NEW_ISSUE_FILING</t>
  </si>
  <si>
    <t>ISU_ANLYS,SOL_DES,IMPL,CR,SOL_DES,ISU_ANLYS,SOL_DES,ISU_ANLYS,SOL_DES,IMPL,ISU_ANLYS,VER,IMPL,CR</t>
  </si>
  <si>
    <t>(ISU_ANLYS,SOL_DES,IMPL,(CR|VER))+</t>
  </si>
  <si>
    <t>Complex</t>
  </si>
  <si>
    <t>https://bugzilla.mozilla.org/show_bug.cgi?id=552914</t>
  </si>
  <si>
    <t>DOM: Editor</t>
  </si>
  <si>
    <t>masayuki@d-toybox.com</t>
  </si>
  <si>
    <t>2010-03-17T09:57:00Z</t>
  </si>
  <si>
    <t>2010-07-31T09:14:49Z</t>
  </si>
  <si>
    <t>2010-04-12T03:53:22Z</t>
  </si>
  <si>
    <t>nsEditor::mFlags is never modified by SetFlags()</t>
  </si>
  <si>
    <t>minor</t>
  </si>
  <si>
    <t>Code Design</t>
  </si>
  <si>
    <t>PROBLEM_CAUSE_IDENTIFICATION,CODE_IMPLEMENTATION,CODE_REVIEW_REQUEST,CODE_REVIEW,CODE_REVIEW,CODE_IMPLEMENTATION,CODE_REVIEW,CODE_REVIEW,CODE_REVIEW,CODE_REVIEW,CODE_REVIEW,CODE_REVIEW,CODE_IMPLEMENTATION,NEW_ISSUE_FILING</t>
  </si>
  <si>
    <t>ISU_ANLYS,IMPL,CR,IMPL,CR,IMPL</t>
  </si>
  <si>
    <t>ISU_ANLYS,(IMPL,(CR|VER))+</t>
  </si>
  <si>
    <t>https://bugzilla.mozilla.org/show_bug.cgi?id=554061</t>
  </si>
  <si>
    <t>CSS Parsing and Computation</t>
  </si>
  <si>
    <t>bugmozz@gmail.com</t>
  </si>
  <si>
    <t>2010-03-22T16:00:34Z</t>
  </si>
  <si>
    <t>2010-03-26T20:14:28Z</t>
  </si>
  <si>
    <t>2010-03-25T09:27:10Z</t>
  </si>
  <si>
    <t>menu is gray out before mouse-over</t>
  </si>
  <si>
    <t>mstange.moz@gmail.com</t>
  </si>
  <si>
    <t>VERIFIED</t>
  </si>
  <si>
    <t>[554574, 554627]</t>
  </si>
  <si>
    <t>POTENTIAL_SOLUTION_DESIGN,SOLUTION_REVIEW,REPRODUCTION_ATTEMPT,POTENTIAL_SOLUTION_DESIGN,SOLUTION_REVIEW_REQUEST,REPRODUCTION_ATTEMPT,SOLUTION_REVIEW,CODE_IMPLEMENTATION,CODE_REVIEW,SOLUTION_VERIFICATION</t>
  </si>
  <si>
    <t>SOL_DES,ISU_REP,SOL_DES,ISU_REP,SOL_DES,IMPL,CR,VER</t>
  </si>
  <si>
    <t>(SOL_DES,ISU_REP)+,IMPL,CR,VER</t>
  </si>
  <si>
    <t>https://bugzilla.mozilla.org/show_bug.cgi?id=558970</t>
  </si>
  <si>
    <t>2010-04-13T02:30:04Z</t>
  </si>
  <si>
    <t>2010-04-19T12:46:46Z</t>
  </si>
  <si>
    <t>2010-04-19T12:39:47Z</t>
  </si>
  <si>
    <t>nsEditorEventListener should store its owner as nsEditor rather than nsIEditor</t>
  </si>
  <si>
    <t>POTENTIAL_SOLUTION_DESIGN,CODE_IMPLEMENTATION,CODE_IMPLEMENTATION,CODE_REVIEW,CODE_IMPLEMENTATION,CODE_REVIEW,CODE_REVIEW,CODE_REVIEW,CODE_REVIEW,CODE_REVIEW,CODE_REVIEW,CODE_REVIEW,CODE_REVIEW,NEW_ISSUE_FILING,CODE_REVIEW,CODE_REVIEW,POTENTIAL_SOLUTION_DESIGN,CODE_IMPLEMENTATION,SOLUTION_REVIEW,NEW_ISSUE_FILING,NEW_ISSUE_FILING</t>
  </si>
  <si>
    <t>SOL_DES,IMPL,CR,IMPL,CR,SOL_DES,IMPL,SOL_DES</t>
  </si>
  <si>
    <t>(SOL_DES,IMPL,(CR|VER))+</t>
  </si>
  <si>
    <t>https://bugzilla.mozilla.org/show_bug.cgi?id=561168</t>
  </si>
  <si>
    <t>Graphics: Canvas2D</t>
  </si>
  <si>
    <t>vladimir@pobox.com</t>
  </si>
  <si>
    <t>2010-04-22T19:17:11Z</t>
  </si>
  <si>
    <t>2010-06-08T15:59:07Z</t>
  </si>
  <si>
    <t>2010-05-18T17:47:48Z</t>
  </si>
  <si>
    <t>convert Canvas to use Layers for rendering</t>
  </si>
  <si>
    <t>[565321]</t>
  </si>
  <si>
    <t>CODE_IMPLEMENTATION,CODE_REVIEW,CODE_IMPLEMENTATION,CODE_IMPLEMENTATION,CODE_IMPLEMENTATION,CODE_IMPLEMENTATION,CODE_IMPLEMENTATION,CODE_IMPLEMENTATION,CODE_REVIEW,CODE_REVIEW,CODE_REVIEW,CODE_REVIEW,CODE_IMPLEMENTATION,CODE_REVIEW,CODE_IMPLEMENTATION,CODE_IMPLEMENTATION,CODE_REVIEW,CODE_IMPLEMENTATION,CODE_IMPLEMENTATION,SOLUTION_VERIFICATION,CODE_IMPLEMENTATION,CODE_REVIEW</t>
  </si>
  <si>
    <t>IMPL,CR,IMPL,CR,IMPL,CR,IMPL,CR,IMPL,VER,IMPL,CR</t>
  </si>
  <si>
    <t>(IMPL,(CR|VER))+</t>
  </si>
  <si>
    <t>https://bugzilla.mozilla.org/show_bug.cgi?id=576837</t>
  </si>
  <si>
    <t>2010-07-04T07:29:26Z</t>
  </si>
  <si>
    <t>2011-01-08T09:04:33Z</t>
  </si>
  <si>
    <t>YARR allows what seems like a bogus character-class range</t>
  </si>
  <si>
    <t>cdleary@acm.org</t>
  </si>
  <si>
    <t>REPRODUCTION_ATTEMPT,REPRODUCTION_ATTEMPT,PROBLEM_CAUSE_IDENTIFICATION,CODE_IMPLEMENTATION,CODE_REVIEW,CODE_IMPLEMENTATION,CODE_REVIEW,CODE_REVIEW,CODE_REVIEW,CODE_REVIEW,CODE_REVIEW,CODE_REVIEW,CODE_IMPLEMENTATION,IMPLEMENTATION_REVERSION,CODE_IMPLEMENTATION,CODE_IMPLEMENTATION</t>
  </si>
  <si>
    <t>ISU_REP,ISU_ANLYS,IMPL,CR,IMPL,CR,IMPL,VER,IMPL</t>
  </si>
  <si>
    <t>ISU_REP,ISU_ANLYS,(IMPL,CR,VER)+</t>
  </si>
  <si>
    <t>https://bugzilla.mozilla.org/show_bug.cgi?id=577462</t>
  </si>
  <si>
    <t>Graphics</t>
  </si>
  <si>
    <t>bas@basschouten.com</t>
  </si>
  <si>
    <t>2010-07-08T11:41:43Z</t>
  </si>
  <si>
    <t>2010-07-13T22:37:33Z</t>
  </si>
  <si>
    <t>ThebesLayerD3D9 should use GetDC</t>
  </si>
  <si>
    <t>CODE_IMPLEMENTATION,CODE_IMPLEMENTATION,CODE_REVIEW</t>
  </si>
  <si>
    <t>IMPL,CR</t>
  </si>
  <si>
    <t>IMPL,CR,IMPL?</t>
  </si>
  <si>
    <t>mozillamarcia.knous@gmail.com</t>
  </si>
  <si>
    <t>2010-08-10T01:08:33Z</t>
  </si>
  <si>
    <t>2010-09-26T08:51:06Z</t>
  </si>
  <si>
    <t>2010-09-20T17:29:15Z</t>
  </si>
  <si>
    <t>Graphics feature tests are too strict</t>
  </si>
  <si>
    <t>jacob.benoit.1@gmail.com</t>
  </si>
  <si>
    <t>Compatibility Issue</t>
  </si>
  <si>
    <t>REPRODUCTION_ATTEMPT,REPRODUCTION_ATTEMPT,PROBLEM_CAUSE_IDENTIFICATION,POTENTIAL_SOLUTION_DESIGN,CODE_IMPLEMENTATION,CODE_IMPLEMENTATION,CODE_IMPLEMENTATION</t>
  </si>
  <si>
    <t>ISU_REP,ISU_ANLYS,SOL_DES,IMPL</t>
  </si>
  <si>
    <t>ISU_REP,ISU_ANLYS,SOL_DES,IMPL,(IMPL|CR|VER)?</t>
  </si>
  <si>
    <t>nth10sd@gmail.com</t>
  </si>
  <si>
    <t>2010-08-15T10:02:05Z</t>
  </si>
  <si>
    <t>2013-01-11T00:37:03Z</t>
  </si>
  <si>
    <t>2010-09-16T22:26:22Z</t>
  </si>
  <si>
    <t>JM: IsSaneThisObject assertion failure on CALLXMLNAME</t>
  </si>
  <si>
    <t>critical</t>
  </si>
  <si>
    <t>Testing</t>
  </si>
  <si>
    <t>Test Failure</t>
  </si>
  <si>
    <t>CODE_IMPLEMENTATION,SOLUTION_VERIFICATION</t>
  </si>
  <si>
    <t>IMPL,VER</t>
  </si>
  <si>
    <t>IMPL,VER,(IMPL|CR|VER)?</t>
  </si>
  <si>
    <t>https://bugzilla.mozilla.org/show_bug.cgi?id=590389</t>
  </si>
  <si>
    <t>Internationalization</t>
  </si>
  <si>
    <t>m_kato@ga2.so-net.ne.jp</t>
  </si>
  <si>
    <t>2010-08-25T02:44:44Z</t>
  </si>
  <si>
    <t>2011-05-27T06:54:38Z</t>
  </si>
  <si>
    <t>some methods into nsICharsetConverterManager should be noscript</t>
  </si>
  <si>
    <t>CODE_IMPLEMENTATION</t>
  </si>
  <si>
    <t>IMPL</t>
  </si>
  <si>
    <t>DOM: Core &amp; HTML</t>
  </si>
  <si>
    <t>kwierso@gmail.com</t>
  </si>
  <si>
    <t>2010-09-03T15:53:12Z</t>
  </si>
  <si>
    <t>2019-03-13T13:42:05Z</t>
  </si>
  <si>
    <t>2010-09-19T16:06:07Z</t>
  </si>
  <si>
    <t>"Get Add-ons" pane is being restricted by X-FRAME-OPTIONS</t>
  </si>
  <si>
    <t>brandon@hackmill.com</t>
  </si>
  <si>
    <t>major</t>
  </si>
  <si>
    <t>Incorrect page rendering</t>
  </si>
  <si>
    <t>PROBLEM_LOCALIZATION,ISSUE_IMPACT,REPRODUCTION_ATTEMPT,CODE_IMPLEMENTATION,CODE_REVIEW,CODE_REVIEW,CODE_REVIEW,CODE_REVIEW,CODE_REVIEW,POTENTIAL_SOLUTION_DESIGN,SOLUTION_REVIEW_REQUEST,SOLUTION_REVIEW,NEW_ISSUE_FILING,PROBLEM_CAUSE_IDENTIFICATION,POTENTIAL_SOLUTION_DESIGN,SOLUTION_REVIEW,POTENTIAL_SOLUTION_DESIGN,SOLUTION_REVIEW_REQUEST,SOLUTION_REVIEW_REQUEST,POTENTIAL_SOLUTION_DESIGN,CODE_IMPLEMENTATION,CODE_REVIEW,CODE_REVIEW,CODE_REVIEW,CODE_REVIEW,CODE_REVIEW,CODE_UPDATE_REQUEST,CODE_IMPLEMENTATION,SOLUTION_VERIFICATION,CODE_IMPLEMENTATION,CODE_REVIEW,CODE_IMPLEMENTATION,SOLUTION_VERIFICATION</t>
  </si>
  <si>
    <t>ISU_ANLYS,ISU_REP,IMPL,CR,SOL_DES,ISU_ANLYS,SOL_DES,IMPL,CR,IMPL,VER,IMPL,CR,IMPL,VER</t>
  </si>
  <si>
    <t>ISU_ANLYS,ISU_REP,(SOL_DES,IMPL,(CR|VER))+</t>
  </si>
  <si>
    <t>https://bugzilla.mozilla.org/show_bug.cgi?id=596726</t>
  </si>
  <si>
    <t>zachad@qacafe.com</t>
  </si>
  <si>
    <t>2010-09-15T20:50:32Z</t>
  </si>
  <si>
    <t>2010-09-16T18:07:50Z</t>
  </si>
  <si>
    <t>Backspace and insertion within a contentEditable pre behaves incorrectly</t>
  </si>
  <si>
    <t>REPRODUCTION_ATTEMPT,SOLVED_BY_OTHER_ISSUE</t>
  </si>
  <si>
    <t>ISU_REP</t>
  </si>
  <si>
    <t>https://bugzilla.mozilla.org/show_bug.cgi?id=597071</t>
  </si>
  <si>
    <t>Firefox</t>
  </si>
  <si>
    <t>Session Restore</t>
  </si>
  <si>
    <t>paul@oshannessy.com</t>
  </si>
  <si>
    <t>2010-09-16T17:51:21Z</t>
  </si>
  <si>
    <t>2014-04-14T09:46:33Z</t>
  </si>
  <si>
    <t>2010-09-21T22:06:03Z</t>
  </si>
  <si>
    <t>Only add last closed window to open windows at shutdown</t>
  </si>
  <si>
    <t>Client Software</t>
  </si>
  <si>
    <t>CODE_IMPLEMENTATION,SOLUTION_VERIFICATION,CODE_REVIEW,CODE_REVIEW,SOLVED_BY_OTHER_ISSUE,CODE_REVIEW,SOLUTION_VERIFICATION,CODE_IMPLEMENTATION,CODE_IMPLEMENTATION</t>
  </si>
  <si>
    <t>IMPL,VER,CR,VER,IMPL</t>
  </si>
  <si>
    <t>IMPL,CR,VER,IMPL?</t>
  </si>
  <si>
    <t>https://bugzilla.mozilla.org/show_bug.cgi?id=597389</t>
  </si>
  <si>
    <t>Widget: Cocoa</t>
  </si>
  <si>
    <t>2010-09-17T13:23:53Z</t>
  </si>
  <si>
    <t>2010-10-11T19:38:29Z</t>
  </si>
  <si>
    <t>2010-09-21T04:13:21Z</t>
  </si>
  <si>
    <t>If plug-ins disable non-Roman keyboard layout and they don't recover the state, Gecko doesn't recover it</t>
  </si>
  <si>
    <t>P1</t>
  </si>
  <si>
    <t>Feature Development</t>
  </si>
  <si>
    <t>CODE_IMPLEMENTATION,PROBLEM_CAUSE_IDENTIFICATION,REPRODUCTION_ATTEMPT,REPRODUCTION_ATTEMPT,REPRODUCTION_ATTEMPT,REPRODUCTION_ATTEMPT,REPRODUCTION_ATTEMPT,REPRODUCTION_ATTEMPT,CODE_REVIEW,CODE_REVIEW,CODE_REVIEW,CODE_REVIEW,SOLUTION_VERIFICATION</t>
  </si>
  <si>
    <t>IMPL,ISU_ANLYS,ISU_REP,CR,VER</t>
  </si>
  <si>
    <t>ISU_ANLYS,ISU_REP,IMPL,(CR|VER)</t>
  </si>
  <si>
    <t>n.nethercote@gmail.com</t>
  </si>
  <si>
    <t>2010-09-29T09:56:49Z</t>
  </si>
  <si>
    <t>2010-10-07T22:16:06Z</t>
  </si>
  <si>
    <t>2010-10-01T13:11:23Z</t>
  </si>
  <si>
    <t>TM: allow for branches that are never taken</t>
  </si>
  <si>
    <t>https://bugzilla.mozilla.org/show_bug.cgi?id=601912</t>
  </si>
  <si>
    <t>enhancement</t>
  </si>
  <si>
    <t>Layout</t>
  </si>
  <si>
    <t>nunoplopes@sapo.pt</t>
  </si>
  <si>
    <t>2010-10-05T12:20:37Z</t>
  </si>
  <si>
    <t>2012-10-17T23:51:11Z</t>
  </si>
  <si>
    <t>2012-09-08T15:34:02Z</t>
  </si>
  <si>
    <t>HTML 5's &lt;ol&gt; reversed attribute not supported</t>
  </si>
  <si>
    <t>bzbarsky@mit.edu</t>
  </si>
  <si>
    <t>Defective Functionality</t>
  </si>
  <si>
    <t>REPRODUCTION_REQUEST,POTENTIAL_SOLUTION_DESIGN,REPRODUCTION_ATTEMPT,CODE_IMPLEMENTATION,CODE_UPDATE_REQUEST,CODE_REVIEW,CODE_IMPLEMENTATION,CODE_IMPLEMENTATION,CODE_IMPLEMENTATION,CODE_REVIEW,CODE_UPDATE_REQUEST,CODE_IMPLEMENTATION,CODE_REVIEW,CODE_REVIEW,CODE_REVIEW,CODE_REVIEW,CODE_REVIEW,CODE_REVIEW,CODE_IMPLEMENTATION</t>
  </si>
  <si>
    <t>SOL_DES,ISU_REP,IMPL,CR,IMPL,CR,IMPL,CR,IMPL</t>
  </si>
  <si>
    <t>ISU_REP,SOL_DES,(IMPL,(CR|VER)+</t>
  </si>
  <si>
    <t>https://bugzilla.mozilla.org/show_bug.cgi?id=601999</t>
  </si>
  <si>
    <t>2010-10-05T18:50:11Z</t>
  </si>
  <si>
    <t>2010-11-10T10:24:30Z</t>
  </si>
  <si>
    <t>2010-11-10T06:01:30Z</t>
  </si>
  <si>
    <t>Too-much-recursion crash with css filter property</t>
  </si>
  <si>
    <t>PROBLEM_CAUSE_IDENTIFICATION,POTENTIAL_SOLUTION_DESIGN,POTENTIAL_SOLUTION_DESIGN,POTENTIAL_SOLUTION_DESIGN,POTENTIAL_SOLUTION_DESIGN,SOLUTION_REVIEW,CODE_IMPLEMENTATION,CODE_REVIEW_REQUEST,POTENTIAL_SOLUTION_DESIGN,POTENTIAL_SOLUTION_DESIGN,CODE_IMPLEMENTATION,POTENTIAL_SOLUTION_DESIGN,SOLUTION_REVIEW,POTENTIAL_SOLUTION_DESIGN,SOLUTION_REVIEW,POTENTIAL_SOLUTION_DESIGN,SOLUTION_REVIEW_REQUEST</t>
  </si>
  <si>
    <t>ISU_ANLYS,SOL_DES,IMPL,SOL_DES,IMPL,SOL_DES</t>
  </si>
  <si>
    <t>ISU_ANLYS,(SOL_DES,IMPL,(CR|VER))+</t>
  </si>
  <si>
    <t>https://bugzilla.mozilla.org/show_bug.cgi?id=621194</t>
  </si>
  <si>
    <t>General</t>
  </si>
  <si>
    <t>philipp@weitershausen.de</t>
  </si>
  <si>
    <t>2010-12-23T19:31:06Z</t>
  </si>
  <si>
    <t>2011-01-07T07:42:40Z</t>
  </si>
  <si>
    <t>2011-01-04T19:45:06Z</t>
  </si>
  <si>
    <t>Merge fx-sync to mozilla-central</t>
  </si>
  <si>
    <t>nobody@mozilla.org</t>
  </si>
  <si>
    <t>Sync</t>
  </si>
  <si>
    <t>mverdi@mozilla.com</t>
  </si>
  <si>
    <t>2011-01-06T23:01:51Z</t>
  </si>
  <si>
    <t>2018-09-24T21:26:41Z</t>
  </si>
  <si>
    <t>2011-01-16T22:59:13Z</t>
  </si>
  <si>
    <t>When using the Sync Add-on, the Add a device link goes to the wrong SUMO article</t>
  </si>
  <si>
    <t>https://bugzilla.mozilla.org/show_bug.cgi?id=626855</t>
  </si>
  <si>
    <t>IPC</t>
  </si>
  <si>
    <t>ben@stechz.com</t>
  </si>
  <si>
    <t>2011-01-18T23:51:34Z</t>
  </si>
  <si>
    <t>2011-01-19T16:56:42Z</t>
  </si>
  <si>
    <t>Crash: trying to scroll HTML page with frameset</t>
  </si>
  <si>
    <t>Crash</t>
  </si>
  <si>
    <t>CODE_IMPLEMENTATION,PROBLEM_CAUSE_IDENTIFICATION</t>
  </si>
  <si>
    <t>IMPL,ISU_ANLYS</t>
  </si>
  <si>
    <t>IMPL,ISU_ANLYS,(IMPL|CR)?</t>
  </si>
  <si>
    <t>https://bugzilla.mozilla.org/show_bug.cgi?id=627984</t>
  </si>
  <si>
    <t>jdemooij@mozilla.com</t>
  </si>
  <si>
    <t>2011-01-22T11:57:58Z</t>
  </si>
  <si>
    <t>2013-12-27T22:34:39Z</t>
  </si>
  <si>
    <t>2011-02-15T20:13:30Z</t>
  </si>
  <si>
    <t>watch() can make us miss the method write barrier</t>
  </si>
  <si>
    <t>jorendorff@mozilla.com</t>
  </si>
  <si>
    <t>PROBLEM_CAUSE_IDENTIFICATION,PROBLEM_CAUSE_IDENTIFICATION,POTENTIAL_SOLUTION_DESIGN,SOLUTION_REVIEW,POTENTIAL_SOLUTION_DESIGN,SOLUTION_REVIEW,SOLUTION_REVIEW,POTENTIAL_SOLUTION_DESIGN,SOLUTION_REVIEW,SOLUTION_REVIEW,CODE_IMPLEMENTATION,CODE_UPDATE_REQUEST,SOLUTION_REVIEW,POTENTIAL_SOLUTION_DESIGN,SOLUTION_REVIEW,CODE_REVIEW,CODE_REVIEW,CODE_REVIEW,CODE_REVIEW,CODE_IMPLEMENTATION</t>
  </si>
  <si>
    <t>ISU_ANLYS,SOL_DES,IMPL,SOL_DES,CR,IMPL</t>
  </si>
  <si>
    <t>https://bugzilla.mozilla.org/show_bug.cgi?id=634654</t>
  </si>
  <si>
    <t>2011-02-16T18:29:35Z</t>
  </si>
  <si>
    <t>2013-07-31T14:46:19Z</t>
  </si>
  <si>
    <t>2011-11-08T09:31:58Z</t>
  </si>
  <si>
    <t>Add RegExpPrivate cache</t>
  </si>
  <si>
    <t>[673189]</t>
  </si>
  <si>
    <t>PROBLEM_REVIEW,PROBLEM_REVIEW,CODE_IMPLEMENTATION,CODE_IMPLEMENTATION,SOLUTION_VERIFICATION,SOLUTION_VERIFICATION,POTENTIAL_SOLUTION_DESIGN,CODE_IMPLEMENTATION,SOLUTION_VERIFICATION,CODE_IMPLEMENTATION,SOLUTION_VERIFICATION,CODE_IMPLEMENTATION,CODE_REVIEW,CODE_REVIEW,CODE_REVIEW,CODE_REVIEW,CODE_REVIEW,CODE_REVIEW,CODE_REVIEW,CODE_REVIEW,CODE_REVIEW,CODE_IMPLEMENTATION</t>
  </si>
  <si>
    <t>ISU_ANLYS,IMPL,VER,SOL_DES,IMPL,VER,IMPL,VER,IMPL,CR,IMPL</t>
  </si>
  <si>
    <t>https://bugzilla.mozilla.org/show_bug.cgi?id=642412</t>
  </si>
  <si>
    <t>2011-03-17T12:10:51Z</t>
  </si>
  <si>
    <t>2013-06-10T17:54:49Z</t>
  </si>
  <si>
    <t>TI: investigate Kraken crypto performance</t>
  </si>
  <si>
    <t>bhackett1024@gmail.com</t>
  </si>
  <si>
    <t>PROBLEM_REVIEW,PROBLEM_REVIEW,PROBLEM_CAUSE_IDENTIFICATION,POTENTIAL_SOLUTION_DESIGN,CODE_IMPLEMENTATION,CODE_IMPLEMENTATION,POTENTIAL_SOLUTION_DESIGN,CODE_IMPLEMENTATION,SOLUTION_VERIFICATION</t>
  </si>
  <si>
    <t>ISU_ANLYS,SOL_DES,IMPL,SOL_DES,IMPL,VER</t>
  </si>
  <si>
    <t>https://bugzilla.mozilla.org/show_bug.cgi?id=658675</t>
  </si>
  <si>
    <t>2011-05-20T22:07:56Z</t>
  </si>
  <si>
    <t>2011-06-15T09:30:18Z</t>
  </si>
  <si>
    <t>Preload captcha</t>
  </si>
  <si>
    <t>POTENTIAL_SOLUTION_DESIGN,SOLUTION_REVIEW,CODE_IMPLEMENTATION,CODE_REVIEW,CODE_REVIEW,CODE_IMPLEMENTATION,CODE_REVIEW_REQUEST,CODE_REVIEW,SOLUTION_VERIFICATION</t>
  </si>
  <si>
    <t>SOL_DES,IMPL,CR,IMPL,CR,VER</t>
  </si>
  <si>
    <t>SOL_DES,(IMPL,(CR|VER))+</t>
  </si>
  <si>
    <t>https://bugzilla.mozilla.org/show_bug.cgi?id=659018</t>
  </si>
  <si>
    <t>Disability Access APIs</t>
  </si>
  <si>
    <t>mgorse@suse.com</t>
  </si>
  <si>
    <t>2011-05-23T16:45:03Z</t>
  </si>
  <si>
    <t>2011-09-04T00:49:52Z</t>
  </si>
  <si>
    <t>2011-06-22T04:28:14Z</t>
  </si>
  <si>
    <t>missing property-changed::accessible-name on inbox refresh in Thunderbird</t>
  </si>
  <si>
    <t>tbsaunde+mozbugs@tbsaunde.org</t>
  </si>
  <si>
    <t>[493685]</t>
  </si>
  <si>
    <t>PROBLEM_REVIEW,PROBLEM_REVIEW,CODE_IMPLEMENTATION,CODE_REVIEW,CODE_REVIEW</t>
  </si>
  <si>
    <t>ISU_ANLYS,IMPL,CR</t>
  </si>
  <si>
    <t>ISU_ANLYS,IMPL,(IMPL|CR|VER)?</t>
  </si>
  <si>
    <t>MathML</t>
  </si>
  <si>
    <t>matjk7@gmail.com</t>
  </si>
  <si>
    <t>2011-05-31T07:43:53Z</t>
  </si>
  <si>
    <t>2013-08-24T09:10:16Z</t>
  </si>
  <si>
    <t>2011-06-03T10:09:28Z</t>
  </si>
  <si>
    <t>Remove --disable-mathml support</t>
  </si>
  <si>
    <t>Refactoring</t>
  </si>
  <si>
    <t>Unnecessary Code Removal</t>
  </si>
  <si>
    <t>CODE_IMPLEMENTATION,CODE_REVIEW</t>
  </si>
  <si>
    <t>https://bugzilla.mozilla.org/show_bug.cgi?id=667586</t>
  </si>
  <si>
    <t>Address Bar</t>
  </si>
  <si>
    <t>fryn@frankyan.com</t>
  </si>
  <si>
    <t>2011-06-27T19:56:41Z</t>
  </si>
  <si>
    <t>2015-12-08T11:34:54Z</t>
  </si>
  <si>
    <t>2012-05-28T17:13:08Z</t>
  </si>
  <si>
    <t>Clear identity block when typing a different URL into location bar</t>
  </si>
  <si>
    <t>weinjared+bmo@gmail.com</t>
  </si>
  <si>
    <t>[267146, 711761]</t>
  </si>
  <si>
    <t>POTENTIAL_SOLUTION_DESIGN,CODE_IMPLEMENTATION,SOLUTION_REVIEW,POTENTIAL_SOLUTION_DESIGN,SOLUTION_REVIEW,SOLUTION_REVIEW,CODE_IMPLEMENTATION,CODE_IMPLEMENTATION,CODE_IMPLEMENTATION,CODE_REVIEW,POTENTIAL_SOLUTION_DESIGN,SOLUTION_REVIEW,POTENTIAL_SOLUTION_DESIGN,CODE_IMPLEMENTATION,CODE_IMPLEMENTATION,CODE_REVIEW,CODE_REVIEW,SOLUTION_REVIEW,POTENTIAL_SOLUTION_DESIGN,CODE_IMPLEMENTATION,CODE_REVIEW,CODE_REVIEW,CODE_REVIEW,CODE_REVIEW,CODE_REVIEW,CODE_REVIEW,CODE_IMPLEMENTATION,CODE_REVIEW,CODE_REVIEW,CODE_IMPLEMENTATION,CODE_REVIEW</t>
  </si>
  <si>
    <t>SOL_DES,IMPL,SOL_DES,IMPL,CR,SOL_DES,IMPL,CR,SOL_DES,IMPL,CR,IMPL,CR,IMPL,CR</t>
  </si>
  <si>
    <t>https://bugzilla.mozilla.org/show_bug.cgi?id=670853</t>
  </si>
  <si>
    <t>surkov.alexander@gmail.com</t>
  </si>
  <si>
    <t>2011-07-12T06:16:32Z</t>
  </si>
  <si>
    <t>2012-04-05T18:41:05Z</t>
  </si>
  <si>
    <t>undetermined progressmeters should expose mixed state</t>
  </si>
  <si>
    <t>maxli@maxli.ca</t>
  </si>
  <si>
    <t>POTENTIAL_SOLUTION_DESIGN,SOLUTION_REVIEW_REQUEST,POTENTIAL_SOLUTION_DESIGN,SOLUTION_VERIFICATION,CODE_IMPLEMENTATION,CODE_REVIEW,CODE_REVIEW,CODE_REVIEW,CODE_IMPLEMENTATION,CODE_IMPLEMENTATION,CODE_REVIEW,CODE_REVIEW,CODE_IMPLEMENTATION,CODE_REVIEW,CODE_REVIEW</t>
  </si>
  <si>
    <t>SOL_DES,VER,IMPL,CR,IMPL,CR,IMPL,CR</t>
  </si>
  <si>
    <t>https://bugzilla.mozilla.org/show_bug.cgi?id=674446</t>
  </si>
  <si>
    <t>XPCOM</t>
  </si>
  <si>
    <t>respindola@unverified.tld</t>
  </si>
  <si>
    <t>2011-07-27T03:25:44Z</t>
  </si>
  <si>
    <t>2011-08-09T16:03:28Z</t>
  </si>
  <si>
    <t>Add a bit of logging to nsGlueLinkingOSX.cpp</t>
  </si>
  <si>
    <t>CODE_IMPLEMENTATION,CODE_REVIEW,CODE_IMPLEMENTATION,CODE_REVIEW_REQUEST,CODE_REVIEW</t>
  </si>
  <si>
    <t>IMPL,CR,IMPL,CR</t>
  </si>
  <si>
    <t>https://bugzilla.mozilla.org/show_bug.cgi?id=674609</t>
  </si>
  <si>
    <t>2011-07-27T18:33:50Z</t>
  </si>
  <si>
    <t>2011-08-11T21:29:54Z</t>
  </si>
  <si>
    <t>TI: reduce script size overhead</t>
  </si>
  <si>
    <t>general@js.bugs</t>
  </si>
  <si>
    <t>PROBLEM_CAUSE_IDENTIFICATION,POTENTIAL_SOLUTION_DESIGN,CODE_IMPLEMENTATION</t>
  </si>
  <si>
    <t>https://bugzilla.mozilla.org/show_bug.cgi?id=675961</t>
  </si>
  <si>
    <t>Networking: WebSockets</t>
  </si>
  <si>
    <t>mcmanus@ducksong.com</t>
  </si>
  <si>
    <t>2011-08-02T16:00:41Z</t>
  </si>
  <si>
    <t>2011-08-05T16:08:29Z</t>
  </si>
  <si>
    <t>Websockets - error in removing processed control frame from  buffered fragment sequence</t>
  </si>
  <si>
    <t>PROBLEM_CAUSE_IDENTIFICATION,CODE_IMPLEMENTATION</t>
  </si>
  <si>
    <t>ISU_ANLYS,IMPL</t>
  </si>
  <si>
    <t>https://bugzilla.mozilla.org/show_bug.cgi?id=676248</t>
  </si>
  <si>
    <t>2011-08-03T14:24:12Z</t>
  </si>
  <si>
    <t>2013-03-12T00:09:06Z</t>
  </si>
  <si>
    <t>Make the window GL context transparent</t>
  </si>
  <si>
    <t>POTENTIAL_SOLUTION_DESIGN,CODE_IMPLEMENTATION,CODE_REVIEW_REQUEST,CODE_REVIEW,CODE_IMPLEMENTATION</t>
  </si>
  <si>
    <t>SOL_DES,IMPL,CR,IMPL</t>
  </si>
  <si>
    <t>SOL_DES,IMPL,CR,(IMPL|VER)?</t>
  </si>
  <si>
    <t>https://bugzilla.mozilla.org/show_bug.cgi?id=677173</t>
  </si>
  <si>
    <t>jean.claveau@c277.fr</t>
  </si>
  <si>
    <t>2011-08-08T09:50:30Z</t>
  </si>
  <si>
    <t>2011-10-10T11:03:51Z</t>
  </si>
  <si>
    <t>2011-09-01T08:57:43Z</t>
  </si>
  <si>
    <t>css3-3d-transforms isn't fully disabled since properties (which sites detect) are added to IDL</t>
  </si>
  <si>
    <t>matt.woodrow@gmail.com</t>
  </si>
  <si>
    <t>PROBLEM_CAUSE_IDENTIFICATION,POTENTIAL_SOLUTION_DESIGN,POTENTIAL_SOLUTION_DESIGN,SOLUTION_REVIEW,PROBLEM_CAUSE_IDENTIFICATION,SOLUTION_REVIEW,CODE_IMPLEMENTATION,CODE_REVIEW,SOLUTION_VERIFICATION,COLLATERAL_PROBLEM_ANALYSIS,COLLATERAL_POTENTIAL_SOLUTION,COLLATERAL_PROBLEM_ANALYSIS,COLLATERAL_POTENTIAL_SOLUTION,CODE_IMPLEMENTATION,CODE_IMPLEMENTATION,CODE_REVIEW,CODE_REVIEW,SOLUTION_VERIFICATION,VERIFICATION_REQUEST,COLLATERAL_PROBLEM_ANALYSIS,SOLUTION_VERIFICATION</t>
  </si>
  <si>
    <t>ISU_ANLYS,SOL_DES,ISU_ANLYS,SOL_DES,IMPL,CR,VER,IMPL,CR,VER</t>
  </si>
  <si>
    <t>https://bugzilla.mozilla.org/show_bug.cgi?id=682449</t>
  </si>
  <si>
    <t>2011-08-26T22:54:19Z</t>
  </si>
  <si>
    <t>2018-09-24T21:24:50Z</t>
  </si>
  <si>
    <t>2011-08-31T18:40:32Z</t>
  </si>
  <si>
    <t>resource.js:412: SyntaxError: redefining delete is deprecated</t>
  </si>
  <si>
    <t>Technology Update</t>
  </si>
  <si>
    <t>PROBLEM_CAUSE_IDENTIFICATION,PROBLEM_CAUSE_IDENTIFICATION,CODE_IMPLEMENTATION</t>
  </si>
  <si>
    <t>jwalden@mit.edu</t>
  </si>
  <si>
    <t>2011-09-15T17:12:02Z</t>
  </si>
  <si>
    <t>2011-09-20T14:41:20Z</t>
  </si>
  <si>
    <t>Make the primordial Function and Object bootstrapping not use functionality itself depending on bootstrapping having partially occurred</t>
  </si>
  <si>
    <t>CODE_IMPLEMENTATION,CODE_IMPLEMENTATION,CODE_IMPLEMENTATION,POTENTIAL_SOLUTION_DESIGN,CODE_REVIEW,CODE_REVIEW,NEW_ISSUE_FILING</t>
  </si>
  <si>
    <t>IMPL,SOL_DES,CR</t>
  </si>
  <si>
    <t>IMPL,SOL_DES,(IMPL|CR)</t>
  </si>
  <si>
    <t>https://bugzilla.mozilla.org/show_bug.cgi?id=687754</t>
  </si>
  <si>
    <t>Tabbed Browser</t>
  </si>
  <si>
    <t>lenniger@yahoo.com</t>
  </si>
  <si>
    <t>2011-09-20T02:30:14Z</t>
  </si>
  <si>
    <t>2011-10-15T07:11:27Z</t>
  </si>
  <si>
    <t>2011-10-09T14:36:11Z</t>
  </si>
  <si>
    <t>[followup on bug 487242] unread attribute set at different times during page load</t>
  </si>
  <si>
    <t>CODE_IMPLEMENTATION,CODE_REVIEW,CODE_REVIEW,SOLUTION_REVIEW,CODE_IMPLEMENTATION,SOLUTION_REVIEW,SOLUTION_REVIEW,CODE_REVIEW,IMPLEMENTATION_REVERSION,COLLATERAL_PROBLEM_ANALYSIS,CODE_IMPLEMENTATION,CODE_REVIEW,SOLUTION_REVIEW,SOLUTION_REVIEW,POTENTIAL_SOLUTION_DESIGN,CODE_IMPLEMENTATION,CODE_IMPLEMENTATION,CODE_IMPLEMENTATION,CODE_REVIEW,CODE_IMPLEMENTATION,CODE_REVIEW,CODE_IMPLEMENTATION,CODE_REVIEW,CODE_REVIEW</t>
  </si>
  <si>
    <t>IMPL,CR,SOL_DES,IMPL,SOL_DES,CR,VER,IMPL,CR,SOL_DES,IMPL,CR,IMPL,CR,IMPL,CR</t>
  </si>
  <si>
    <t>https://bugzilla.mozilla.org/show_bug.cgi?id=687929</t>
  </si>
  <si>
    <t>bob@bclary.com</t>
  </si>
  <si>
    <t>2011-09-20T18:19:46Z</t>
  </si>
  <si>
    <t>2011-12-08T16:27:02Z</t>
  </si>
  <si>
    <t>null cx Crash [@ JS_BeginRequest ] with dom workers</t>
  </si>
  <si>
    <t>bent.mozilla@gmail.com</t>
  </si>
  <si>
    <t>[721191]</t>
  </si>
  <si>
    <t>PROBLEM_CAUSE_IDENTIFICATION,POTENTIAL_SOLUTION_DESIGN,REPRODUCTION_ATTEMPT,REPRODUCTION_ATTEMPT,REPRODUCTION_ATTEMPT,CODE_IMPLEMENTATION,CODE_REVIEW,CODE_REVIEW,SOLUTION_VERIFICATION</t>
  </si>
  <si>
    <t>ISU_ANLYS,SOL_DES,ISU_REP,IMPL,CR,VER</t>
  </si>
  <si>
    <t>https://bugzilla.mozilla.org/show_bug.cgi?id=691184</t>
  </si>
  <si>
    <t>Ms2ger@gmail.com</t>
  </si>
  <si>
    <t>2011-10-02T19:40:28Z</t>
  </si>
  <si>
    <t>2011-10-07T19:45:09Z</t>
  </si>
  <si>
    <t>Don't throw on setting ctx.textAlign, ctx.textBaseline</t>
  </si>
  <si>
    <t>emorley@mozilla.com</t>
  </si>
  <si>
    <t>CODE_IMPLEMENTATION,CODE_IMPLEMENTATION,CODE_IMPLEMENTATION,CODE_REVIEW</t>
  </si>
  <si>
    <t>https://bugzilla.mozilla.org/show_bug.cgi?id=695213</t>
  </si>
  <si>
    <t>bill.mccloskey@gmail.com</t>
  </si>
  <si>
    <t>2011-10-17T22:53:03Z</t>
  </si>
  <si>
    <t>2011-10-19T10:22:27Z</t>
  </si>
  <si>
    <t>GC: Add total time to gc/Statistics</t>
  </si>
  <si>
    <t>https://bugzilla.mozilla.org/show_bug.cgi?id=696748</t>
  </si>
  <si>
    <t>choller@mozilla.com</t>
  </si>
  <si>
    <t>2011-10-24T13:20:30Z</t>
  </si>
  <si>
    <t>2013-03-20T11:50:33Z</t>
  </si>
  <si>
    <t>2011-12-01T18:41:28Z</t>
  </si>
  <si>
    <t>[ARM] Assertion failure: (inst &amp; mask) == expected, at ../methodjit/ICChecker.h:56</t>
  </si>
  <si>
    <t>marty.rosenberg@gmail.com</t>
  </si>
  <si>
    <t>PROBLEM_REVIEW,PROBLEM_REVIEW_REQUEST,PROBLEM_REVIEW,PROBLEM_REVIEW,POTENTIAL_SOLUTION_DESIGN,CODE_IMPLEMENTATION,VERIFICATION_REQUEST,SOLUTION_VERIFICATION</t>
  </si>
  <si>
    <t>ISU_ANLYS,SOL_DES,IMPL,VER</t>
  </si>
  <si>
    <t>https://bugzilla.mozilla.org/show_bug.cgi?id=698552</t>
  </si>
  <si>
    <t>Security: PSM</t>
  </si>
  <si>
    <t>brian@briansmith.org</t>
  </si>
  <si>
    <t>2011-10-31T19:54:19Z</t>
  </si>
  <si>
    <t>2012-01-28T08:38:40Z</t>
  </si>
  <si>
    <t>2011-12-01T22:41:00Z</t>
  </si>
  <si>
    <t>Update mozilla-central to NSS 3.13.2 BETA 1 (NSS_3_13_2_BETA1)</t>
  </si>
  <si>
    <t>[706728]</t>
  </si>
  <si>
    <t>POTENTIAL_SOLUTION_DESIGN,POTENTIAL_SOLUTION_DESIGN,SOLUTION_REVIEW,CODE_IMPLEMENTATION,CODE_IMPLEMENTATION,CODE_REVIEW_REQUEST,CODE_REVIEW,CODE_REVIEW,CODE_REVIEW,CODE_REVIEW,CODE_REVIEW,NEW_ISSUE_FILING</t>
  </si>
  <si>
    <t>SOL_DES,IMPL,CR</t>
  </si>
  <si>
    <t>https://bugzilla.mozilla.org/show_bug.cgi?id=700508</t>
  </si>
  <si>
    <t>2011-11-08T00:39:22Z</t>
  </si>
  <si>
    <t>2012-02-01T21:59:33Z</t>
  </si>
  <si>
    <t>2012-01-08T03:31:39Z</t>
  </si>
  <si>
    <t>Disallow non-leaf memory reporters</t>
  </si>
  <si>
    <t>CODE_IMPLEMENTATION,CODE_REVIEW,CODE_REVIEW,CODE_REVIEW,CODE_REVIEW,CODE_REVIEW,CODE_REVIEW,CODE_REVIEW,CODE_REVIEW,CODE_IMPLEMENTATION,CODE_IMPLEMENTATION,CODE_REVIEW,CODE_REVIEW,CODE_REVIEW,IMPLEMENTATION_REVERSION,IMPLEMENTATION_REVERSION,IMPLEMENTATION_REVERSION,IMPLEMENTATION_REVERSION,SOLVED_BY_OTHER_ISSUE</t>
  </si>
  <si>
    <t>IMPL,CR,IMPL,CR,VER</t>
  </si>
  <si>
    <t>2011-12-22T05:45:40Z</t>
  </si>
  <si>
    <t>2012-01-18T04:25:04Z</t>
  </si>
  <si>
    <t>2011-12-27T19:26:48Z</t>
  </si>
  <si>
    <t>skia works on non-tier1 platform</t>
  </si>
  <si>
    <t>2011-12-27T04:28:31Z</t>
  </si>
  <si>
    <t>2012-01-06T23:57:40Z</t>
  </si>
  <si>
    <t>Crash removing full-screen element during "resize" event</t>
  </si>
  <si>
    <t>chris@pearce.org.nz</t>
  </si>
  <si>
    <t>PROBLEM_REVIEW_REQUEST,REPRODUCTION_ATTEMPT,POTENTIAL_SOLUTION_DESIGN,CODE_IMPLEMENTATION</t>
  </si>
  <si>
    <t>ISU_REP,SOL_DES,IMPL</t>
  </si>
  <si>
    <t>ISU_REP,SOL_DES,IMPL,VER?</t>
  </si>
  <si>
    <t>https://bugzilla.mozilla.org/show_bug.cgi?id=714547</t>
  </si>
  <si>
    <t>ivan@ludios.org</t>
  </si>
  <si>
    <t>2012-01-01T20:37:04Z</t>
  </si>
  <si>
    <t>2012-03-05T15:34:51Z</t>
  </si>
  <si>
    <t>2012-01-12T16:36:29Z</t>
  </si>
  <si>
    <t>Array passed from another domain behaves like Object</t>
  </si>
  <si>
    <t>mail@lukewagner.name</t>
  </si>
  <si>
    <t>[723388]</t>
  </si>
  <si>
    <t>PROBLEM_REVIEW_REQUEST,PROBLEM_LOCALIZATION,PROBLEM_REVIEW,PROBLEM_REVIEW,PROBLEM_REVIEW,POTENTIAL_SOLUTION_DESIGN,SOLUTION_REVIEW,SOLUTION_REVIEW,CODE_IMPLEMENTATION,CODE_REVIEW,CODE_REVIEW,NEW_ISSUE_FILING,VERIFICATION_REQUEST,UPLIFT_APPROVAL,SOLUTION_VERIFICATION,SOLUTION_VERIFICATION</t>
  </si>
  <si>
    <t>ISU_ANLYS,SOL_DES,IMPL,CR,VER</t>
  </si>
  <si>
    <t>https://bugzilla.mozilla.org/show_bug.cgi?id=717147</t>
  </si>
  <si>
    <t>DOM: Events</t>
  </si>
  <si>
    <t>2012-01-11T04:33:35Z</t>
  </si>
  <si>
    <t>2012-02-01T03:18:45Z</t>
  </si>
  <si>
    <t>2012-01-14T09:15:00Z</t>
  </si>
  <si>
    <t>input events during composition are not trusted events</t>
  </si>
  <si>
    <t>CODE_IMPLEMENTATION,CODE_IMPLEMENTATION,CODE_IMPLEMENTATION,CODE_IMPLEMENTATION,CODE_IMPLEMENTATION,PROBLEM_CAUSE_IDENTIFICATION,CODE_IMPLEMENTATION,CODE_IMPLEMENTATION,CODE_REVIEW,CODE_REVIEW,CODE_REVIEW,CODE_REVIEW,CODE_REVIEW</t>
  </si>
  <si>
    <t>IMPL,ISU_ANLYS,IMPL,CR</t>
  </si>
  <si>
    <t>https://bugzilla.mozilla.org/show_bug.cgi?id=722137</t>
  </si>
  <si>
    <t>Layout: Text and Fonts</t>
  </si>
  <si>
    <t>2012-01-29T10:29:56Z</t>
  </si>
  <si>
    <t>2013-01-17T17:44:42Z</t>
  </si>
  <si>
    <t>2012-01-31T16:51:14Z</t>
  </si>
  <si>
    <t>"ASSERTION: Invalid offset" with RLE, astral char, wrapping</t>
  </si>
  <si>
    <t>smontagu@smontagu.org</t>
  </si>
  <si>
    <t>CODE_IMPLEMENTATION,CODE_IMPLEMENTATION</t>
  </si>
  <si>
    <t>https://bugzilla.mozilla.org/show_bug.cgi?id=724586</t>
  </si>
  <si>
    <t>terrence.d.cole@gmail.com</t>
  </si>
  <si>
    <t>2012-02-06T18:07:18Z</t>
  </si>
  <si>
    <t>2012-02-08T17:40:14Z</t>
  </si>
  <si>
    <t>Replace raw strcats with StringBuffer in obj_toSource</t>
  </si>
  <si>
    <t>CODE_IMPLEMENTATION,CODE_REVIEW,CODE_REVIEW,CODE_REVIEW,CODE_REVIEW,CODE_REVIEW,CODE_REVIEW,CODE_IMPLEMENTATION</t>
  </si>
  <si>
    <t>IMPL,CR,IMPL</t>
  </si>
  <si>
    <t>https://bugzilla.mozilla.org/show_bug.cgi?id=730907</t>
  </si>
  <si>
    <t>Audio/Video</t>
  </si>
  <si>
    <t>albill@gmail.com</t>
  </si>
  <si>
    <t>2012-02-27T19:39:43Z</t>
  </si>
  <si>
    <t>2012-05-01T16:28:06Z</t>
  </si>
  <si>
    <t>2012-04-30T15:06:22Z</t>
  </si>
  <si>
    <t>Need to update libvpx to 1.0.0</t>
  </si>
  <si>
    <t>tterribe@vt.edu</t>
  </si>
  <si>
    <t>POTENTIAL_SOLUTION_DESIGN,SOLUTION_REVIEW,CODE_IMPLEMENTATION,CODE_REVIEW,CODE_REVIEW,SOLUTION_VERIFICATION</t>
  </si>
  <si>
    <t>SOL_DES,IMPL,CR,VER</t>
  </si>
  <si>
    <t>https://bugzilla.mozilla.org/show_bug.cgi?id=731836</t>
  </si>
  <si>
    <t>Graphics: CanvasWebGL</t>
  </si>
  <si>
    <t>2012-02-29T23:41:41Z</t>
  </si>
  <si>
    <t>2015-08-12T10:55:43Z</t>
  </si>
  <si>
    <t>2012-06-03T19:27:32Z</t>
  </si>
  <si>
    <t>Add a preference to use Mesa llvmpipe for WebGL software rendering (Windows-only for now)</t>
  </si>
  <si>
    <t>andrew.quartey@gmail.com</t>
  </si>
  <si>
    <t>POTENTIAL_SOLUTION_DESIGN,POTENTIAL_SOLUTION_DESIGN,SOLUTION_REVIEW_REQUEST,NEW_ISSUE_FILING,NEW_ISSUE_FILING,PROBLEM_REVIEW,PROBLEM_REVIEW,POTENTIAL_SOLUTION_DESIGN,PROBLEM_REVIEW,PROBLEM_REVIEW,CODE_IMPLEMENTATION,CODE_REVIEW,CODE_REVIEW,CODE_REVIEW,CODE_REVIEW,CODE_REVIEW,POTENTIAL_SOLUTION_DESIGN,SOLUTION_REVIEW,NEW_ISSUE_FILING,NEW_ISSUE_FILING,POTENTIAL_SOLUTION_DESIGN,SOLUTION_REVIEW,POTENTIAL_SOLUTION_DESIGN,CODE_IMPLEMENTATION,CODE_REVIEW,CODE_REVIEW,CODE_REVIEW,CODE_REVIEW,CODE_REVIEW,CODE_REVIEW,POTENTIAL_SOLUTION_DESIGN,CODE_REVIEW,CODE_REVIEW,CODE_REVIEW,POTENTIAL_SOLUTION_DESIGN,CODE_IMPLEMENTATION,CODE_REVIEW,CODE_REVIEW,CODE_REVIEW,CODE_REVIEW,CODE_REVIEW,CODE_REVIEW,CODE_REVIEW,CODE_REVIEW,CODE_IMPLEMENTATION,CODE_IMPLEMENTATION,CODE_REVIEW,CODE_REVIEW,CODE_REVIEW,CODE_REVIEW,CODE_REVIEW,CODE_REVIEW,CODE_IMPLEMENTATION,CODE_REVIEW,CODE_REVIEW,CODE_IMPLEMENTATION,SOLUTION_VERIFICATION,COLLATERAL_PROBLEM_ANALYSIS</t>
  </si>
  <si>
    <t>SOL_DES,ISU_ANLYS,SOL_DES,ISU_ANLYS,IMPL,CR,SOL_DES,IMPL,CR,SOL_DES,CR,SOL_DES,IMPL,CR,IMPL,CR,IMPL,CR,IMPL,VER</t>
  </si>
  <si>
    <t>peterv@propagandism.org</t>
  </si>
  <si>
    <t>2012-03-09T22:15:52Z</t>
  </si>
  <si>
    <t>2012-03-12T20:44:16Z</t>
  </si>
  <si>
    <t>Fix DOM list binding generation</t>
  </si>
  <si>
    <t>https://bugzilla.mozilla.org/show_bug.cgi?id=735312</t>
  </si>
  <si>
    <t>Migration</t>
  </si>
  <si>
    <t>mak@mozilla.com</t>
  </si>
  <si>
    <t>2012-03-13T17:40:40Z</t>
  </si>
  <si>
    <t>2012-05-16T14:02:24Z</t>
  </si>
  <si>
    <t>2012-03-15T15:05:43Z</t>
  </si>
  <si>
    <t>Still unable to import bookmarks from IE on initial import wizard</t>
  </si>
  <si>
    <t>PROBLEM_REVIEW,CODE_IMPLEMENTATION,SOLUTION_REVIEW,SOLUTION_VERIFICATION,VERIFICATION_REQUEST,CODE_REVIEW,CODE_REVIEW,CODE_REVIEW,NEW_ISSUE_FILING,SOLUTION_VERIFICATION,CODE_IMPLEMENTATION,NEW_ISSUE_FILING,CODE_IMPLEMENTATION,UPLIFT_APPROVAL,CODE_IMPLEMENTATION,CODE_REVIEW,SOLUTION_VERIFICATION,SOLUTION_VERIFICATION,SOLUTION_VERIFICATION</t>
  </si>
  <si>
    <t>ISU_ANLYS,IMPL,SOL_DES,VER,CR,VER,IMPL,VER,IMPL,CR,VER</t>
  </si>
  <si>
    <t>https://bugzilla.mozilla.org/show_bug.cgi?id=738440</t>
  </si>
  <si>
    <t>ayg@aryeh.name</t>
  </si>
  <si>
    <t>2012-03-22T20:37:15Z</t>
  </si>
  <si>
    <t>2012-04-04T11:46:08Z</t>
  </si>
  <si>
    <t>Support queryCommandState("stylewithcss")</t>
  </si>
  <si>
    <t>CODE_IMPLEMENTATION,CODE_REVIEW,CODE_IMPLEMENTATION</t>
  </si>
  <si>
    <t>https://bugzilla.mozilla.org/show_bug.cgi?id=738759</t>
  </si>
  <si>
    <t>2012-03-23T19:48:25Z</t>
  </si>
  <si>
    <t>2012-04-03T09:02:57Z</t>
  </si>
  <si>
    <t>Add nsContentUtils::CheckSameOrigin overload taking two nsINodes</t>
  </si>
  <si>
    <t>https://bugzilla.mozilla.org/show_bug.cgi?id=750010</t>
  </si>
  <si>
    <t>WebRTC</t>
  </si>
  <si>
    <t>rjesup@jesup.org</t>
  </si>
  <si>
    <t>2012-04-29T04:37:51Z</t>
  </si>
  <si>
    <t>2021-12-23T03:43:40Z</t>
  </si>
  <si>
    <t>2021-12-19T05:17:19Z</t>
  </si>
  <si>
    <t>[meta] Support Android for WebRTC</t>
  </si>
  <si>
    <t>https://bugzilla.mozilla.org/show_bug.cgi?id=752781</t>
  </si>
  <si>
    <t>DOM: UI Events &amp; Focus Handling</t>
  </si>
  <si>
    <t>ryanvm@gmail.com</t>
  </si>
  <si>
    <t>2012-05-08T02:33:53Z</t>
  </si>
  <si>
    <t>2019-03-13T13:46:04Z</t>
  </si>
  <si>
    <t>2012-05-25T15:25:39Z</t>
  </si>
  <si>
    <t>Intermittent test_bug607464.html | Pixel scrolling should have finished after waiting for one 0-interval timer. We shouldn't be scrolling smoothly, even though the pref is set. - got 0, expected 15</t>
  </si>
  <si>
    <t>roc@ocallahan.org</t>
  </si>
  <si>
    <t>PROBLEM_REVIEW,PROBLEM_REVIEW,CODE_IMPLEMENTATION,CODE_REVIEW</t>
  </si>
  <si>
    <t>https://bugzilla.mozilla.org/show_bug.cgi?id=758103</t>
  </si>
  <si>
    <t>DOM: Device Interfaces</t>
  </si>
  <si>
    <t>anygregor@gmail.com</t>
  </si>
  <si>
    <t>2012-05-24T03:52:59Z</t>
  </si>
  <si>
    <t>2013-02-07T22:27:08Z</t>
  </si>
  <si>
    <t>2012-12-18T09:42:02Z</t>
  </si>
  <si>
    <t>I/Gecko   ( 2204): ###!!! ASSERTION: Battery API: When charging and level at 1.0, remaining time should be 0. Please fix your backend!: 'Error', file /Volumes/mac/moz/b2ggecko/dom/battery/BatteryManager.cpp, line 158</t>
  </si>
  <si>
    <t>tdz@users.sourceforge.net</t>
  </si>
  <si>
    <t>[716211, 785943, 811006, 816620]</t>
  </si>
  <si>
    <t>CODE_IMPLEMENTATION,CODE_REVIEW,CODE_REVIEW,CODE_REVIEW,CODE_REVIEW,CODE_REVIEW,CODE_IMPLEMENTATION,CODE_REVIEW,CODE_REVIEW,CODE_REVIEW,CODE_REVIEW,CODE_REVIEW,CODE_REVIEW,CODE_IMPLEMENTATION,CODE_REVIEW,CODE_REVIEW,CODE_REVIEW,CODE_IMPLEMENTATION,CODE_IMPLEMENTATION,UPLIFT_APPROVAL,CODE_REVIEW</t>
  </si>
  <si>
    <t>IMPL,CR,IMPL,CR,IMPL,CR,IMPL,VER,CR</t>
  </si>
  <si>
    <t>2012-05-28T05:45:31Z</t>
  </si>
  <si>
    <t>2012-05-29T17:19:38Z</t>
  </si>
  <si>
    <t>densify nsAccessible</t>
  </si>
  <si>
    <t>Code Improvement</t>
  </si>
  <si>
    <t>CODE_IMPLEMENTATION,CODE_IMPLEMENTATION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IMPLEMENTATION</t>
  </si>
  <si>
    <t>https://bugzilla.mozilla.org/show_bug.cgi?id=768901</t>
  </si>
  <si>
    <t>froydnj+bz@gmail.com</t>
  </si>
  <si>
    <t>2012-06-27T15:19:23Z</t>
  </si>
  <si>
    <t>2012-10-28T00:01:55Z</t>
  </si>
  <si>
    <t>2012-10-11T14:06:27Z</t>
  </si>
  <si>
    <t>DMD double-reports heap blocks from the CSS code</t>
  </si>
  <si>
    <t>[799336]</t>
  </si>
  <si>
    <t>PROBLEM_CAUSE_IDENTIFICATION,POTENTIAL_SOLUTION_DESIGN,SOLUTION_REVIEW,CODE_IMPLEMENTATION,CODE_REVIEW,NEW_ISSUE_FILING,NEW_ISSUE_FILING,NEW_ISSUE_FILING,CODE_REVIEW,NEW_ISSUE_FILING,NEW_ISSUE_FILING,UPLIFT_APPROVAL</t>
  </si>
  <si>
    <t>https://bugzilla.mozilla.org/show_bug.cgi?id=779500</t>
  </si>
  <si>
    <t>zhangpin04@gmail.com</t>
  </si>
  <si>
    <t>2012-08-01T14:32:24Z</t>
  </si>
  <si>
    <t>2013-02-21T13:38:05Z</t>
  </si>
  <si>
    <t>2012-09-22T02:53:04Z</t>
  </si>
  <si>
    <t>WebFM</t>
  </si>
  <si>
    <t>CODE_IMPLEMENTATION,CODE_IMPLEMENTATION,CODE_IMPLEMENTATION,CODE_IMPLEMENTATION,CODE_IMPLEMENTATION,CODE_IMPLEMENTATION,CODE_REVIEW_REQUEST,CODE_REVIEW,CODE_REVIEW,CODE_REVIEW,CODE_REVIEW,CODE_REVIEW,CODE_REVIEW,CODE_REVIEW,CODE_REVIEW,CODE_REVIEW,CODE_REVIEW,POTENTIAL_SOLUTION_DESIGN,SOLUTION_REVIEW_REQUEST,CODE_REVIEW,CODE_REVIEW,CODE_REVIEW,CODE_REVIEW,CODE_REVIEW,CODE_REVIEW,CODE_REVIEW,CODE_REVIEW,CODE_REVIEW,CODE_REVIEW,CODE_REVIEW,POTENTIAL_SOLUTION_DESIGN,POTENTIAL_SOLUTION_DESIGN,CODE_REVIEW,SOLUTION_REVIEW,POTENTIAL_SOLUTION_DESIGN,POTENTIAL_SOLUTION_DESIGN,POTENTIAL_SOLUTION_DESIGN,CODE_REVIEW,POTENTIAL_SOLUTION_DESIGN,SOLUTION_REVIEW_REQUEST,SOLUTION_REVIEW_REQUEST,SOLUTION_REVIEW,SOLUTION_REVIEW,SOLUTION_REVIEW,SOLUTION_REVIEW,POTENTIAL_SOLUTION_DESIGN,POTENTIAL_SOLUTION_DESIGN,SOLUTION_REVIEW,CODE_IMPLEMENTATION,CODE_REVIEW,CODE_REVIEW,CODE_REVIEW,POTENTIAL_SOLUTION_DESIGN,CODE_REVIEW,POTENTIAL_SOLUTION_DESIGN,SOLUTION_REVIEW_REQUEST,CODE_REVIEW,POTENTIAL_SOLUTION_DESIGN,SOLUTION_REVIEW,CODE_REVIEW,CODE_REVIEW,CODE_REVIEW,CODE_REVIEW,CODE_REVIEW,CODE_REVIEW,CODE_REVIEW,CODE_REVIEW,CODE_REVIEW,CODE_REVIEW,CODE_REVIEW,CODE_REVIEW,CODE_REVIEW,SOLUTION_REVIEW,SOLUTION_REVIEW,SOLUTION_REVIEW_REQUEST,SOLUTION_REVIEW,SOLUTION_REVIEW,SOLUTION_REVIEW,SOLUTION_REVIEW,SOLUTION_REVIEW,SOLUTION_REVIEW,SOLUTION_REVIEW,POTENTIAL_SOLUTION_DESIGN,SOLUTION_REVIEW,NEW_ISSUE_FILING,SOLUTION_REVIEW,SOLUTION_REVIEW,POTENTIAL_SOLUTION_DESIGN,SOLUTION_REVIEW,SOLUTION_REVIEW,SOLUTION_REVIEW,POTENTIAL_SOLUTION_DESIGN,POTENTIAL_SOLUTION_DESIGN,POTENTIAL_SOLUTION_DESIGN,SOLUTION_REVIEW,SOLUTION_REVIEW,CODE_IMPLEMENTATION,CODE_REVIEW,CODE_REVIEW,CODE_REVIEW,CODE_IMPLEMENTATION,CODE_REVIEW,CODE_REVIEW,CODE_REVIEW,CODE_IMPLEMENTATION,CODE_UPDATE_REQUEST,SOLUTION_REVIEW,POTENTIAL_SOLUTION_DESIGN,CODE_IMPLEMENTATION,CODE_REVIEW,CODE_REVIEW,CODE_REVIEW,CODE_REVIEW,CODE_IMPLEMENTATION,CODE_IMPLEMENTATION,CODE_IMPLEMENTATION,CODE_REVIEW_REQUEST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POTENTIAL_SOLUTION_DESIGN,SOLUTION_REVIEW,NEW_ISSUE_FILING,NEW_ISSUE_FILING,SOLUTION_REVIEW,CODE_REVIEW_REQUEST,SOLUTION_REVIEW,CODE_IMPLEMENTATION,CODE_IMPLEMENTATION,CODE_REVIEW_REQUEST,CODE_IMPLEMENTATION,CODE_REVIEW,CODE_REVIEW,CODE_REVIEW,CODE_REVIEW,CODE_REVIEW,CODE_REVIEW,CODE_REVIEW,CODE_REVIEW,CODE_REVIEW,CODE_REVIEW,CODE_REVIEW,CODE_REVIEW,CODE_REVIEW,CODE_REVIEW,CODE_REVIEW,CODE_REVIEW,CODE_REVIEW,CODE_REVIEW,CODE_REVIEW,CODE_REVIEW,CODE_REVIEW,CODE_REVIEW_REQUEST,SOLUTION_REVIEW_REQUEST,SOLUTION_VERIFICATION,SOLUTION_REVIEW,CODE_REVIEW,CODE_REVIEW,CODE_REVIEW,CODE_REVIEW,POTENTIAL_SOLUTION_DESIGN,SOLUTION_REVIEW_REQUEST,SOLUTION_REVIEW,CODE_UPDATE_REQUEST,POTENTIAL_SOLUTION_DESIGN,SOLUTION_REVIEW,SOLUTION_REVIEW_REQUEST,CODE_IMPLEMENTATION,CODE_IMPLEMENTATION,CODE_IMPLEMENTATION,CODE_REVIEW_REQUEST,CODE_REVIEW,CODE_REVIEW,CODE_IMPLEMENTATION,CODE_IMPLEMENTATION,IMPLEMENTATION_REVERSION,CODE_IMPLEMENTATION</t>
  </si>
  <si>
    <t>IMPL,CR,SOL_DES,CR,SOL_DES,CR,SOL_DES,CR,SOL_DES,IMPL,CR,SOL_DES,CR,SOL_DES,CR,SOL_DES,CR,SOL_DES,IMPL,CR,IMPL,CR,IMPL,SOL_DES,IMPL,CR,IMPL,CR,SOL_DES,IMPL,CR,VER,SOL_DES,CR,SOL_DES,IMPL,CR,IMPL,VER,IMPL</t>
  </si>
  <si>
    <t>https://bugzilla.mozilla.org/show_bug.cgi?id=783505</t>
  </si>
  <si>
    <t>2012-08-17T09:50:52Z</t>
  </si>
  <si>
    <t>2012-10-01T14:16:22Z</t>
  </si>
  <si>
    <t>2012-08-21T09:16:55Z</t>
  </si>
  <si>
    <t>OS X gcc builds failing with "jstypedarray.cpp:1427: error: template parameter 'ValueGetter' of type 'JS::Value (*)(JSObject*)' is not allowed in an integral constant expression because it is not of integral or enumeration type"</t>
  </si>
  <si>
    <t>PROBLEM_REVIEW_REQUEST,PROBLEM_CAUSE_IDENTIFICATION,POTENTIAL_SOLUTION_DESIGN,CODE_IMPLEMENTATION,CODE_IMPLEMENTATION,SOLUTION_VERIFICATION,CODE_REVIEW,SOLUTION_VERIFICATION,SOLUTION_VERIFICATION</t>
  </si>
  <si>
    <t>ISU_ANLYS,SOL_DES,IMPL,VER,CR,VER</t>
  </si>
  <si>
    <t>https://bugzilla.mozilla.org/show_bug.cgi?id=790547</t>
  </si>
  <si>
    <t>allstars.chh@gmail.com</t>
  </si>
  <si>
    <t>2012-09-12T08:07:36Z</t>
  </si>
  <si>
    <t>2012-09-29T16:40:52Z</t>
  </si>
  <si>
    <t>B2G STK: Implement 'Location Status' Envelope command</t>
  </si>
  <si>
    <t>CODE_IMPLEMENTATION,CODE_IMPLEMENTATION,CODE_IMPLEMENTATION,CODE_IMPLEMENTATION,CODE_IMPLEMENTATION,CODE_IMPLEMENTATION,CODE_IMPLEMENTATION,CODE_IMPLEMENTATION,CODE_IMPLEMENTATION,CODE_IMPLEMENTATION,CODE_IMPLEMENTATION,CODE_IMPLEMENTATION,CODE_REVIEW,CODE_IMPLEMENTATION,CODE_REVIEW_REQUEST,CODE_REVIEW_REQUEST,CODE_REVIEW_REQUEST,CODE_IMPLEMENTATION,CODE_IMPLEMENTATION,CODE_REVIEW,CODE_IMPLEMENTATION,CODE_REVIEW,CODE_REVIEW,CODE_REVIEW,CODE_REVIEW,CODE_REVIEW,CODE_IMPLEMENTATION,CODE_IMPLEMENTATION,CODE_IMPLEMENTATION,CODE_REVIEW,CODE_REVIEW,CODE_REVIEW,CODE_IMPLEMENTATION,CODE_IMPLEMENTATION,CODE_REVIEW,CODE_IMPLEMENTATION,SOLUTION_VERIFICATION</t>
  </si>
  <si>
    <t>IMPL,CR,IMPL,CR,IMPL,CR,IMPL,CR,IMPL,CR,IMPL,VER</t>
  </si>
  <si>
    <t>https://bugzilla.mozilla.org/show_bug.cgi?id=794101</t>
  </si>
  <si>
    <t>task</t>
  </si>
  <si>
    <t>PDF Viewer</t>
  </si>
  <si>
    <t>2012-09-25T15:21:59Z</t>
  </si>
  <si>
    <t>2020-04-01T01:29:05Z</t>
  </si>
  <si>
    <t>2012-09-26T11:07:33Z</t>
  </si>
  <si>
    <t>Update pdf.js to version 0.5.184</t>
  </si>
  <si>
    <t>POTENTIAL_SOLUTION_DESIGN,CODE_IMPLEMENTATION,CODE_REVIEW_REQUEST</t>
  </si>
  <si>
    <t>SOL_DES,IMPL</t>
  </si>
  <si>
    <t>https://bugzilla.mozilla.org/show_bug.cgi?id=794507</t>
  </si>
  <si>
    <t>Networking: Cache</t>
  </si>
  <si>
    <t>2012-09-26T16:37:42Z</t>
  </si>
  <si>
    <t>2019-02-12T22:45:14Z</t>
  </si>
  <si>
    <t>2013-01-30T13:23:17Z</t>
  </si>
  <si>
    <t>Valid HTTPS content is displayed as broken HTTPS (globe icon instead of lock) because offline cache does not save securityInfo of entries</t>
  </si>
  <si>
    <t>honzab.moz@firemni.cz</t>
  </si>
  <si>
    <t>ISSUE_IMPACT,PROBLEM_CAUSE_IDENTIFICATION,CODE_IMPLEMENTATION,CODE_REVIEW,CODE_REVIEW,CODE_REVIEW,CODE_REVIEW,NEW_ISSUE_FILING,CODE_REVIEW,UPLIFT_APPROVAL,VERIFICATION_REQUEST,SOLUTION_VERIFICATION</t>
  </si>
  <si>
    <t>ISU_ANLYS,IMPL,CR,VER</t>
  </si>
  <si>
    <t>https://bugzilla.mozilla.org/show_bug.cgi?id=797889</t>
  </si>
  <si>
    <t>Storage: IndexedDB</t>
  </si>
  <si>
    <t>khuey@kylehuey.com</t>
  </si>
  <si>
    <t>2012-10-04T15:54:02Z</t>
  </si>
  <si>
    <t>2012-10-06T19:48:03Z</t>
  </si>
  <si>
    <t>[IPC] Ensure that we don't send messages to the child process after it has begun to shut down.</t>
  </si>
  <si>
    <t>CODE_IMPLEMENTATION,CODE_REVIEW,CODE_REVIEW,CODE_REVIEW,CODE_REVIEW,CODE_REVIEW,CODE_REVIEW,CODE_REVIEW,CODE_REVIEW,CODE_REVIEW,CODE_REVIEW,CODE_REVIEW,CODE_IMPLEMENTATION,CODE_IMPLEMENTATION</t>
  </si>
  <si>
    <t>https://bugzilla.mozilla.org/show_bug.cgi?id=801993</t>
  </si>
  <si>
    <t>ncameron@mozilla.com</t>
  </si>
  <si>
    <t>2012-10-16T03:04:20Z</t>
  </si>
  <si>
    <t>2012-10-17T18:52:03Z</t>
  </si>
  <si>
    <t>[Azure] remove Azure/Thebes canvas distinction in tests</t>
  </si>
  <si>
    <t>Test Update</t>
  </si>
  <si>
    <t>https://bugzilla.mozilla.org/show_bug.cgi?id=811773</t>
  </si>
  <si>
    <t>continuation@gmail.com</t>
  </si>
  <si>
    <t>2012-11-14T17:53:23Z</t>
  </si>
  <si>
    <t>2013-05-01T01:41:31Z</t>
  </si>
  <si>
    <t>2012-11-28T14:49:12Z</t>
  </si>
  <si>
    <t>Guard against use-after-Unlink errors becoming use-after-free errors in wrapper cached classes with JS members</t>
  </si>
  <si>
    <t>smaug@mozilla.com</t>
  </si>
  <si>
    <t>POTENTIAL_SOLUTION_DESIGN,SOLVED_BY_OTHER_ISSUE,SOLUTION_REVIEW_REQUEST,SOLUTION_REVIEW,SOLUTION_VERIFICATION</t>
  </si>
  <si>
    <t>SOL_DES,VER</t>
  </si>
  <si>
    <t>SOL_DES,(ISU_REP|VER)</t>
  </si>
  <si>
    <t>https://bugzilla.mozilla.org/show_bug.cgi?id=812431</t>
  </si>
  <si>
    <t>Graphics: Text</t>
  </si>
  <si>
    <t>0460f4mta@mozmail.com</t>
  </si>
  <si>
    <t>2012-11-16T07:22:06Z</t>
  </si>
  <si>
    <t>2019-05-21T08:25:57Z</t>
  </si>
  <si>
    <t>2013-08-06T15:56:30Z</t>
  </si>
  <si>
    <t>Blurred and bolded text in bookmarks bar and in background tab title</t>
  </si>
  <si>
    <t>PROBLEM_LOCALIZATION,PROBLEM_REVIEW,SOLVED_BY_OTHER_ISSUE,VERIFICATION_REQUEST,SOLUTION_VERIFICATION,NEW_ISSUE_FILING</t>
  </si>
  <si>
    <t>ISU_ANLYS,VER</t>
  </si>
  <si>
    <t>ISU_ANLYS,(SOL_DES|VER)</t>
  </si>
  <si>
    <t>https://bugzilla.mozilla.org/show_bug.cgi?id=817341</t>
  </si>
  <si>
    <t>2012-12-01T23:09:47Z</t>
  </si>
  <si>
    <t>2013-11-18T01:52:23Z</t>
  </si>
  <si>
    <t>2012-12-05T15:30:46Z</t>
  </si>
  <si>
    <t>Differentiate marking and sweep-marking in GC stats</t>
  </si>
  <si>
    <t>https://bugzilla.mozilla.org/show_bug.cgi?id=817531</t>
  </si>
  <si>
    <t>mkrinke@fotocommunity.net</t>
  </si>
  <si>
    <t>2012-12-03T11:35:37Z</t>
  </si>
  <si>
    <t>2013-03-28T10:04:14Z</t>
  </si>
  <si>
    <t>2012-12-07T14:28:09Z</t>
  </si>
  <si>
    <t>Wrong Referer is sent for table background images</t>
  </si>
  <si>
    <t>POTENTIAL_SOLUTION_DESIGN,PROBLEM_LOCALIZATION,POTENTIAL_SOLUTION_DESIGN,CODE_IMPLEMENTATION,IMPLEMENTATION_REVERSION,CODE_IMPLEMENTATION,CODE_IMPLEMENTATION,UPLIFT_APPROVAL,SOLUTION_VERIFICATION</t>
  </si>
  <si>
    <t>SOL_DES,ISU_ANLYS,SOL_DES,IMPL,VER,IMPL,VER</t>
  </si>
  <si>
    <t>ISU_ANLYS,SOL_DES,(IMPL,(CR|VER))+</t>
  </si>
  <si>
    <t>bugzilla@johnath.com</t>
  </si>
  <si>
    <t>2012-12-07T20:01:13Z</t>
  </si>
  <si>
    <t>2021-10-06T04:45:43Z</t>
  </si>
  <si>
    <t>2013-04-11T19:37:04Z</t>
  </si>
  <si>
    <t>Know your rights notification box should be default snippet instead</t>
  </si>
  <si>
    <t>mdeboer@mozilla.com</t>
  </si>
  <si>
    <t>NEW_ISSUE_FILING,POTENTIAL_SOLUTION_DESIGN,POTENTIAL_SOLUTION_DESIGN,SOLUTION_REVIEW_REQUEST,POTENTIAL_SOLUTION_DESIGN,CODE_IMPLEMENTATION,ISSUE_IMPACT,CODE_IMPLEMENTATION,CODE_REVIEW,CODE_REVIEW,CODE_REVIEW,CODE_REVIEW,CODE_REVIEW_REQUEST,CODE_REVIEW,CODE_REVIEW,CODE_REVIEW,CODE_REVIEW,CODE_REVIEW,CODE_IMPLEMENTATION,CODE_REVIEW,CODE_REVIEW,CODE_REVIEW,CODE_REVIEW,CODE_REVIEW,CODE_REVIEW,CODE_REVIEW,CODE_IMPLEMENTATION,CODE_REVIEW_REQUEST,CODE_REVIEW,CODE_REVIEW,CODE_REVIEW,CODE_REVIEW,CODE_REVIEW,CODE_REVIEW,CODE_REVIEW,CODE_REVIEW,CODE_REVIEW,CODE_REVIEW,CODE_IMPLEMENTATION,CODE_REVIEW,CODE_REVIEW,CODE_REVIEW,CODE_REVIEW,CODE_REVIEW,CODE_REVIEW,CODE_IMPLEMENTATION,CODE_REVIEW,CODE_REVIEW,CODE_REVIEW,CODE_REVIEW,CODE_REVIEW,CODE_REVIEW,CODE_IMPLEMENTATION,CODE_IMPLEMENTATION,CODE_REVIEW,CODE_IMPLEMENTATION,CODE_IMPLEMENTATION,SOLUTION_VERIFICATION,COLLATERAL_PROBLEM_ANALYSIS,COLLATERAL_PROBLEM_ANALYSIS,COLLATERAL_PROBLEM_ANALYSIS,COLLATERAL_POTENTIAL_SOLUTION,CODE_IMPLEMENTATION,CODE_IMPLEMENTATION</t>
  </si>
  <si>
    <t>SOL_DES,IMPL,CR,IMPL,CR,IMPL,CR,IMPL,CR,IMPL,CR,IMPL,CR,IMPL,VER,IMPL</t>
  </si>
  <si>
    <t>https://bugzilla.mozilla.org/show_bug.cgi?id=822952</t>
  </si>
  <si>
    <t>kinetik@flim.org</t>
  </si>
  <si>
    <t>2012-12-19T04:47:06Z</t>
  </si>
  <si>
    <t>2013-01-23T22:05:29Z</t>
  </si>
  <si>
    <t>2012-12-20T21:44:44Z</t>
  </si>
  <si>
    <t>Avoid UpdateReadyState event queue traffic when the next frame status has not changed</t>
  </si>
  <si>
    <t>https://bugzilla.mozilla.org/show_bug.cgi?id=823917</t>
  </si>
  <si>
    <t>MFBT</t>
  </si>
  <si>
    <t>VYV03354@nifty.ne.jp</t>
  </si>
  <si>
    <t>2012-12-21T14:35:36Z</t>
  </si>
  <si>
    <t>2013-01-03T02:07:49Z</t>
  </si>
  <si>
    <t>Use C++11 final on MSVC11</t>
  </si>
  <si>
    <t>PROBLEM_REVIEW,CODE_IMPLEMENTATION,CODE_IMPLEMENTATION,CODE_REVIEW</t>
  </si>
  <si>
    <t>https://bugzilla.mozilla.org/show_bug.cgi?id=833964</t>
  </si>
  <si>
    <t>Graphics: Layers</t>
  </si>
  <si>
    <t>cjones.bugs@gmail.com</t>
  </si>
  <si>
    <t>2013-01-23T21:37:11Z</t>
  </si>
  <si>
    <t>2014-08-19T14:08:17Z</t>
  </si>
  <si>
    <t>2013-04-19T18:03:21Z</t>
  </si>
  <si>
    <t>crash [@ mozilla::layers::AsyncPanZoomController::ContentReceivedTouch]</t>
  </si>
  <si>
    <t>kats@bugmash.staktrace.com</t>
  </si>
  <si>
    <t>[849884]</t>
  </si>
  <si>
    <t>PROBLEM_REVIEW,PROBLEM_REVIEW,REPRODUCTION_ATTEMPT,REPRODUCTION_ATTEMPT,REPRODUCTION_ATTEMPT,REPRODUCTION_ATTEMPT,REPRODUCTION_ATTEMPT,PROBLEM_REVIEW,PROBLEM_REVIEW,POTENTIAL_SOLUTION_DESIGN,CODE_IMPLEMENTATION,CODE_REVIEW_REQUEST,CODE_REVIEW,CODE_IMPLEMENTATION,SOLUTION_VERIFICATION</t>
  </si>
  <si>
    <t>ISU_ANLYS,ISU_REP,ISU_ANLYS,SOL_DES,IMPL,CR,IMPL,VER</t>
  </si>
  <si>
    <t>https://bugzilla.mozilla.org/show_bug.cgi?id=835157</t>
  </si>
  <si>
    <t>2013-01-27T18:45:05Z</t>
  </si>
  <si>
    <t>2013-01-29T14:52:34Z</t>
  </si>
  <si>
    <t>Remove unused createWithProto methods</t>
  </si>
  <si>
    <t>https://bugzilla.mozilla.org/show_bug.cgi?id=837955</t>
  </si>
  <si>
    <t>DOM: Navigation</t>
  </si>
  <si>
    <t>2013-02-05T00:48:10Z</t>
  </si>
  <si>
    <t>2013-02-06T00:33:23Z</t>
  </si>
  <si>
    <t>Fix nsSHistory.cpp logging-related build warnings in opt builds</t>
  </si>
  <si>
    <t>POTENTIAL_SOLUTION_DESIGN,CODE_IMPLEMENTATION</t>
  </si>
  <si>
    <t>https://bugzilla.mozilla.org/show_bug.cgi?id=838565</t>
  </si>
  <si>
    <t>2013-02-06T14:01:28Z</t>
  </si>
  <si>
    <t>2013-02-08T22:40:14Z</t>
  </si>
  <si>
    <t>cc taf and find</t>
  </si>
  <si>
    <t>CODE_IMPLEMENTATION,CODE_REVIEW,CODE_REVIEW,CODE_REVIEW,CODE_REVIEW,CODE_REVIEW,CODE_REVIEW</t>
  </si>
  <si>
    <t>https://bugzilla.mozilla.org/show_bug.cgi?id=840284</t>
  </si>
  <si>
    <t>JavaScript: WebAssembly</t>
  </si>
  <si>
    <t>2013-02-11T22:38:57Z</t>
  </si>
  <si>
    <t>2019-09-02T10:23:03Z</t>
  </si>
  <si>
    <t>OdinMonkey: fuzz</t>
  </si>
  <si>
    <t>POTENTIAL_SOLUTION_DESIGN,POTENTIAL_SOLUTION_DESIGN,POTENTIAL_SOLUTION_DESIGN,SOLUTION_REVIEW,POTENTIAL_SOLUTION_DESIGN,SOLUTION_REVIEW,CODE_IMPLEMENTATION,POTENTIAL_SOLUTION_DESIGN,POTENTIAL_SOLUTION_DESIGN,SOLUTION_REVIEW,CODE_IMPLEMENTATION,SOLUTION_VERIFICATION,SOLUTION_VERIFICATION,SOLUTION_REVIEW_REQUEST,SOLUTION_VERIFICATION</t>
  </si>
  <si>
    <t>SOL_DES,IMPL,SOL_DES,IMPL,VER</t>
  </si>
  <si>
    <t>https://bugzilla.mozilla.org/show_bug.cgi?id=851828</t>
  </si>
  <si>
    <t>Gecko Profiler</t>
  </si>
  <si>
    <t>2013-03-16T18:49:57Z</t>
  </si>
  <si>
    <t>2013-03-27T16:57:42Z</t>
  </si>
  <si>
    <t>Type safety improvements for the profiler in Win64 builds</t>
  </si>
  <si>
    <t>CODE_IMPLEMENTATION,CODE_REVIEW,CODE_UPDATE_REQUEST,CODE_UPDATE_REQUEST,CODE_IMPLEMENTATION,IMPLEMENTATION_REVERSION,CODE_IMPLEMENTATION</t>
  </si>
  <si>
    <t>IMPL,CR,IMPL,VER,IMPL</t>
  </si>
  <si>
    <t>2013-03-18T14:34:42Z</t>
  </si>
  <si>
    <t>2013-05-08T13:56:49Z</t>
  </si>
  <si>
    <t>2013-04-26T14:31:24Z</t>
  </si>
  <si>
    <t>Move element.attributes to WebIDL</t>
  </si>
  <si>
    <t>CODE_IMPLEMENTATION,CODE_IMPLEMENTATION,CODE_IMPLEMENTATION,CODE_IMPLEMENTATION,CODE_IMPLEMENTATION,CODE_IMPLEMENTATION,CODE_IMPLEMENTATION,CODE_IMPLEMENTATION,CODE_REVIEW,CODE_REVIEW,CODE_REVIEW,CODE_REVIEW,CODE_IMPLEMENTATION</t>
  </si>
  <si>
    <t>WebRTC: Signaling</t>
  </si>
  <si>
    <t>adam@nostrum.com</t>
  </si>
  <si>
    <t>2013-03-27T16:53:17Z</t>
  </si>
  <si>
    <t>2014-11-20T04:03:19Z</t>
  </si>
  <si>
    <t>2013-04-13T02:20:28Z</t>
  </si>
  <si>
    <t>Audit SIPCC printf-style formatting strings</t>
  </si>
  <si>
    <t>ethanhugg@gmail.com</t>
  </si>
  <si>
    <t>P3</t>
  </si>
  <si>
    <t>Preventive changes</t>
  </si>
  <si>
    <t>POTENTIAL_SOLUTION_DESIGN,CODE_IMPLEMENTATION,CODE_IMPLEMENTATION,CODE_IMPLEMENTATION,CODE_REVIEW,CODE_IMPLEMENTATION,CODE_IMPLEMENTATION,CODE_REVIEW</t>
  </si>
  <si>
    <t>SOL_DES,IMPL,CR,IMPL,CR</t>
  </si>
  <si>
    <t>https://bugzilla.mozilla.org/show_bug.cgi?id=857034</t>
  </si>
  <si>
    <t>Widget: Win32</t>
  </si>
  <si>
    <t>jwatt@jwatt.org</t>
  </si>
  <si>
    <t>2013-04-02T11:30:21Z</t>
  </si>
  <si>
    <t>2015-07-10T16:53:36Z</t>
  </si>
  <si>
    <t>2013-04-03T22:23:33Z</t>
  </si>
  <si>
    <t>Add support for native theming of &lt;input type=range&gt; on Windows</t>
  </si>
  <si>
    <t>https://bugzilla.mozilla.org/show_bug.cgi?id=861246</t>
  </si>
  <si>
    <t>chrislord.net@gmail.com</t>
  </si>
  <si>
    <t>2013-04-12T17:14:34Z</t>
  </si>
  <si>
    <t>2013-04-19T13:57:21Z</t>
  </si>
  <si>
    <t>2013-04-14T01:29:08Z</t>
  </si>
  <si>
    <t>Layer refactor broke async scrolling of fixed position margins</t>
  </si>
  <si>
    <t>https://bugzilla.mozilla.org/show_bug.cgi?id=866470</t>
  </si>
  <si>
    <t>2013-04-28T01:13:32Z</t>
  </si>
  <si>
    <t>2013-05-16T01:29:42Z</t>
  </si>
  <si>
    <t>Intermittent layout/reftests/bugs/289480.html#top | assertion count 1 is more than expected 0 assertions, from "Should not be trying to paint a background color if we don't have one: 'drawBackgroundColor'"</t>
  </si>
  <si>
    <t>[867498]</t>
  </si>
  <si>
    <t>PROBLEM_REVIEW_REQUEST,PROBLEM_REVIEW_REQUEST,CODE_IMPLEMENTATION</t>
  </si>
  <si>
    <t>https://bugzilla.mozilla.org/show_bug.cgi?id=866474</t>
  </si>
  <si>
    <t>mozillabugs@lindenbergsoftware.com</t>
  </si>
  <si>
    <t>2013-04-28T01:32:20Z</t>
  </si>
  <si>
    <t>2017-08-04T06:49:12Z</t>
  </si>
  <si>
    <t>Make JSRuntime::setDefaultLocale check whether internationalization API can use the locale</t>
  </si>
  <si>
    <t>PROBLEM_REVIEW</t>
  </si>
  <si>
    <t>ISU_ANLYS</t>
  </si>
  <si>
    <t>Toolbars and Customization</t>
  </si>
  <si>
    <t>mconley@mozilla.com</t>
  </si>
  <si>
    <t>2013-05-06T17:21:20Z</t>
  </si>
  <si>
    <t>2013-11-18T21:18:56Z</t>
  </si>
  <si>
    <t>Use correct default item set for menu panel, and remove dummy widgets</t>
  </si>
  <si>
    <t>CODE_IMPLEMENTATION,CODE_REVIEW,CODE_REVIEW,CODE_IMPLEMENTATION</t>
  </si>
  <si>
    <t>2013-05-20T23:22:53Z</t>
  </si>
  <si>
    <t>2013-05-28T01:55:22Z</t>
  </si>
  <si>
    <t>Warn if we run shutdown CC more than twice</t>
  </si>
  <si>
    <t>Error Handling Improvement</t>
  </si>
  <si>
    <t>https://bugzilla.mozilla.org/show_bug.cgi?id=888630</t>
  </si>
  <si>
    <t>weiss@foo.at</t>
  </si>
  <si>
    <t>2013-06-29T15:10:09Z</t>
  </si>
  <si>
    <t>2013-07-02T22:30:17Z</t>
  </si>
  <si>
    <t>Regex: \s should match the BOM (U+FEFF)</t>
  </si>
  <si>
    <t>POTENTIAL_SOLUTION_DESIGN,SOLUTION_REVIEW,SOLVED_BY_OTHER_ISSUE</t>
  </si>
  <si>
    <t>SOL_DES</t>
  </si>
  <si>
    <t>https://bugzilla.mozilla.org/show_bug.cgi?id=894646</t>
  </si>
  <si>
    <t>dzbarsky@gmail.com</t>
  </si>
  <si>
    <t>2013-07-16T22:07:31Z</t>
  </si>
  <si>
    <t>2013-07-24T12:42:19Z</t>
  </si>
  <si>
    <t>Various dom deCOM cleanups</t>
  </si>
  <si>
    <t>CODE_IMPLEMENTATION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REVIEW,CODE_IMPLEMENTATION,CODE_REVIEW,CODE_REVIEW,CODE_UPDATE_REQUEST,CODE_REVIEW,CODE_IMPLEMENTATION,CODE_IMPLEMENTATION,CODE_UPDATE_REQUEST,CODE_REVIEW,CODE_REVIEW,CODE_UPDATE_REQUEST,CODE_REVIEW,CODE_REVIEW,CODE_UPDATE_REQUEST,CODE_REVIEW,CODE_REVIEW,CODE_UPDATE_REQUEST,CODE_REVIEW,CODE_REVIEW,CODE_REVIEW,CODE_REVIEW,CODE_REVIEW,CODE_REVIEW,CODE_IMPLEMENTATION,IMPLEMENTATION_REVERSION,CODE_IMPLEMENTATION</t>
  </si>
  <si>
    <t>IMPL,CR,IMPL,CR,IMPL,CR,IMPL,VER,IMPL</t>
  </si>
  <si>
    <t>https://bugzilla.mozilla.org/show_bug.cgi?id=894931</t>
  </si>
  <si>
    <t>bugzilla@mcsmurf.de</t>
  </si>
  <si>
    <t>2013-07-17T15:32:09Z</t>
  </si>
  <si>
    <t>2013-07-23T06:44:38Z</t>
  </si>
  <si>
    <t>2013-07-18T08:12:01Z</t>
  </si>
  <si>
    <t>web pages broken due to dynamic changes between position:static/relative not changing containing block for position:absolute inside</t>
  </si>
  <si>
    <t>spohl.mozilla.bugs@gmail.com</t>
  </si>
  <si>
    <t>[895099, 895181, 895453, 896149]</t>
  </si>
  <si>
    <t>PROBLEM_LOCALIZATION,REPRODUCTION_ATTEMPT,PROBLEM_LOCALIZATION,PROBLEM_LOCALIZATION,PROBLEM_REVIEW_REQUEST,PROBLEM_CAUSE_IDENTIFICATION,PROBLEM_REVIEW,PROBLEM_REVIEW,CODE_IMPLEMENTATION,CODE_REVIEW,PROBLEM_CAUSE_IDENTIFICATION,POTENTIAL_SOLUTION_DESIGN,CODE_IMPLEMENTATION,CODE_UPDATE_REQUEST,CODE_IMPLEMENTATION,CODE_REVIEW</t>
  </si>
  <si>
    <t>ISU_ANLYS,ISU_REP,ISU_ANLYS,IMPL,CR,ISU_ANLYS,SOL_DES,IMPL,CR</t>
  </si>
  <si>
    <t>https://bugzilla.mozilla.org/show_bug.cgi?id=897027</t>
  </si>
  <si>
    <t>andrebargull@googlemail.com</t>
  </si>
  <si>
    <t>2013-07-23T14:02:15Z</t>
  </si>
  <si>
    <t>2013-11-19T18:30:30Z</t>
  </si>
  <si>
    <t>Missing ToNumber conversion for Math.pow()/Math.atan() when passing only one argument</t>
  </si>
  <si>
    <t>david.caabeiro@gmail.com</t>
  </si>
  <si>
    <t>PROBLEM_REVIEW,CODE_IMPLEMENTATION,CODE_UPDATE_REQUEST,CODE_IMPLEMENTATION,CODE_REVIEW,CODE_REVIEW,CODE_REVIEW,CODE_IMPLEMENTATION,CODE_REVIEW,CODE_REVIEW,IMPLEMENTATION_REVERSION,CODE_UPDATE_REQUEST,POTENTIAL_SOLUTION_DESIGN,CODE_IMPLEMENTATION,CODE_REVIEW_REQUEST,CODE_REVIEW,CODE_REVIEW,CODE_REVIEW,CODE_REVIEW,CODE_REVIEW,CODE_REVIEW,CODE_IMPLEMENTATION,CODE_REVIEW,VERIFICATION_REQUEST</t>
  </si>
  <si>
    <t>ISU_ANLYS,IMPL,CR,IMPL,CR,VER,SOL_DES,IMPL,CR,IMPL,CR</t>
  </si>
  <si>
    <t>2013-08-01T08:45:36Z</t>
  </si>
  <si>
    <t>2014-12-30T23:55:49Z</t>
  </si>
  <si>
    <t>Define new key name "Redo" for GTK</t>
  </si>
  <si>
    <t>https://bugzilla.mozilla.org/show_bug.cgi?id=904571</t>
  </si>
  <si>
    <t>Networking: HTTP</t>
  </si>
  <si>
    <t>scoobidiver@netcourrier.com</t>
  </si>
  <si>
    <t>2013-08-13T13:26:05Z</t>
  </si>
  <si>
    <t>2014-03-06T02:11:47Z</t>
  </si>
  <si>
    <t>crash in mozilla::net::HttpChannelParentListener::OnRedirectResult</t>
  </si>
  <si>
    <t>PROBLEM_REVIEW,POTENTIAL_SOLUTION_DESIGN,CODE_IMPLEMENTATION,CODE_REVIEW,CODE_REVIEW_REQUEST,CODE_REVIEW,CODE_IMPLEMENTATION</t>
  </si>
  <si>
    <t>ISU_ANLYS,SOL_DES,IMPL,CR,IMPL</t>
  </si>
  <si>
    <t>https://bugzilla.mozilla.org/show_bug.cgi?id=906912</t>
  </si>
  <si>
    <t>justin.lebar+bug@gmail.com</t>
  </si>
  <si>
    <t>2013-08-19T22:28:05Z</t>
  </si>
  <si>
    <t>2013-08-30T18:03:32Z</t>
  </si>
  <si>
    <t>Add a move constructor to mozilla::LinkedList and mozilla::LinkedListElement</t>
  </si>
  <si>
    <t>CODE_IMPLEMENTATION,CODE_IMPLEMENTATION,POTENTIAL_SOLUTION_DESIGN,SOLUTION_REVIEW,SOLUTION_REVIEW,CODE_REVIEW,CODE_IMPLEMENTATION,SOLUTION_REVIEW,POTENTIAL_SOLUTION_DESIGN,POTENTIAL_SOLUTION_DESIGN,POTENTIAL_SOLUTION_DESIGN,SOLUTION_REVIEW,CODE_IMPLEMENTATION,CODE_REVIEW,CODE_REVIEW,CODE_REVIEW,CODE_REVIEW,CODE_REVIEW,CODE_REVIEW</t>
  </si>
  <si>
    <t>IMPL,SOL_DES,CR,IMPL,SOL_DES,IMPL,CR</t>
  </si>
  <si>
    <t>https://bugzilla.mozilla.org/show_bug.cgi?id=912496</t>
  </si>
  <si>
    <t>till@tillschneidereit.net</t>
  </si>
  <si>
    <t>2013-09-04T14:09:47Z</t>
  </si>
  <si>
    <t>2013-09-05T19:58:31Z</t>
  </si>
  <si>
    <t>Store source file names only once in tracelogging.log and refer to them by auto-incrementing id after that.</t>
  </si>
  <si>
    <t>CODE_IMPLEMENTATION,CODE_REVIEW,CODE_UPDATE_REQUEST,CODE_REVIEW,CODE_REVIEW,CODE_REVIEW,CODE_REVIEW,CODE_REVIEW,CODE_IMPLEMENTATION,CODE_REVIEW,CODE_REVIEW,NEW_ISSUE_FILING,CODE_REVIEW,CODE_UPDATE_REQUEST,CODE_REVIEW,NEW_ISSUE_FILING</t>
  </si>
  <si>
    <t>https://bugzilla.mozilla.org/show_bug.cgi?id=916390</t>
  </si>
  <si>
    <t>2013-09-14T02:03:12Z</t>
  </si>
  <si>
    <t>2013-11-26T19:36:20Z</t>
  </si>
  <si>
    <t>2013-09-18T02:57:59Z</t>
  </si>
  <si>
    <t>Remove browser.__SS_formDataSaved</t>
  </si>
  <si>
    <t>ttaubert@mozilla.com</t>
  </si>
  <si>
    <t>POTENTIAL_SOLUTION_DESIGN,SOLUTION_REVIEW_REQUEST,REPRODUCTION_ATTEMPT,PROBLEM_REVIEW,PROBLEM_REVIEW,SOLUTION_REVIEW,CODE_IMPLEMENTATION,CODE_REVIEW,CODE_REVIEW</t>
  </si>
  <si>
    <t>SOL_DES,ISU_REP,ISU_ANLYS,SOL_DES,IMPL,CR</t>
  </si>
  <si>
    <t>https://bugzilla.mozilla.org/show_bug.cgi?id=919434</t>
  </si>
  <si>
    <t>2013-09-23T08:49:50Z</t>
  </si>
  <si>
    <t>2015-04-23T01:42:10Z</t>
  </si>
  <si>
    <t>2013-12-04T00:10:31Z</t>
  </si>
  <si>
    <t>position:sticky crash with too much recursion in mozilla::layers::LayerProperties::ClearInvalidations</t>
  </si>
  <si>
    <t>PROBLEM_CAUSE_IDENTIFICATION,PROBLEM_CAUSE_IDENTIFICATION,ISSUE_IMPACT,REPRODUCTION_ATTEMPT,SOLVED_BY_OTHER_ISSUE,SOLUTION_VERIFICATION,SOLUTION_VERIFICATION,SOLUTION_VERIFICATION</t>
  </si>
  <si>
    <t>ISU_ANLYS,ISU_REP,VER</t>
  </si>
  <si>
    <t>ISU_REP,ISU_ANLYS,VER?</t>
  </si>
  <si>
    <t>https://bugzilla.mozilla.org/show_bug.cgi?id=924397</t>
  </si>
  <si>
    <t>josh@joshmatthews.net</t>
  </si>
  <si>
    <t>2013-10-08T14:36:30Z</t>
  </si>
  <si>
    <t>2013-10-18T19:19:15Z</t>
  </si>
  <si>
    <t>WebIDL parser doesn't specify file when encountering syntax error at end of file</t>
  </si>
  <si>
    <t>tareqakhandaker@gmail.com</t>
  </si>
  <si>
    <t>CODE_IMPLEMENTATION,CODE_REVIEW_REQUEST</t>
  </si>
  <si>
    <t>https://bugzilla.mozilla.org/show_bug.cgi?id=927544</t>
  </si>
  <si>
    <t>JavaScript Engine: JIT</t>
  </si>
  <si>
    <t>2013-10-16T19:21:05Z</t>
  </si>
  <si>
    <t>2013-10-18T15:41:55Z</t>
  </si>
  <si>
    <t>2013-10-18T15:20:21Z</t>
  </si>
  <si>
    <t>Call unknown method hooks in Ion callprop VM calls</t>
  </si>
  <si>
    <t>CODE_IMPLEMENTATION,CODE_REVIEW,SOLVED_BY_OTHER_ISSUE</t>
  </si>
  <si>
    <t>https://bugzilla.mozilla.org/show_bug.cgi?id=937475</t>
  </si>
  <si>
    <t>Web Audio</t>
  </si>
  <si>
    <t>karlt@mozbugz.karlt.net</t>
  </si>
  <si>
    <t>2013-11-12T05:02:54Z</t>
  </si>
  <si>
    <t>2014-02-05T01:21:59Z</t>
  </si>
  <si>
    <t>2013-12-03T21:52:40Z</t>
  </si>
  <si>
    <t>AudioBufferSourceNode.stop(when) interprets when incorrectly when resampling</t>
  </si>
  <si>
    <t>PROBLEM_REVIEW,CODE_IMPLEMENTATION,CODE_IMPLEMENTATION,ISSUE_IMPACT</t>
  </si>
  <si>
    <t>https://bugzilla.mozilla.org/show_bug.cgi?id=939475</t>
  </si>
  <si>
    <t>2013-11-17T01:21:05Z</t>
  </si>
  <si>
    <t>2014-02-07T10:04:43Z</t>
  </si>
  <si>
    <t>2013-11-21T13:30:52Z</t>
  </si>
  <si>
    <t>gcparam() help and error message do not mention markStackLimit</t>
  </si>
  <si>
    <t>mz_mhs-ctb@outlook.com</t>
  </si>
  <si>
    <t>CODE_IMPLEMENTATION,CODE_REVIEW,CODE_IMPLEMENTATION,CODE_REVIEW,CODE_REVIEW,CODE_UPDATE_REQUEST,CODE_IMPLEMENTATION</t>
  </si>
  <si>
    <t>IMPL,CR,IMPL,CR,IMPL</t>
  </si>
  <si>
    <t>https://bugzilla.mozilla.org/show_bug.cgi?id=947523</t>
  </si>
  <si>
    <t>ktucker@qanalydocs.com</t>
  </si>
  <si>
    <t>2013-12-07T00:45:38Z</t>
  </si>
  <si>
    <t>2014-01-08T21:22:17Z</t>
  </si>
  <si>
    <t>[B2G][Browser] The phone will crash if the user keeps zooming in on MoPad webpage</t>
  </si>
  <si>
    <t>REPRODUCTION_ATTEMPT,REPRODUCTION_ATTEMPT,PROBLEM_REVIEW,REPRODUCTION_ATTEMPT,REPRODUCTION_REQUEST,REPRODUCTION_ATTEMPT,REPRODUCTION_ATTEMPT,PROBLEM_REVIEW,REPRODUCTION_REQUEST,PROBLEM_REVIEW_REQUEST,PROBLEM_REVIEW,REPRODUCTION_ATTEMPT,REPRODUCTION_ATTEMPT,PROBLEM_REVIEW_REQUEST,REPRODUCTION_ATTEMPT,PROBLEM_CAUSE_IDENTIFICATION,PROBLEM_LOCALIZATION,PROBLEM_REVIEW,REPRODUCTION_ATTEMPT,PROBLEM_REVIEW,PROBLEM_REVIEW_REQUEST,PROBLEM_REVIEW,POTENTIAL_SOLUTION_DESIGN,VERIFICATION_REQUEST,CODE_IMPLEMENTATION,SOLUTION_VERIFICATION,SOLUTION_VERIFICATION,CODE_IMPLEMENTATION,CODE_REVIEW,CODE_REVIEW_REQUEST,CODE_REVIEW,SOLUTION_VERIFICATION,SOLUTION_VERIFICATION,SOLUTION_VERIFICATION,POTENTIAL_SOLUTION_DESIGN,CODE_REVIEW,CODE_IMPLEMENTATION,PROBLEM_REVIEW,POTENTIAL_SOLUTION_DESIGN,SOLUTION_REVIEW,SOLUTION_REVIEW,CODE_IMPLEMENTATION,CODE_IMPLEMENTATION,CODE_IMPLEMENTATION,CODE_IMPLEMENTATION,CODE_IMPLEMENTATION,CODE_UPDATE_REQUEST,CODE_REVIEW,CODE_REVIEW,CODE_REVIEW,CODE_REVIEW,CODE_REVIEW,CODE_REVIEW,CODE_REVIEW,SOLUTION_VERIFICATION,CODE_REVIEW,SOLUTION_REVIEW,REPRODUCTION_ATTEMPT,PROBLEM_CAUSE_IDENTIFICATION,REPRODUCTION_ATTEMPT,ISSUE_IMPACT,CODE_IMPLEMENTATION,CODE_IMPLEMENTATION,CODE_IMPLEMENTATION,CODE_IMPLEMENTATION,CODE_REVIEW,ISSUE_IMPACT</t>
  </si>
  <si>
    <t>ISU_REP,ISU_ANLYS,ISU_REP,ISU_ANLYS,ISU_REP,ISU_ANLYS,ISU_REP,ISU_ANLYS,SOL_DES,IMPL,VER,IMPL,CR,VER,SOL_DES,CR,IMPL,ISU_ANLYS,SOL_DES,IMPL,CR,VER,CR,SOL_DES,ISU_REP,ISU_ANLYS,ISU_REP,IMPL,CR</t>
  </si>
  <si>
    <t>(ISU_REP,ISU_ANLYS,SOL_DES,IMPL,(CR|VER))+</t>
  </si>
  <si>
    <t>https://bugzilla.mozilla.org/show_bug.cgi?id=948882</t>
  </si>
  <si>
    <t>fbraun@mozilla.com</t>
  </si>
  <si>
    <t>2013-12-11T12:07:39Z</t>
  </si>
  <si>
    <t>2018-06-19T21:56:46Z</t>
  </si>
  <si>
    <t>Move inline scripts and styles into separate file for toolkit/crashreporter/content/crashes.xhtml (URL=about:crashes)</t>
  </si>
  <si>
    <t>tiago.paez11@gmail.com</t>
  </si>
  <si>
    <t>POTENTIAL_SOLUTION_DESIGN,CODE_IMPLEMENTATION,CODE_REVIEW,CODE_REVIEW,CODE_REVIEW,CODE_IMPLEMENTATION,CODE_REVIEW,CODE_REVIEW,CODE_UPDATE_REQUEST,CODE_IMPLEMENTATION,CODE_REVIEW,CODE_REVIEW,CODE_IMPLEMENTATION,CODE_REVIEW,CODE_REVIEW,CODE_IMPLEMENTATION,CODE_REVIEW,CODE_REVIEW,VERIFICATION_REQUEST,CODE_UPDATE_REQUEST,CODE_IMPLEMENTATION,CODE_REVIEW,CODE_REVIEW,CODE_UPDATE_REQUEST,CODE_IMPLEMENTATION,CODE_REVIEW,CODE_REVIEW,CODE_IMPLEMENTATION,CODE_REVIEW,CODE_IMPLEMENTATION,IMPLEMENTATION_REVERSION,CODE_IMPLEMENTATION</t>
  </si>
  <si>
    <t>SOL_DES,IMPL,CR,IMPL,CR,IMPL,CR,IMPL,CR,IMPL,CR,IMPL,CR,IMPL,CR,IMPL,CR,IMPL,VER,IMPL</t>
  </si>
  <si>
    <t>https://bugzilla.mozilla.org/show_bug.cgi?id=957093</t>
  </si>
  <si>
    <t>2014-01-07T12:19:28Z</t>
  </si>
  <si>
    <t>2014-01-08T12:19:13Z</t>
  </si>
  <si>
    <t>all netwerk/protocol/http* live in mozilla::net</t>
  </si>
  <si>
    <t>CODE_IMPLEMENTATION,CODE_REVIEW,CODE_REVIEW,CODE_REVIEW,CODE_IMPLEMENTATION</t>
  </si>
  <si>
    <t>https://bugzilla.mozilla.org/show_bug.cgi?id=966240</t>
  </si>
  <si>
    <t>fb+mozdev@quantumedia.de</t>
  </si>
  <si>
    <t>2014-01-31T13:37:46Z</t>
  </si>
  <si>
    <t>2017-06-17T01:08:11Z</t>
  </si>
  <si>
    <t>Drop support for MSThemeCompatible</t>
  </si>
  <si>
    <t>[484172, 486551]</t>
  </si>
  <si>
    <t>PROBLEM_REVIEW,CODE_IMPLEMENTATION,CODE_REVIEW,CODE_REVIEW,CODE_IMPLEMENTATION,UPLIFT_APPROVAL,SOLUTION_VERIFICATION</t>
  </si>
  <si>
    <t>ISU_ANLYS,IMPL,CR,IMPL,VER</t>
  </si>
  <si>
    <t>https://bugzilla.mozilla.org/show_bug.cgi?id=978610</t>
  </si>
  <si>
    <t>2014-03-02T22:00:12Z</t>
  </si>
  <si>
    <t>2014-03-18T21:17:16Z</t>
  </si>
  <si>
    <t>[e10s] Make window.close() work</t>
  </si>
  <si>
    <t>CODE_IMPLEMENTATION,CODE_REVIEW,CODE_REVIEW,CODE_IMPLEMENTATION,CODE_REVIEW,CODE_IMPLEMENTATION,CODE_IMPLEMENTATION,CODE_IMPLEMENTATION,CODE_REVIEW,CODE_IMPLEMENTATION,CODE_REVIEW</t>
  </si>
  <si>
    <t>IMPL,CR,IMPL,CR,IMPL,CR,IMPL,CR</t>
  </si>
  <si>
    <t>https://bugzilla.mozilla.org/show_bug.cgi?id=983489</t>
  </si>
  <si>
    <t>vichen@mozilla.com</t>
  </si>
  <si>
    <t>2014-03-14T01:02:43Z</t>
  </si>
  <si>
    <t>2015-03-17T08:26:46Z</t>
  </si>
  <si>
    <t>2014-05-15T23:04:25Z</t>
  </si>
  <si>
    <t>Crash on nsIAppStartup.quit() - application crashed [@ mozilla::gl::GLContext::MakeCurrent(bool)]</t>
  </si>
  <si>
    <t>CODE_IMPLEMENTATION,PROBLEM_REVIEW,PROBLEM_REVIEW_REQUEST,PROBLEM_REVIEW_REQUEST,PROBLEM_REVIEW,PROBLEM_REVIEW,PROBLEM_CAUSE_IDENTIFICATION,CODE_IMPLEMENTATION,SOLUTION_VERIFICATION,SOLUTION_VERIFICATION,ISSUE_IMPACT,SOLUTION_VERIFICATION,ISSUE_IMPACT,PROBLEM_REVIEW,CODE_REVIEW,CODE_REVIEW,CODE_IMPLEMENTATION,PROBLEM_CAUSE_IDENTIFICATION,CODE_IMPLEMENTATION,CODE_IMPLEMENTATION,CODE_REVIEW,CODE_REVIEW,CODE_REVIEW_REQUEST,CODE_REVIEW,CODE_REVIEW,CODE_REVIEW,PROBLEM_REVIEW,CODE_IMPLEMENTATION,CODE_REVIEW,IMPLEMENTATION_REVERSION,CODE_REVIEW,CODE_IMPLEMENTATION,CODE_REVIEW,CODE_REVIEW,CODE_IMPLEMENTATION,IMPLEMENTATION_REVERSION,CODE_REVIEW,CODE_REVIEW,CODE_REVIEW_REQUEST,COLLATERAL_PROBLEM_ANALYSIS,COLLATERAL_PROBLEM_ANALYSIS,SOLUTION_VERIFICATION,SOLUTION_VERIFICATION,SOLUTION_VERIFICATION,VERIFICATION_REQUEST,CODE_REVIEW,POTENTIAL_SOLUTION_DESIGN,CODE_IMPLEMENTATION</t>
  </si>
  <si>
    <t>IMPL,ISU_ANLYS,IMPL,VER,ISU_ANLYS,CR,IMPL,ISU_ANLYS,IMPL,CR,ISU_ANLYS,IMPL,CR,VER,CR,IMPL,CR,IMPL,VER,CR,VER,CR,SOL_DES,IMPL</t>
  </si>
  <si>
    <t>https://bugzilla.mozilla.org/show_bug.cgi?id=985257</t>
  </si>
  <si>
    <t>cabanier@adobe.com</t>
  </si>
  <si>
    <t>2014-03-19T02:06:48Z</t>
  </si>
  <si>
    <t>2014-11-25T22:38:46Z</t>
  </si>
  <si>
    <t>2014-03-24T20:51:41Z</t>
  </si>
  <si>
    <t>Add Path2D constructor that takes a SVG path string</t>
  </si>
  <si>
    <t>CODE_IMPLEMENTATION,CODE_IMPLEMENTATION,CODE_REVIEW,CODE_UPDATE_REQUEST,POTENTIAL_SOLUTION_DESIGN,CODE_IMPLEMENTATION,VERIFICATION_REQUEST,CODE_REVIEW_REQUEST,IMPLEMENTATION_REVERSION,CODE_IMPLEMENTATION,SOLUTION_VERIFICATION</t>
  </si>
  <si>
    <t>IMPL,CR,SOL_DES,IMPL,VER,IMPL,VER</t>
  </si>
  <si>
    <t>https://bugzilla.mozilla.org/show_bug.cgi?id=989204</t>
  </si>
  <si>
    <t>2014-03-28T04:49:41Z</t>
  </si>
  <si>
    <t>2015-12-22T13:32:56Z</t>
  </si>
  <si>
    <t>2014-04-03T19:28:49Z</t>
  </si>
  <si>
    <t>Don't use bound functions for arrow functions</t>
  </si>
  <si>
    <t>[921813]</t>
  </si>
  <si>
    <t>CODE_IMPLEMENTATION,CODE_IMPLEMENTATION,CODE_IMPLEMENTATION,CODE_REVIEW_REQUEST,CODE_IMPLEMENTATION,CODE_REVIEW,CODE_REVIEW,CODE_IMPLEMENTATION</t>
  </si>
  <si>
    <t>https://bugzilla.mozilla.org/show_bug.cgi?id=991812</t>
  </si>
  <si>
    <t>2014-04-03T17:47:06Z</t>
  </si>
  <si>
    <t>2021-01-13T07:54:14Z</t>
  </si>
  <si>
    <t>2014-04-16T03:31:13Z</t>
  </si>
  <si>
    <t>Remove uses of RefCounted from code that only lives in Gecko</t>
  </si>
  <si>
    <t>CODE_IMPLEMENTATION,CODE_REVIEW,CODE_IMPLEMENTATION,CODE_IMPLEMENTATION,CODE_REVIEW,CODE_IMPLEMENTATION,CODE_UPDATE_REQUEST,CODE_REVIEW,IMPLEMENTATION_REVERSION,CODE_IMPLEMENTATION,COLLATERAL_PROBLEM_ANALYSIS,COLLATERAL_POTENTIAL_SOLUTION,NEW_ISSUE_FILING,NEW_ISSUE_FILING,NEW_ISSUE_FILING</t>
  </si>
  <si>
    <t>IMPL,CR,IMPL,CR,IMPL,CR,VER,IMPL,VER</t>
  </si>
  <si>
    <t>https://bugzilla.mozilla.org/show_bug.cgi?id=1003694</t>
  </si>
  <si>
    <t>2014-04-30T06:32:55Z</t>
  </si>
  <si>
    <t>2014-09-04T05:11:48Z</t>
  </si>
  <si>
    <t>2014-05-01T15:19:23Z</t>
  </si>
  <si>
    <t>Assertion failure: snapshot_.numAllocationsRead() == numAllocations(), at jit/JitFrameIterator.h or Crash [@ js::jit::InlineFrameIteratorMaybeGC&lt;(js::AllowGC)1&gt;::findNextFrame]</t>
  </si>
  <si>
    <t>nicolas.b.pierron@mozilla.com</t>
  </si>
  <si>
    <t>PROBLEM_REVIEW,PROBLEM_REVIEW,REPRODUCTION_ATTEMPT,CODE_IMPLEMENTATION,SOLUTION_VERIFICATION,SOLUTION_VERIFICATION,SOLUTION_VERIFICATION</t>
  </si>
  <si>
    <t>ISU_ANLYS,ISU_REP,IMPL,VER</t>
  </si>
  <si>
    <t>https://bugzilla.mozilla.org/show_bug.cgi?id=1023280</t>
  </si>
  <si>
    <t>2014-06-10T14:23:24Z</t>
  </si>
  <si>
    <t>2014-06-12T01:50:18Z</t>
  </si>
  <si>
    <t>Rename dictionary.ToObject</t>
  </si>
  <si>
    <t>CODE_IMPLEMENTATION,CODE_REVIEW,VERIFICATION_REQUEST</t>
  </si>
  <si>
    <t>u480271@disabled.tld</t>
  </si>
  <si>
    <t>2014-06-12T01:13:32Z</t>
  </si>
  <si>
    <t>2014-06-16T23:44:13Z</t>
  </si>
  <si>
    <t>2014-06-16T19:00:40Z</t>
  </si>
  <si>
    <t>Blacklist S3TC extension on OSX 10.9 Intel HD 3000 driver because of buggy glCompressedTexSubImage2D with sub-image update</t>
  </si>
  <si>
    <t>https://bugzilla.mozilla.org/show_bug.cgi?id=1025075</t>
  </si>
  <si>
    <t>2014-06-13T16:26:20Z</t>
  </si>
  <si>
    <t>2014-06-14T00:13:29Z</t>
  </si>
  <si>
    <t>http2-CONNECT-streams-should-have-consistent-priority</t>
  </si>
  <si>
    <t>https://bugzilla.mozilla.org/show_bug.cgi?id=1029919</t>
  </si>
  <si>
    <t>moz@jeka.info</t>
  </si>
  <si>
    <t>2014-06-25T00:24:05Z</t>
  </si>
  <si>
    <t>2014-08-22T02:26:59Z</t>
  </si>
  <si>
    <t>2014-07-07T23:11:26Z</t>
  </si>
  <si>
    <t>[OMTC][HWA off]&lt;button:hover&gt; outside parent's border-radius obtains a background/border in parent's inset box-shadow's color</t>
  </si>
  <si>
    <t>PROBLEM_REVIEW_REQUEST,REPRODUCTION_ATTEMPT,REPRODUCTION_ATTEMPT,POTENTIAL_SOLUTION_DESIGN,REPRODUCTION_ATTEMPT,PROBLEM_REVIEW_REQUEST,PROBLEM_CAUSE_IDENTIFICATION,CODE_IMPLEMENTATION,CODE_REVIEW,CODE_IMPLEMENTATION,CODE_REVIEW,CODE_IMPLEMENTATION,SOLUTION_VERIFICATION</t>
  </si>
  <si>
    <t>ISU_REP,SOL_DES,ISU_REP,ISU_ANLYS,IMPL,CR,IMPL,CR,IMPL,VER</t>
  </si>
  <si>
    <t>ISU_REP,SOL_DES,ISU_ANLYS,(IMPL,CR)+,VER</t>
  </si>
  <si>
    <t>https://bugzilla.mozilla.org/show_bug.cgi?id=1033283</t>
  </si>
  <si>
    <t>marco.zehe@proton.me</t>
  </si>
  <si>
    <t>2014-07-02T10:37:59Z</t>
  </si>
  <si>
    <t>2014-07-06T16:17:02Z</t>
  </si>
  <si>
    <t>Expose STATE_PRESSED on menu buttons</t>
  </si>
  <si>
    <t>CODE_IMPLEMENTATION,CODE_REVIEW,CODE_UPDATE_REQUEST,CODE_IMPLEMENTATION</t>
  </si>
  <si>
    <t>https://bugzilla.mozilla.org/show_bug.cgi?id=1033887</t>
  </si>
  <si>
    <t>2014-07-03T01:39:27Z</t>
  </si>
  <si>
    <t>2014-07-03T21:12:33Z</t>
  </si>
  <si>
    <t>Disable the usage of try/catch in TestSTLWrappers.cpp with clang-cl</t>
  </si>
  <si>
    <t>CODE_IMPLEMENTATION,CODE_REVIEW,CODE_REVIEW,CODE_REVIEW,SOLUTION_REVIEW,POTENTIAL_SOLUTION_DESIGN,CODE_IMPLEMENTATION</t>
  </si>
  <si>
    <t>IMPL,CR,SOL_DES,IMPL</t>
  </si>
  <si>
    <t>IMPL,CR,SOL_DES,(IMPL|CR|VER)</t>
  </si>
  <si>
    <t>https://bugzilla.mozilla.org/show_bug.cgi?id=1047560</t>
  </si>
  <si>
    <t>mmc.bugzilla@gmail.com</t>
  </si>
  <si>
    <t>2014-08-01T18:37:11Z</t>
  </si>
  <si>
    <t>2014-08-06T12:51:14Z</t>
  </si>
  <si>
    <t>enable pinning on dropbox</t>
  </si>
  <si>
    <t>CODE_IMPLEMENTATION,CODE_REVIEW,IMPLEMENTATION_REVERSION,CODE_IMPLEMENTATION</t>
  </si>
  <si>
    <t>IMPL,CR,VER,IMPL</t>
  </si>
  <si>
    <t>https://bugzilla.mozilla.org/show_bug.cgi?id=1048721</t>
  </si>
  <si>
    <t>2014-08-05T06:16:34Z</t>
  </si>
  <si>
    <t>2016-04-22T19:04:22Z</t>
  </si>
  <si>
    <t>2015-03-23T23:45:39Z</t>
  </si>
  <si>
    <t>WebGL2 - Implement WebGLSync</t>
  </si>
  <si>
    <t>https://bugzilla.mozilla.org/show_bug.cgi?id=1055843</t>
  </si>
  <si>
    <t>ajones@mozilla.com</t>
  </si>
  <si>
    <t>2014-08-19T23:16:59Z</t>
  </si>
  <si>
    <t>2014-09-10T17:21:48Z</t>
  </si>
  <si>
    <t>2014-09-02T05:50:27Z</t>
  </si>
  <si>
    <t>Video doesn't pause when playbackRate=0</t>
  </si>
  <si>
    <t>jya-moz@avenard.org</t>
  </si>
  <si>
    <t>CODE_IMPLEMENTATION,CODE_REVIEW,PROBLEM_CAUSE_IDENTIFICATION,PROBLEM_CAUSE_IDENTIFICATION,CODE_IMPLEMENTATION,PROBLEM_REVIEW,CODE_REVIEW,CODE_REVIEW,CODE_REVIEW,CODE_IMPLEMENTATION,POTENTIAL_SOLUTION_DESIGN,SOLUTION_REVIEW,CODE_REVIEW,CODE_IMPLEMENTATION,CODE_IMPLEMENTATION,SOLUTION_REVIEW_REQUEST,SOLUTION_REVIEW_REQUEST,CODE_REVIEW,CODE_REVIEW,CODE_REVIEW,CODE_REVIEW,CODE_IMPLEMENTATION,CODE_IMPLEMENTATION</t>
  </si>
  <si>
    <t>IMPL,CR,ISU_ANLYS,IMPL,ISU_ANLYS,CR,IMPL,SOL_DES,CR,IMPL,CR,IMPL</t>
  </si>
  <si>
    <t>https://bugzilla.mozilla.org/show_bug.cgi?id=1057903</t>
  </si>
  <si>
    <t>Graphics: ImageLib</t>
  </si>
  <si>
    <t>seth.bugzilla@blackhail.net</t>
  </si>
  <si>
    <t>2014-08-25T01:30:53Z</t>
  </si>
  <si>
    <t>2014-09-24T19:56:54Z</t>
  </si>
  <si>
    <t>2014-09-15T12:27:21Z</t>
  </si>
  <si>
    <t>Refactor RasterImage methods to use DrawableFrameRef's and generally clean up use of imgFrame</t>
  </si>
  <si>
    <t>CODE_IMPLEMENTATION,CODE_REVIEW,CODE_REVIEW,CODE_REVIEW,ISSUE_IMPACT,NEW_ISSUE_FILING,PROBLEM_CAUSE_IDENTIFICATION,PROBLEM_CAUSE_IDENTIFICATION,PROBLEM_CAUSE_IDENTIFICATION,CODE_REVIEW,PROBLEM_CAUSE_IDENTIFICATION</t>
  </si>
  <si>
    <t>IMPL,CR,ISU_ANLYS,CR,ISU_ANLYS</t>
  </si>
  <si>
    <t>IMPL,(CR,ISU_ANLYS)+</t>
  </si>
  <si>
    <t>https://bugzilla.mozilla.org/show_bug.cgi?id=1066726</t>
  </si>
  <si>
    <t>2014-09-12T17:22:01Z</t>
  </si>
  <si>
    <t>2016-02-24T12:41:49Z</t>
  </si>
  <si>
    <t>2014-09-17T00:10:06Z</t>
  </si>
  <si>
    <t>Concurrent cache read and write issues</t>
  </si>
  <si>
    <t>[1036939, 1048348, 1058062, 1064408, 1065466, 1067103, 1067564]</t>
  </si>
  <si>
    <t>CODE_IMPLEMENTATION,CODE_REVIEW,CODE_REVIEW,SOLUTION_VERIFICATION,IMPLEMENTATION_REVERSION,COLLATERAL_PROBLEM_ANALYSIS,COLLATERAL_PROBLEM_ANALYSIS,CODE_IMPLEMENTATION,ISSUE_IMPACT,COLLATERAL_POTENTIAL_SOLUTION,COLLATERAL_POTENTIAL_SOLUTION,SOLUTION_REVIEW_REQUEST,POTENTIAL_SOLUTION_DESIGN,VERIFICATION_REQUEST,VERIFICATION_REQUEST,COLLATERAL_POTENTIAL_SOLUTION,COLLATERAL_POTENTIAL_SOLUTION,CODE_IMPLEMENTATION,CODE_REVIEW,POTENTIAL_SOLUTION_DESIGN,CODE_REVIEW_REQUEST,CODE_IMPLEMENTATION,VERIFICATION_REQUEST,VERIFICATION_REQUEST,VERIFICATION_REQUEST,VERIFICATION_REQUEST,COLLATERAL_PROBLEM_ANALYSIS,COLLATERAL_POTENTIAL_SOLUTION,SOLUTION_VERIFICATION,SOLUTION_VERIFICATION</t>
  </si>
  <si>
    <t>IMPL,CR,VER,IMPL,VER,SOL_DES,VER,IMPL,CR,SOL_DES,IMPL,VER</t>
  </si>
  <si>
    <t>https://bugzilla.mozilla.org/show_bug.cgi?id=1071367</t>
  </si>
  <si>
    <t>2014-09-23T02:12:15Z</t>
  </si>
  <si>
    <t>2014-09-23T22:32:20Z</t>
  </si>
  <si>
    <t>Composition bounds for root content scroll frame in OS X ignores height of chrome</t>
  </si>
  <si>
    <t>PROBLEM_CAUSE_IDENTIFICATION,POTENTIAL_SOLUTION_DESIGN,CODE_IMPLEMENTATION,CODE_IMPLEMENTATION,CODE_REVIEW</t>
  </si>
  <si>
    <t>ISU_ANLYS,SOL_DES,IMPL,CR</t>
  </si>
  <si>
    <t>https://bugzilla.mozilla.org/show_bug.cgi?id=1073339</t>
  </si>
  <si>
    <t>blair@theunfocused.net</t>
  </si>
  <si>
    <t>2014-09-26T02:56:14Z</t>
  </si>
  <si>
    <t>2019-07-30T11:38:03Z</t>
  </si>
  <si>
    <t>2014-12-17T11:59:40Z</t>
  </si>
  <si>
    <t>Investigate autocomplete test unreliability on Linux/e10s</t>
  </si>
  <si>
    <t>PROBLEM_CAUSE_IDENTIFICATION,REPRODUCTION_ATTEMPT,NEW_ISSUE_FILING,PROBLEM_CAUSE_IDENTIFICATION,CODE_IMPLEMENTATION,CODE_IMPLEMENTATION,CODE_REVIEW,NEW_ISSUE_FILING,CODE_REVIEW,CODE_IMPLEMENTATION,CODE_IMPLEMENTATION,CODE_IMPLEMENTATION,SOLUTION_VERIFICATION,COLLATERAL_POTENTIAL_SOLUTION,COLLATERAL_PROBLEM_ANALYSIS,CODE_REVIEW,CODE_IMPLEMENTATION,CODE_IMPLEMENTATION,CODE_REVIEW,CODE_IMPLEMENTATION</t>
  </si>
  <si>
    <t>ISU_ANLYS,ISU_REP,ISU_ANLYS,IMPL,CR,IMPL,VER,CR,IMPL,CR,IMPL</t>
  </si>
  <si>
    <t>https://bugzilla.mozilla.org/show_bug.cgi?id=1074012</t>
  </si>
  <si>
    <t>2014-09-29T00:45:44Z</t>
  </si>
  <si>
    <t>2014-09-29T19:02:59Z</t>
  </si>
  <si>
    <t>Make nsSVGUtils::MakeFillPatternFor/MakeStrokePatternFor return using a Moz2D GeneralPattern out-param rather than a Thebes gfxPattern</t>
  </si>
  <si>
    <t>CODE_IMPLEMENTATION,CODE_IMPLEMENTATION,CODE_IMPLEMENTATION,CODE_IMPLEMENTATION</t>
  </si>
  <si>
    <t>https://bugzilla.mozilla.org/show_bug.cgi?id=1076026</t>
  </si>
  <si>
    <t>2014-10-01T20:51:28Z</t>
  </si>
  <si>
    <t>2014-11-22T02:36:03Z</t>
  </si>
  <si>
    <t>2014-10-16T14:12:48Z</t>
  </si>
  <si>
    <t>Assertion failure: !ins-&gt;hasDefUses(), at jit/TypePolicy.cpp</t>
  </si>
  <si>
    <t>shu@rfrn.org</t>
  </si>
  <si>
    <t>2014-10-07T15:44:30Z</t>
  </si>
  <si>
    <t>2014-12-12T12:46:24Z</t>
  </si>
  <si>
    <t>2014-10-09T23:32:05Z</t>
  </si>
  <si>
    <t>Fix some more bad implicit constructors in gfx</t>
  </si>
  <si>
    <t>https://bugzilla.mozilla.org/show_bug.cgi?id=1079905</t>
  </si>
  <si>
    <t>dhenein@mozilla.com</t>
  </si>
  <si>
    <t>2014-10-08T14:57:21Z</t>
  </si>
  <si>
    <t>2014-10-20T16:42:55Z</t>
  </si>
  <si>
    <t>2014-10-20T16:19:38Z</t>
  </si>
  <si>
    <t>[UX] Consider alternate designs for Loop's green call buttons</t>
  </si>
  <si>
    <t>POTENTIAL_SOLUTION_DESIGN,SOLUTION_REVIEW_REQUEST,SOLUTION_REVIEW,SOLUTION_REVIEW_REQUEST,POTENTIAL_SOLUTION_DESIGN,SOLUTION_REVIEW,POTENTIAL_SOLUTION_DESIGN,SOLUTION_REVIEW,POTENTIAL_SOLUTION_DESIGN,SOLUTION_REVIEW,SOLVED_BY_OTHER_ISSUE</t>
  </si>
  <si>
    <t>https://bugzilla.mozilla.org/show_bug.cgi?id=1080574</t>
  </si>
  <si>
    <t>DOM: Geolocation</t>
  </si>
  <si>
    <t>2014-10-09T13:57:02Z</t>
  </si>
  <si>
    <t>2017-04-19T15:26:44Z</t>
  </si>
  <si>
    <t>2016-09-30T20:44:31Z</t>
  </si>
  <si>
    <t>Intermittent test_mozsettingsWatch.html | Geolocation didn't work after setting geolocation.enabled to true</t>
  </si>
  <si>
    <t>Flaky Tests</t>
  </si>
  <si>
    <t>SOLVED_BY_OTHER_ISSUE</t>
  </si>
  <si>
    <t>NO_STAGE</t>
  </si>
  <si>
    <t>https://bugzilla.mozilla.org/show_bug.cgi?id=1092808</t>
  </si>
  <si>
    <t>Settings UI</t>
  </si>
  <si>
    <t>soeren.hentzschel@googlemail.com</t>
  </si>
  <si>
    <t>2014-11-02T15:32:38Z</t>
  </si>
  <si>
    <t>2015-01-08T14:48:09Z</t>
  </si>
  <si>
    <t>2014-11-05T20:31:00Z</t>
  </si>
  <si>
    <t>Firefox does not remember tracking protection setting</t>
  </si>
  <si>
    <t>gavin.sharp@gmail.com</t>
  </si>
  <si>
    <t>REPRODUCTION_ATTEMPT,PROBLEM_REVIEW_REQUEST,POTENTIAL_SOLUTION_DESIGN,CODE_IMPLEMENTATION,SOLUTION_VERIFICATION</t>
  </si>
  <si>
    <t>ISU_REP,SOL_DES,IMPL,VER</t>
  </si>
  <si>
    <t>Theme</t>
  </si>
  <si>
    <t>bgrinstead@mozilla.com</t>
  </si>
  <si>
    <t>2014-11-04T00:16:08Z</t>
  </si>
  <si>
    <t>2014-11-10T16:22:51Z</t>
  </si>
  <si>
    <t>2014-11-05T20:32:25Z</t>
  </si>
  <si>
    <t>Devedition Theme: New tab and all tab buttons have the default toolbar background color on OSX when tabs aren't in titlebar and with overflowing tabs</t>
  </si>
  <si>
    <t>PROBLEM_CAUSE_IDENTIFICATION,CODE_IMPLEMENTATION,CODE_REVIEW_REQUEST,CODE_REVIEW,CODE_REVIEW,SOLUTION_VERIFICATION,CODE_IMPLEMENTATION,CODE_REVIEW,CODE_IMPLEMENTATION,SOLUTION_VERIFICATION</t>
  </si>
  <si>
    <t>ISU_ANLYS,IMPL,CR,VER,IMPL,CR,IMPL,VER</t>
  </si>
  <si>
    <t>Untriaged</t>
  </si>
  <si>
    <t>bkerensa@gmail.com</t>
  </si>
  <si>
    <t>2014-11-09T22:57:37Z</t>
  </si>
  <si>
    <t>2015-06-10T15:17:59Z</t>
  </si>
  <si>
    <t>2015-04-24T12:43:32Z</t>
  </si>
  <si>
    <t>[e10s] Scrollbar missing when e10s enabled</t>
  </si>
  <si>
    <t>REPRODUCTION_ATTEMPT,REPRODUCTION_REQUEST,REPRODUCTION_ATTEMPT,REPRODUCTION_ATTEMPT,REPRODUCTION_ATTEMPT,PROBLEM_REVIEW_REQUEST,REPRODUCTION_ATTEMPT,REPRODUCTION_ATTEMPT,REPRODUCTION_ATTEMPT,REPRODUCTION_ATTEMPT,PROBLEM_CAUSE_IDENTIFICATION,PROBLEM_CAUSE_IDENTIFICATION,CODE_IMPLEMENTATION,CODE_REVIEW,CODE_REVIEW,CODE_REVIEW,CODE_REVIEW,CODE_REVIEW,CODE_IMPLEMENTATION,CODE_REVIEW,CODE_REVIEW,CODE_REVIEW,CODE_IMPLEMENTATION,CODE_REVIEW,CODE_REVIEW,CODE_REVIEW,CODE_REVIEW,CODE_IMPLEMENTATION,CODE_REVIEW,CODE_REVIEW,CODE_REVIEW,CODE_REVIEW,CODE_REVIEW,CODE_REVIEW,CODE_REVIEW,CODE_REVIEW,CODE_IMPLEMENTATION,CODE_REVIEW,CODE_REVIEW,CODE_REVIEW,IMPLEMENTATION_REVERSION,CODE_IMPLEMENTATION,IMPLEMENTATION_REVERSION,SOLUTION_VERIFICATION,SOLUTION_VERIFICATION,NEW_ISSUE_FILING,CODE_IMPLEMENTATION</t>
  </si>
  <si>
    <t>ISU_REP,ISU_ANLYS,IMPL,CR,IMPL,CR,IMPL,CR,IMPL,CR,IMPL,CR,VER,IMPL,VER,IMPL</t>
  </si>
  <si>
    <t>https://bugzilla.mozilla.org/show_bug.cgi?id=1097236</t>
  </si>
  <si>
    <t>ben.striegel@gmail.com</t>
  </si>
  <si>
    <t>2014-11-11T20:42:05Z</t>
  </si>
  <si>
    <t>2014-11-13T20:12:57Z</t>
  </si>
  <si>
    <t>2014-11-12T02:05:02Z</t>
  </si>
  <si>
    <t>DevEdition theme: doubled dropdown arrow in search field in light theme</t>
  </si>
  <si>
    <t>ntim.bugs@gmail.com</t>
  </si>
  <si>
    <t>[1097562]</t>
  </si>
  <si>
    <t>REPRODUCTION_ATTEMPT,CODE_IMPLEMENTATION,CODE_IMPLEMENTATION,CODE_REVIEW,CODE_REVIEW_REQUEST,CODE_REVIEW_REQUEST,CODE_REVIEW,CODE_IMPLEMENTATION,CODE_IMPLEMENTATION</t>
  </si>
  <si>
    <t>ISU_REP,IMPL,CR,IMPL</t>
  </si>
  <si>
    <t>ISU_REP,IMPL,(IMPL|CR|VER)</t>
  </si>
  <si>
    <t>https://bugzilla.mozilla.org/show_bug.cgi?id=1104875</t>
  </si>
  <si>
    <t>bugzilla@ryanfeeley.com</t>
  </si>
  <si>
    <t>2014-11-25T18:31:42Z</t>
  </si>
  <si>
    <t>2014-12-02T12:29:21Z</t>
  </si>
  <si>
    <t>Long unresponsive scripts should be truncated so that they don't extend past screen</t>
  </si>
  <si>
    <t>[604626, 720003]</t>
  </si>
  <si>
    <t>PROBLEM_LOCALIZATION,PROBLEM_CAUSE_IDENTIFICATION,PROBLEM_CAUSE_IDENTIFICATION,POTENTIAL_SOLUTION_DESIGN,CODE_IMPLEMENTATION,CODE_REVIEW,CODE_IMPLEMENTATION,CODE_IMPLEMENTATION,CODE_REVIEW</t>
  </si>
  <si>
    <t>ISU_ANLYS,SOL_DES,IMPL,CR,IMPL,CR</t>
  </si>
  <si>
    <t>https://bugzilla.mozilla.org/show_bug.cgi?id=1105771</t>
  </si>
  <si>
    <t>u514836@disabled.tld</t>
  </si>
  <si>
    <t>2014-11-27T15:32:32Z</t>
  </si>
  <si>
    <t>2014-12-24T03:43:36Z</t>
  </si>
  <si>
    <t>2014-12-23T18:27:15Z</t>
  </si>
  <si>
    <t>H264 in ISOBMFF using AVC3 sample description cannot be played</t>
  </si>
  <si>
    <t>REPRODUCTION_ATTEMPT,POTENTIAL_SOLUTION_DESIGN,CODE_IMPLEMENTATION,CODE_IMPLEMENTATION,CODE_IMPLEMENTATION,CODE_REVIEW,CODE_REVIEW,CODE_REVIEW,CODE_REVIEW,CODE_REVIEW,CODE_REVIEW,CODE_REVIEW,POTENTIAL_SOLUTION_DESIGN,REPRODUCTION_ATTEMPT,SOLVED_BY_OTHER_ISSUE,SOLUTION_REVIEW</t>
  </si>
  <si>
    <t>ISU_REP,SOL_DES,IMPL,CR,SOL_DES,ISU_REP,SOL_DES</t>
  </si>
  <si>
    <t>(ISU_REP,SOL_DES,IMPL,CR)+</t>
  </si>
  <si>
    <t>https://bugzilla.mozilla.org/show_bug.cgi?id=1111046</t>
  </si>
  <si>
    <t>b56girard@gmail.com</t>
  </si>
  <si>
    <t>2014-12-12T22:33:37Z</t>
  </si>
  <si>
    <t>2014-12-16T10:56:48Z</t>
  </si>
  <si>
    <t>Remove SPS preferences from libpref</t>
  </si>
  <si>
    <t>https://bugzilla.mozilla.org/show_bug.cgi?id=1116867</t>
  </si>
  <si>
    <t>2014-12-31T22:06:32Z</t>
  </si>
  <si>
    <t>2015-06-10T15:19:50Z</t>
  </si>
  <si>
    <t>2015-01-21T03:26:59Z</t>
  </si>
  <si>
    <t>nsIProgressEventSink not javascript compatible</t>
  </si>
  <si>
    <t>[1117442]</t>
  </si>
  <si>
    <t>PROBLEM_REVIEW,REPRODUCTION_ATTEMPT,REPRODUCTION_ATTEMPT,PROBLEM_REVIEW_REQUEST,PROBLEM_REVIEW_REQUEST,REPRODUCTION_ATTEMPT,PROBLEM_CAUSE_IDENTIFICATION,REPRODUCTION_REQUEST,REPRODUCTION_ATTEMPT,REPRODUCTION_ATTEMPT,PROBLEM_CAUSE_IDENTIFICATION,POTENTIAL_SOLUTION_DESIGN,PROBLEM_CAUSE_IDENTIFICATION,POTENTIAL_SOLUTION_DESIGN,PROBLEM_REVIEW,PROBLEM_REVIEW,PROBLEM_REVIEW,POTENTIAL_SOLUTION_DESIGN,SOLUTION_REVIEW,SOLUTION_REVIEW,CODE_IMPLEMENTATION,CODE_REVIEW,CODE_REVIEW_REQUEST,CODE_REVIEW,CODE_REVIEW,CODE_IMPLEMENTATION,CODE_IMPLEMENTATION,CODE_REVIEW,CODE_REVIEW,CODE_REVIEW,CODE_REVIEW,CODE_REVIEW,CODE_REVIEW,CODE_REVIEW,CODE_REVIEW,CODE_REVIEW,CODE_REVIEW,CODE_REVIEW_REQUEST,CODE_IMPLEMENTATION,CODE_REVIEW,CODE_REVIEW,CODE_REVIEW,CODE_REVIEW,CODE_REVIEW,CODE_REVIEW,CODE_REVIEW</t>
  </si>
  <si>
    <t>ISU_ANLYS,ISU_REP,ISU_ANLYS,ISU_REP,ISU_ANLYS,SOL_DES,ISU_ANLYS,SOL_DES,ISU_ANLYS,SOL_DES,IMPL,CR,IMPL,CR,IMPL,CR</t>
  </si>
  <si>
    <t>https://bugzilla.mozilla.org/show_bug.cgi?id=1118597</t>
  </si>
  <si>
    <t>2015-01-07T03:52:07Z</t>
  </si>
  <si>
    <t>2015-02-24T09:20:55Z</t>
  </si>
  <si>
    <t>2015-01-27T14:26:06Z</t>
  </si>
  <si>
    <t>MoofParser broken for some CENC files</t>
  </si>
  <si>
    <t>edwin.bugs@flores.geek.nz</t>
  </si>
  <si>
    <t>P2</t>
  </si>
  <si>
    <t>PROBLEM_REVIEW,CODE_IMPLEMENTATION,CODE_IMPLEMENTATION,CODE_REVIEW,CODE_REVIEW,CODE_REVIEW,CODE_REVIEW,CODE_REVIEW,CODE_REVIEW,CODE_REVIEW,CODE_REVIEW,CODE_REVIEW,CODE_REVIEW,CODE_REVIEW,CODE_REVIEW,CODE_REVIEW,CODE_REVIEW,CODE_REVIEW,CODE_REVIEW,CODE_REVIEW,CODE_IMPLEMENTATION,CODE_IMPLEMENTATION,CODE_REVIEW,CODE_REVIEW,CODE_REVIEW,CODE_REVIEW,CODE_REVIEW,CODE_REVIEW,CODE_REVIEW,CODE_REVIEW,SOLUTION_VERIFICATION,NEW_ISSUE_FILING,CODE_REVIEW,CODE_REVIEW,CODE_REVIEW,CODE_REVIEW,CODE_REVIEW,CODE_REVIEW,CODE_REVIEW,CODE_IMPLEMENTATION,CODE_REVIEW,CODE_REVIEW,CODE_REVIEW,CODE_REVIEW,UPLIFT_APPROVAL,IMPLEMENTATION_REVERSION,ISSUE_IMPACT,SOLUTION_VERIFICATION</t>
  </si>
  <si>
    <t>ISU_ANLYS,IMPL,CR,IMPL,CR,VER,CR,IMPL,CR,VER</t>
  </si>
  <si>
    <t>https://bugzilla.mozilla.org/show_bug.cgi?id=1118599</t>
  </si>
  <si>
    <t>2015-01-07T04:11:54Z</t>
  </si>
  <si>
    <t>2015-01-08T13:53:13Z</t>
  </si>
  <si>
    <t>2015-01-08T13:29:40Z</t>
  </si>
  <si>
    <t>Use "enum class" directly instead of MOZILLA_PKIX_ENUM_CLASS</t>
  </si>
  <si>
    <t>https://bugzilla.mozilla.org/show_bug.cgi?id=1121826</t>
  </si>
  <si>
    <t>Networking</t>
  </si>
  <si>
    <t>f.masamichi@gmail.com</t>
  </si>
  <si>
    <t>2015-01-15T05:26:17Z</t>
  </si>
  <si>
    <t>2015-02-17T15:07:08Z</t>
  </si>
  <si>
    <t>2015-01-18T02:05:20Z</t>
  </si>
  <si>
    <t>Some characters([, ]) in URL are url-encoded unexpectedly  in $_SERVER variable.</t>
  </si>
  <si>
    <t>valentin.gosu@gmail.com</t>
  </si>
  <si>
    <t>[1122714, 1124209, 1128434, 1133707]</t>
  </si>
  <si>
    <t>PROBLEM_REVIEW,PROBLEM_REVIEW_REQUEST,PROBLEM_LOCALIZATION,PROBLEM_REVIEW_REQUEST,PROBLEM_REVIEW,PROBLEM_REVIEW,POTENTIAL_SOLUTION_DESIGN,SOLUTION_VERIFICATION,CODE_IMPLEMENTATION</t>
  </si>
  <si>
    <t>ISU_ANLYS,SOL_DES,VER,IMPL</t>
  </si>
  <si>
    <t>https://bugzilla.mozilla.org/show_bug.cgi?id=1130065</t>
  </si>
  <si>
    <t>DOM: Workers</t>
  </si>
  <si>
    <t>nsm.nikhil@gmail.com</t>
  </si>
  <si>
    <t>2015-02-05T19:40:04Z</t>
  </si>
  <si>
    <t>2015-02-18T02:40:03Z</t>
  </si>
  <si>
    <t>Ensure ServiceWorkerManager captures "atomically" properly.</t>
  </si>
  <si>
    <t>CODE_IMPLEMENTATION,CODE_REVIEW,CODE_REVIEW,CODE_REVIEW,CODE_REVIEW,CODE_REVIEW,CODE_REVIEW,CODE_REVIEW,NEW_ISSUE_FILING,NEW_ISSUE_FILING,CODE_REVIEW,CODE_REVIEW,CODE_REVIEW,CODE_REVIEW,CODE_REVIEW,CODE_REVIEW,IMPLEMENTATION_REVERSION,CODE_IMPLEMENTATION</t>
  </si>
  <si>
    <t>https://bugzilla.mozilla.org/show_bug.cgi?id=1130253</t>
  </si>
  <si>
    <t>2015-02-06T03:25:23Z</t>
  </si>
  <si>
    <t>2015-03-01T01:11:49Z</t>
  </si>
  <si>
    <t>2015-02-17T22:00:33Z</t>
  </si>
  <si>
    <t>Crash when shutting down: Assertion failure: mIsShutdown, dom/media/MediaTaskQueue.cpp:26</t>
  </si>
  <si>
    <t>bholley@mozilla.com</t>
  </si>
  <si>
    <t>PROBLEM_CAUSE_IDENTIFICATION,PROBLEM_CAUSE_IDENTIFICATION,PROBLEM_CAUSE_IDENTIFICATION,PROBLEM_CAUSE_IDENTIFICATION,SOLVED_BY_OTHER_ISSUE</t>
  </si>
  <si>
    <t>https://bugzilla.mozilla.org/show_bug.cgi?id=1132780</t>
  </si>
  <si>
    <t>suro001@gmail.com</t>
  </si>
  <si>
    <t>2015-02-13T03:11:01Z</t>
  </si>
  <si>
    <t>2015-03-04T02:49:07Z</t>
  </si>
  <si>
    <t>2015-02-16T15:18:56Z</t>
  </si>
  <si>
    <t>[EME] non-unified build break in MediaKeyStatusMap.cpp</t>
  </si>
  <si>
    <t>CODE_IMPLEMENTATION,CODE_REVIEW,CODE_IMPLEMENTATION,UPLIFT_APPROVAL,CODE_IMPLEMENTATION</t>
  </si>
  <si>
    <t>https://bugzilla.mozilla.org/show_bug.cgi?id=1132964</t>
  </si>
  <si>
    <t>dtownsend@mozilla.com</t>
  </si>
  <si>
    <t>2015-02-13T17:09:35Z</t>
  </si>
  <si>
    <t>2016-02-11T18:28:37Z</t>
  </si>
  <si>
    <t>[e10s] With about:blank set as the homepage starting Firefox doesn't make the first tab remote</t>
  </si>
  <si>
    <t>PROBLEM_LOCALIZATION,SOLVED_BY_OTHER_ISSUE,SOLUTION_VERIFICATION</t>
  </si>
  <si>
    <t>dkeeler@mozilla.com</t>
  </si>
  <si>
    <t>2015-03-12T00:59:16Z</t>
  </si>
  <si>
    <t>2016-10-05T00:02:32Z</t>
  </si>
  <si>
    <t>investigate removing nsIUserCertPicker, nsICertPickDialogs, and associated unused cruft</t>
  </si>
  <si>
    <t>cykesiopka.bmo+mozbz@gmail.com</t>
  </si>
  <si>
    <t>POTENTIAL_SOLUTION_DESIGN,POTENTIAL_SOLUTION_DESIGN,CODE_IMPLEMENTATION,CODE_REVIEW</t>
  </si>
  <si>
    <t>https://bugzilla.mozilla.org/show_bug.cgi?id=1148078</t>
  </si>
  <si>
    <t>2015-03-26T20:23:18Z</t>
  </si>
  <si>
    <t>2015-03-27T16:28:42Z</t>
  </si>
  <si>
    <t>Replace "Logical" w/ "FlexRelative" in flexbox functions/comments about [main-axis,cross-axis] positions &amp; sizes</t>
  </si>
  <si>
    <t>POTENTIAL_SOLUTION_DESIGN,CODE_IMPLEMENTATION,CODE_IMPLEMENTATION</t>
  </si>
  <si>
    <t>https://bugzilla.mozilla.org/show_bug.cgi?id=1173001</t>
  </si>
  <si>
    <t>2015-06-09T16:24:39Z</t>
  </si>
  <si>
    <t>2015-06-12T00:17:48Z</t>
  </si>
  <si>
    <t>Make MediaDecoderReader compatible with mirroring</t>
  </si>
  <si>
    <t>CODE_IMPLEMENTATION,CODE_IMPLEMENTATION,CODE_REVIEW,CODE_REVIEW,NEW_ISSUE_FILING,CODE_IMPLEMENTATION,CODE_IMPLEMENTATION,CODE_IMPLEMENTATION,CODE_IMPLEMENTATION,CODE_REVIEW</t>
  </si>
  <si>
    <t>https://bugzilla.mozilla.org/show_bug.cgi?id=1176028</t>
  </si>
  <si>
    <t>JavaScript: GC</t>
  </si>
  <si>
    <t>2015-06-18T18:44:07Z</t>
  </si>
  <si>
    <t>2015-06-22T12:10:06Z</t>
  </si>
  <si>
    <t>Use the jstests task generator directly</t>
  </si>
  <si>
    <t>xidorn+moz@upsuper.org</t>
  </si>
  <si>
    <t>2015-07-01T07:40:28Z</t>
  </si>
  <si>
    <t>2015-07-04T18:09:18Z</t>
  </si>
  <si>
    <t>Close window in fullscreenchange event handler crash Firefox</t>
  </si>
  <si>
    <t>REPRODUCTION_ATTEMPT,REPRODUCTION_ATTEMPT,REPRODUCTION_ATTEMPT,REPRODUCTION_ATTEMPT,PROBLEM_CAUSE_IDENTIFICATION,CODE_IMPLEMENTATION,CODE_IMPLEMENTATION,CODE_REVIEW,CODE_REVIEW,CODE_REVIEW,CODE_IMPLEMENTATION,UPLIFT_APPROVAL</t>
  </si>
  <si>
    <t>ISU_REP,ISU_ANLYS,IMPL,CR,IMPL,VER</t>
  </si>
  <si>
    <t>https://bugzilla.mozilla.org/show_bug.cgi?id=1183934</t>
  </si>
  <si>
    <t>markh@mozilla.com</t>
  </si>
  <si>
    <t>2015-07-15T01:41:24Z</t>
  </si>
  <si>
    <t>2015-07-17T08:20:26Z</t>
  </si>
  <si>
    <t>"ERROR null" appears in Sync logs</t>
  </si>
  <si>
    <t>CODE_IMPLEMENTATION,PROBLEM_LOCALIZATION,CODE_IMPLEMENTATION</t>
  </si>
  <si>
    <t>IMPL,ISU_ANLYS,IMPL</t>
  </si>
  <si>
    <t>https://bugzilla.mozilla.org/show_bug.cgi?id=1184282</t>
  </si>
  <si>
    <t>ericrahm+bz@gmail.com</t>
  </si>
  <si>
    <t>2015-07-15T19:19:40Z</t>
  </si>
  <si>
    <t>2015-11-25T07:41:03Z</t>
  </si>
  <si>
    <t>2015-07-17T14:38:11Z</t>
  </si>
  <si>
    <t>1,200 instances of "Break suggested inside cluster!" emitted from gfx/thebes/gfxTextRun.cpp during linux64 debug testing</t>
  </si>
  <si>
    <t>PROBLEM_REVIEW,POTENTIAL_SOLUTION_DESIGN,CODE_IMPLEMENTATION,SOLUTION_REVIEW</t>
  </si>
  <si>
    <t>ISU_ANLYS,SOL_DES,IMPL,SOL_DES</t>
  </si>
  <si>
    <t>https://bugzilla.mozilla.org/show_bug.cgi?id=1184945</t>
  </si>
  <si>
    <t>hv1989@gmail.com</t>
  </si>
  <si>
    <t>2015-07-17T13:08:29Z</t>
  </si>
  <si>
    <t>2015-07-22T20:38:51Z</t>
  </si>
  <si>
    <t>Increase the size of MatchResultTemplateObject</t>
  </si>
  <si>
    <t>POTENTIAL_SOLUTION_DESIGN,CODE_IMPLEMENTATION,CODE_REVIEW,CODE_REVIEW</t>
  </si>
  <si>
    <t>https://bugzilla.mozilla.org/show_bug.cgi?id=1187056</t>
  </si>
  <si>
    <t>onelson@qanalydocs.com</t>
  </si>
  <si>
    <t>2015-07-23T21:05:54Z</t>
  </si>
  <si>
    <t>2015-12-11T01:51:26Z</t>
  </si>
  <si>
    <t>2015-08-01T00:12:16Z</t>
  </si>
  <si>
    <t>test_gallery_edit_photo.py: "Timed out after 10.3 seconds"</t>
  </si>
  <si>
    <t>[1188007, 1188226]</t>
  </si>
  <si>
    <t>REPRODUCTION_ATTEMPT,PROBLEM_REVIEW,REPRODUCTION_ATTEMPT,REPRODUCTION_ATTEMPT,PROBLEM_REVIEW,PROBLEM_REVIEW,REPRODUCTION_ATTEMPT,REPRODUCTION_ATTEMPT,PROBLEM_LOCALIZATION,PROBLEM_CAUSE_IDENTIFICATION,REPRODUCTION_ATTEMPT,REPRODUCTION_ATTEMPT,REPRODUCTION_ATTEMPT,PROBLEM_CAUSE_IDENTIFICATION,REPRODUCTION_ATTEMPT,REPRODUCTION_ATTEMPT,PROBLEM_REVIEW,REPRODUCTION_ATTEMPT,PROBLEM_CAUSE_IDENTIFICATION,CODE_IMPLEMENTATION,PROBLEM_CAUSE_IDENTIFICATION,VERIFICATION_REQUEST,CODE_REVIEW,CODE_IMPLEMENTATION,CODE_REVIEW,CODE_REVIEW,SOLUTION_VERIFICATION,SOLUTION_VERIFICATION</t>
  </si>
  <si>
    <t>ISU_REP,ISU_ANLYS,ISU_REP,ISU_ANLYS,ISU_REP,ISU_ANLYS,ISU_REP,ISU_ANLYS,ISU_REP,ISU_ANLYS,ISU_REP,ISU_ANLYS,IMPL,ISU_ANLYS,CR,IMPL,CR,VER</t>
  </si>
  <si>
    <t>(ISU_REP,ISU_ANLYS,IMPL,CR,VER)+</t>
  </si>
  <si>
    <t>Security</t>
  </si>
  <si>
    <t>2015-07-27T15:45:11Z</t>
  </si>
  <si>
    <t>2015-07-30T21:18:50Z</t>
  </si>
  <si>
    <t>Automated HSTS/HPKP/blocklist updates broken on trunk</t>
  </si>
  <si>
    <t>coopcoopbware@gmail.com</t>
  </si>
  <si>
    <t>PROBLEM_REVIEW_REQUEST,POTENTIAL_SOLUTION_DESIGN,CODE_IMPLEMENTATION,CODE_IMPLEMENTATION,SOLUTION_VERIFICATION,CODE_REVIEW,CODE_REVIEW,SOLUTION_VERIFICATION</t>
  </si>
  <si>
    <t>SOL_DES,IMPL,VER,CR,VER</t>
  </si>
  <si>
    <t>https://bugzilla.mozilla.org/show_bug.cgi?id=1189924</t>
  </si>
  <si>
    <t>Panning and Zooming</t>
  </si>
  <si>
    <t>2015-07-31T20:46:05Z</t>
  </si>
  <si>
    <t>2015-08-05T11:18:44Z</t>
  </si>
  <si>
    <t>Add a background color to the APZ minimap</t>
  </si>
  <si>
    <t>https://bugzilla.mozilla.org/show_bug.cgi?id=1190676</t>
  </si>
  <si>
    <t>2015-08-04T02:58:39Z</t>
  </si>
  <si>
    <t>2015-08-31T19:24:23Z</t>
  </si>
  <si>
    <t>"Assertion failure: cycleStackMarker == ps-&gt;mCycleMarker"</t>
  </si>
  <si>
    <t>padenot@mozilla.com</t>
  </si>
  <si>
    <t>CODE_IMPLEMENTATION,CODE_IMPLEMENTATION,CODE_IMPLEMENTATION,CODE_IMPLEMENTATION,CODE_IMPLEMENTATION,CODE_IMPLEMENTATION,CODE_IMPLEMENTATION,CODE_IMPLEMENTATION,CODE_IMPLEMENTATION,CODE_REVIEW_REQUEST,CODE_IMPLEMENTATION,CODE_IMPLEMENTATION,CODE_IMPLEMENTATION,CODE_IMPLEMENTATION,CODE_IMPLEMENTATION,CODE_REVIEW,CODE_REVIEW,CODE_REVIEW_REQUEST,CODE_REVIEW,CODE_IMPLEMENTATION,CODE_REVIEW</t>
  </si>
  <si>
    <t>https://bugzilla.mozilla.org/show_bug.cgi?id=1191113</t>
  </si>
  <si>
    <t>DOM: Security</t>
  </si>
  <si>
    <t>aryx.bugmail@gmx-topmail.de</t>
  </si>
  <si>
    <t>2015-08-04T22:54:10Z</t>
  </si>
  <si>
    <t>2015-08-07T11:18:32Z</t>
  </si>
  <si>
    <t>gcli's 'security csp' has hardcoded English (non-localizable, should be) error message if no CSP found: "Could not find any 'Content-Security-Policy' for"</t>
  </si>
  <si>
    <t>ckerschb@christophkerschbaumer.com</t>
  </si>
  <si>
    <t>CODE_IMPLEMENTATION,CODE_REVIEW,CODE_REVIEW,CODE_IMPLEMENTATION,CODE_IMPLEMENTATION</t>
  </si>
  <si>
    <t>https://bugzilla.mozilla.org/show_bug.cgi?id=1203253</t>
  </si>
  <si>
    <t>2015-09-09T19:09:56Z</t>
  </si>
  <si>
    <t>2015-10-13T08:55:42Z</t>
  </si>
  <si>
    <t>2015-09-29T22:57:08Z</t>
  </si>
  <si>
    <t>Add back/port the tests that got removed from bug 1140495</t>
  </si>
  <si>
    <t>CODE_IMPLEMENTATION,CODE_REVIEW_REQUEST,SOLUTION_VERIFICATION,CODE_REVIEW,CODE_REVIEW_REQUEST,CODE_IMPLEMENTATION,CODE_REVIEW,CODE_IMPLEMENTATION,CODE_REVIEW,IMPLEMENTATION_REVERSION,CODE_IMPLEMENTATION,COLLATERAL_PROBLEM_ANALYSIS,IMPLEMENTATION_REVERSION,CODE_IMPLEMENTATION,UPLIFT_APPROVAL</t>
  </si>
  <si>
    <t>IMPL,VER,CR,IMPL,CR,IMPL,CR,VER,IMPL,VER,IMPL,VER</t>
  </si>
  <si>
    <t>https://bugzilla.mozilla.org/show_bug.cgi?id=1203871</t>
  </si>
  <si>
    <t>2015-09-11T08:32:23Z</t>
  </si>
  <si>
    <t>2016-06-29T14:25:52Z</t>
  </si>
  <si>
    <t>Add eQueryCharRectArray event which retrieves each character's rect of specified range</t>
  </si>
  <si>
    <t>[1067230]</t>
  </si>
  <si>
    <t>POTENTIAL_SOLUTION_DESIGN,POTENTIAL_SOLUTION_DESIGN,POTENTIAL_SOLUTION_DESIGN,POTENTIAL_SOLUTION_DESIGN,SOLUTION_REVIEW,POTENTIAL_SOLUTION_DESIGN,SOLUTION_REVIEW,POTENTIAL_SOLUTION_DESIGN,CODE_IMPLEMENTATION,CODE_REVIEW_REQUEST,CODE_IMPLEMENTATION,CODE_IMPLEMENTATION,CODE_IMPLEMENTATION,CODE_IMPLEMENTATION,CODE_REVIEW,CODE_REVIEW,CODE_REVIEW,CODE_REVIEW,CODE_REVIEW,CODE_REVIEW,CODE_REVIEW,CODE_REVIEW,CODE_REVIEW,CODE_IMPLEMENTATION,CODE_IMPLEMENTATION,CODE_IMPLEMENTATION,CODE_IMPLEMENTATION,CODE_IMPLEMENTATION,CODE_IMPLEMENTATION,CODE_IMPLEMENTATION,CODE_IMPLEMENTATION,CODE_IMPLEMENTATION,CODE_REVIEW,CODE_REVIEW,CODE_REVIEW,CODE_REVIEW,CODE_REVIEW,CODE_IMPLEMENTATION,CODE_IMPLEMENTATION,CODE_IMPLEMENTATION,CODE_IMPLEMENTATION,CODE_IMPLEMENTATION,CODE_REVIEW,NEW_ISSUE_FILING,CODE_REVIEW</t>
  </si>
  <si>
    <t>SOL_DES,IMPL,CR,IMPL,CR,IMPL,CR</t>
  </si>
  <si>
    <t>https://bugzilla.mozilla.org/show_bug.cgi?id=1207931</t>
  </si>
  <si>
    <t>2015-09-24T05:06:14Z</t>
  </si>
  <si>
    <t>2015-09-28T12:19:52Z</t>
  </si>
  <si>
    <t>RenderFrameParent::mBackgroundColor is unused</t>
  </si>
  <si>
    <t>PROBLEM_REVIEW_REQUEST,PROBLEM_REVIEW,CODE_IMPLEMENTATION,PROBLEM_CAUSE_IDENTIFICATION,POTENTIAL_SOLUTION_DESIGN,SOLUTION_REVIEW,CODE_IMPLEMENTATION,CODE_REVIEW</t>
  </si>
  <si>
    <t>ISU_ANLYS,IMPL,ISU_ANLYS,SOL_DES,IMPL,CR</t>
  </si>
  <si>
    <t>ISU_ANLYS,IMPL,SOL_DES,IMPL,(CR|VER)</t>
  </si>
  <si>
    <t>https://bugzilla.mozilla.org/show_bug.cgi?id=1209952</t>
  </si>
  <si>
    <t>s.paraschoudis@gmail.com</t>
  </si>
  <si>
    <t>2015-09-30T13:47:37Z</t>
  </si>
  <si>
    <t>2022-06-28T22:39:21Z</t>
  </si>
  <si>
    <t>2019-04-09T22:16:10Z</t>
  </si>
  <si>
    <t>Use-after-poison in nsFloatManager::GetFlowArea (with floats, multicol, and huge width)</t>
  </si>
  <si>
    <t>[1155060]</t>
  </si>
  <si>
    <t>PROBLEM_CAUSE_IDENTIFICATION,REPRODUCTION_ATTEMPT,PROBLEM_CAUSE_IDENTIFICATION,CODE_IMPLEMENTATION,CODE_REVIEW_REQUEST,VERIFICATION_REQUEST,SOLUTION_VERIFICATION,PROBLEM_REVIEW,POTENTIAL_SOLUTION_DESIGN,POTENTIAL_SOLUTION_DESIGN,CODE_REVIEW_REQUEST,CODE_REVIEW_REQUEST,PROBLEM_REVIEW,POTENTIAL_SOLUTION_DESIGN,PROBLEM_REVIEW,NEW_ISSUE_FILING,CODE_IMPLEMENTATION</t>
  </si>
  <si>
    <t>ISU_ANLYS,ISU_REP,ISU_ANLYS,IMPL,VER,ISU_ANLYS,SOL_DES,ISU_ANLYS,SOL_DES,ISU_ANLYS,IMPL</t>
  </si>
  <si>
    <t>ISU_REP,(ISU_ANLYS,SOL_DES,IMPL,(CR|VER))+</t>
  </si>
  <si>
    <t>https://bugzilla.mozilla.org/show_bug.cgi?id=1217192</t>
  </si>
  <si>
    <t>milaninbugzilla@gmail.com</t>
  </si>
  <si>
    <t>2015-10-21T21:16:27Z</t>
  </si>
  <si>
    <t>2016-02-23T17:44:33Z</t>
  </si>
  <si>
    <t>2015-10-23T22:44:49Z</t>
  </si>
  <si>
    <t>Use gfxCriticalNote instead of gfxCriticalError(gfxCriticalError::DefaultOptions(false))</t>
  </si>
  <si>
    <t>CODE_IMPLEMENTATION,CODE_IMPLEMENTATION,SOLUTION_VERIFICATION</t>
  </si>
  <si>
    <t>https://bugzilla.mozilla.org/show_bug.cgi?id=1217663</t>
  </si>
  <si>
    <t>WebRTC: Audio/Video</t>
  </si>
  <si>
    <t>q1@lastland.net</t>
  </si>
  <si>
    <t>2015-10-23T00:30:40Z</t>
  </si>
  <si>
    <t>2017-03-29T07:35:19Z</t>
  </si>
  <si>
    <t>2015-12-05T16:54:09Z</t>
  </si>
  <si>
    <t>Missing status check in I420VideoFrame::CreateFrame creates memory-safety bug</t>
  </si>
  <si>
    <t>PROBLEM_CAUSE_IDENTIFICATION,PROBLEM_LOCALIZATION,PROBLEM_REVIEW,SOLVED_BY_OTHER_ISSUE</t>
  </si>
  <si>
    <t>2015-11-04T16:32:16Z</t>
  </si>
  <si>
    <t>2015-11-09T14:41:50Z</t>
  </si>
  <si>
    <t>[APZ Drag] Scroll position in opposite axis reset to zero when scrolling</t>
  </si>
  <si>
    <t>https://bugzilla.mozilla.org/show_bug.cgi?id=1247539</t>
  </si>
  <si>
    <t>dvander@alliedmods.net</t>
  </si>
  <si>
    <t>2016-02-11T08:22:26Z</t>
  </si>
  <si>
    <t>2016-02-17T11:11:34Z</t>
  </si>
  <si>
    <t>Add telemetry and warnings for content device problems</t>
  </si>
  <si>
    <t>CODE_IMPLEMENTATION,CODE_REVIEW,SOLUTION_REVIEW,SOLUTION_REVIEW,CODE_IMPLEMENTATION,CODE_REVIEW,CODE_REVIEW</t>
  </si>
  <si>
    <t>IMPL,CR,SOL_DES,IMPL,CR</t>
  </si>
  <si>
    <t>2016-02-16T20:49:43Z</t>
  </si>
  <si>
    <t>2016-02-18T11:26:54Z</t>
  </si>
  <si>
    <t>Further cleanups to PCLocationMap</t>
  </si>
  <si>
    <t>https://bugzilla.mozilla.org/show_bug.cgi?id=1249818</t>
  </si>
  <si>
    <t>arni2033@yandex.ru</t>
  </si>
  <si>
    <t>2016-02-19T23:15:15Z</t>
  </si>
  <si>
    <t>2016-07-13T14:06:18Z</t>
  </si>
  <si>
    <t>2016-07-07T09:45:24Z</t>
  </si>
  <si>
    <t>Top 5 pixels of tabs became completely useless: clicking them neither drag the window, nor select tab.</t>
  </si>
  <si>
    <t>dao+bmo@mozilla.com</t>
  </si>
  <si>
    <t>[986942]</t>
  </si>
  <si>
    <t>PROBLEM_LOCALIZATION,PROBLEM_REVIEW,PROBLEM_REVIEW_REQUEST,PROBLEM_REVIEW,POTENTIAL_SOLUTION_DESIGN,PROBLEM_REVIEW,POTENTIAL_SOLUTION_DESIGN,SOLUTION_REVIEW,SOLUTION_REVIEW,POTENTIAL_SOLUTION_DESIGN,CODE_IMPLEMENTATION,UPLIFT_APPROVAL,SOLUTION_VERIFICATION,VERIFICATION_REQUEST,SOLUTION_VERIFICATION,SOLUTION_VERIFICATION</t>
  </si>
  <si>
    <t>ISU_ANLYS,SOL_DES,ISU_ANLYS,SOL_DES,IMPL,VER</t>
  </si>
  <si>
    <t>https://bugzilla.mozilla.org/show_bug.cgi?id=1252039</t>
  </si>
  <si>
    <t>bpostelnicu@mozilla.com</t>
  </si>
  <si>
    <t>2016-02-29T12:24:50Z</t>
  </si>
  <si>
    <t>2016-03-01T11:13:24Z</t>
  </si>
  <si>
    <t>[Static Analysis][Operands don't affect result] In function SeparatorRequiredBetweenTokens</t>
  </si>
  <si>
    <t>https://bugzilla.mozilla.org/show_bug.cgi?id=1253516</t>
  </si>
  <si>
    <t>DOM: Animation</t>
  </si>
  <si>
    <t>philringnalda@gmail.com</t>
  </si>
  <si>
    <t>2016-03-04T05:15:02Z</t>
  </si>
  <si>
    <t>2016-07-12T16:26:26Z</t>
  </si>
  <si>
    <t>2016-03-16T23:34:47Z</t>
  </si>
  <si>
    <t>Intermittent test_restyles.html | application timed out after 330 seconds with no output</t>
  </si>
  <si>
    <t>nfitzgerald@mozilla.com</t>
  </si>
  <si>
    <t>[1283887]</t>
  </si>
  <si>
    <t>PROBLEM_CAUSE_IDENTIFICATION,REPRODUCTION_ATTEMPT,PROBLEM_CAUSE_IDENTIFICATION,PROBLEM_REVIEW_REQUEST,PROBLEM_REVIEW,PROBLEM_CAUSE_IDENTIFICATION,POTENTIAL_SOLUTION_DESIGN,POTENTIAL_SOLUTION_DESIGN,CODE_IMPLEMENTATION,CODE_IMPLEMENTATION,SOLUTION_REVIEW</t>
  </si>
  <si>
    <t>ISU_ANLYS,ISU_REP,ISU_ANLYS,SOL_DES,IMPL,SOL_DES</t>
  </si>
  <si>
    <t>https://bugzilla.mozilla.org/show_bug.cgi?id=1253884</t>
  </si>
  <si>
    <t>2016-03-06T02:56:53Z</t>
  </si>
  <si>
    <t>2016-03-07T10:38:09Z</t>
  </si>
  <si>
    <t>Baldr: fix parsing of (f32.const -0)</t>
  </si>
  <si>
    <t>https://bugzilla.mozilla.org/show_bug.cgi?id=1254694</t>
  </si>
  <si>
    <t>Search</t>
  </si>
  <si>
    <t>2016-03-08T21:32:16Z</t>
  </si>
  <si>
    <t>2016-05-24T06:37:06Z</t>
  </si>
  <si>
    <t>2016-03-11T15:56:15Z</t>
  </si>
  <si>
    <t>Search engines: keywords and order gone after upgrading from 44.0.2 to 45.0 with language pack active</t>
  </si>
  <si>
    <t>florian@mozilla.com</t>
  </si>
  <si>
    <t>[1256737]</t>
  </si>
  <si>
    <t>REPRODUCTION_ATTEMPT,PROBLEM_REVIEW_REQUEST,PROBLEM_REVIEW,PROBLEM_REVIEW,REPRODUCTION_ATTEMPT,CODE_IMPLEMENTATION,CODE_IMPLEMENTATION,CODE_IMPLEMENTATION,CODE_IMPLEMENTATION,REPRODUCTION_ATTEMPT,CODE_IMPLEMENTATION,UPLIFT_APPROVAL,VERIFICATION_REQUEST,SOLUTION_VERIFICATION,COLLATERAL_PROBLEM_ANALYSIS,SOLUTION_VERIFICATION</t>
  </si>
  <si>
    <t>ISU_REP,ISU_ANLYS,ISU_REP,IMPL,ISU_REP,IMPL,VER</t>
  </si>
  <si>
    <t>ISU_ANLYS,(ISU_REP,IMPL)+,VER</t>
  </si>
  <si>
    <t>https://bugzilla.mozilla.org/show_bug.cgi?id=1261576</t>
  </si>
  <si>
    <t>Widget: Gtk</t>
  </si>
  <si>
    <t>ht990332@gmx.com</t>
  </si>
  <si>
    <t>2016-04-02T09:54:48Z</t>
  </si>
  <si>
    <t>2016-07-12T14:33:42Z</t>
  </si>
  <si>
    <t>Scrollbar handle is not colored correctly when selected and dragged in gtk3</t>
  </si>
  <si>
    <t>[1269561]</t>
  </si>
  <si>
    <t>PROBLEM_REVIEW,PROBLEM_REVIEW,PROBLEM_REVIEW,REPRODUCTION_ATTEMPT,REPRODUCTION_ATTEMPT,REPRODUCTION_ATTEMPT,CODE_IMPLEMENTATION,SOLUTION_VERIFICATION,SOLUTION_VERIFICATION,POTENTIAL_SOLUTION_DESIGN,CODE_IMPLEMENTATION,SOLUTION_VERIFICATION,SOLUTION_REVIEW,CODE_REVIEW,CODE_REVIEW,CODE_IMPLEMENTATION</t>
  </si>
  <si>
    <t>ISU_ANLYS,ISU_REP,IMPL,VER,SOL_DES,IMPL,VER,SOL_DES,CR,IMPL</t>
  </si>
  <si>
    <t>https://bugzilla.mozilla.org/show_bug.cgi?id=1262069</t>
  </si>
  <si>
    <t>kmaglione+bmo@mozilla.com</t>
  </si>
  <si>
    <t>2016-04-05T05:44:12Z</t>
  </si>
  <si>
    <t>2016-04-08T10:07:29Z</t>
  </si>
  <si>
    <t>Promise resolution values should be wrapped for the promise's compartment before storing</t>
  </si>
  <si>
    <t>CODE_IMPLEMENTATION,CODE_REVIEW,SOLUTION_VERIFICATION,SOLUTION_REVIEW,SOLUTION_VERIFICATION,SOLUTION_REVIEW,CODE_REVIEW,CODE_REVIEW,SOLUTION_VERIFICATION,SOLUTION_REVIEW,SOLUTION_REVIEW,CODE_IMPLEMENTATION</t>
  </si>
  <si>
    <t>IMPL,CR,VER,SOL_DES,VER,SOL_DES,CR,VER,SOL_DES,IMPL</t>
  </si>
  <si>
    <t>https://bugzilla.mozilla.org/show_bug.cgi?id=1263083</t>
  </si>
  <si>
    <t>hzbz@pm.me</t>
  </si>
  <si>
    <t>2016-04-08T05:05:51Z</t>
  </si>
  <si>
    <t>2016-09-07T11:03:34Z</t>
  </si>
  <si>
    <t>2016-06-30T10:46:21Z</t>
  </si>
  <si>
    <t>Google Inbox is *incredibly* slow after March 7 nightly build.</t>
  </si>
  <si>
    <t>jnicol@mozilla.com</t>
  </si>
  <si>
    <t>PROBLEM_REVIEW_REQUEST,REPRODUCTION_ATTEMPT,NEW_ISSUE_FILING,REPRODUCTION_ATTEMPT,REPRODUCTION_ATTEMPT,REPRODUCTION_ATTEMPT,REPRODUCTION_REQUEST,REPRODUCTION_ATTEMPT,REPRODUCTION_ATTEMPT,REPRODUCTION_ATTEMPT,PROBLEM_REVIEW_REQUEST,REPRODUCTION_REQUEST,REPRODUCTION_ATTEMPT,PROBLEM_CAUSE_IDENTIFICATION,PROBLEM_REVIEW_REQUEST,REPRODUCTION_ATTEMPT,PROBLEM_REVIEW,PROBLEM_CAUSE_IDENTIFICATION,PROBLEM_CAUSE_IDENTIFICATION,PROBLEM_CAUSE_IDENTIFICATION,POTENTIAL_SOLUTION_DESIGN,PROBLEM_REVIEW,SOLUTION_REVIEW,CODE_IMPLEMENTATION,SOLUTION_REVIEW,CODE_REVIEW,CODE_IMPLEMENTATION,UPLIFT_APPROVAL,SOLUTION_VERIFICATION,VERIFICATION_REQUEST,SOLUTION_VERIFICATION</t>
  </si>
  <si>
    <t>ISU_REP,ISU_ANLYS,ISU_REP,ISU_ANLYS,SOL_DES,ISU_ANLYS,SOL_DES,IMPL,SOL_DES,CR,IMPL,VER</t>
  </si>
  <si>
    <t>https://bugzilla.mozilla.org/show_bug.cgi?id=1265066</t>
  </si>
  <si>
    <t>adw@mozilla.com</t>
  </si>
  <si>
    <t>2016-04-15T19:48:05Z</t>
  </si>
  <si>
    <t>2016-08-07T06:54:22Z</t>
  </si>
  <si>
    <t>2016-04-20T09:57:14Z</t>
  </si>
  <si>
    <t>Separator em dash is incorrectly shown for bookmark keyword searches</t>
  </si>
  <si>
    <t>CODE_IMPLEMENTATION,CODE_IMPLEMENTATION,CODE_IMPLEMENTATION,CODE_REVIEW,SOLUTION_VERIFICATION</t>
  </si>
  <si>
    <t>IMPL,CR,VER</t>
  </si>
  <si>
    <t>https://bugzilla.mozilla.org/show_bug.cgi?id=1268252</t>
  </si>
  <si>
    <t>amarchesini@mozilla.com</t>
  </si>
  <si>
    <t>2016-04-27T21:55:00Z</t>
  </si>
  <si>
    <t>2016-05-12T10:11:03Z</t>
  </si>
  <si>
    <t>XHR doesn't need to use MainThreadStopSyncLoopRunnable</t>
  </si>
  <si>
    <t>https://bugzilla.mozilla.org/show_bug.cgi?id=1271750</t>
  </si>
  <si>
    <t>Extension Compatibility</t>
  </si>
  <si>
    <t>amasresha@softvision.com</t>
  </si>
  <si>
    <t>2016-05-10T19:04:58Z</t>
  </si>
  <si>
    <t>2016-08-12T17:49:50Z</t>
  </si>
  <si>
    <t>[e10s] Awesome-Screenshot addon does not function when e10s is enabled and shim is disabled.</t>
  </si>
  <si>
    <t>REPRODUCTION_ATTEMPT</t>
  </si>
  <si>
    <t>https://bugzilla.mozilla.org/show_bug.cgi?id=1287522</t>
  </si>
  <si>
    <t>JavaScript: Standard Library</t>
  </si>
  <si>
    <t>2016-07-18T17:46:50Z</t>
  </si>
  <si>
    <t>2016-07-20T09:45:03Z</t>
  </si>
  <si>
    <t>Wrong evaluation order in RegExp.prototype.toString</t>
  </si>
  <si>
    <t>arai.unmht@gmail.com</t>
  </si>
  <si>
    <t>https://bugzilla.mozilla.org/show_bug.cgi?id=1297315</t>
  </si>
  <si>
    <t>ayumiqmazaky@gmail.com</t>
  </si>
  <si>
    <t>2016-08-23T06:29:56Z</t>
  </si>
  <si>
    <t>2016-08-30T14:00:06Z</t>
  </si>
  <si>
    <t>Fix Wmaybe-uninitialized warning and get rid of goto statement in GLContextProviderGLX.cpp and GfxTexturesReporter.cpp</t>
  </si>
  <si>
    <t>CODE_IMPLEMENTATION,CODE_REVIEW_REQUEST,NEW_ISSUE_FILING,CODE_IMPLEMENTATION,CODE_REVIEW,CODE_REVIEW,CODE_REVIEW,CODE_REVIEW</t>
  </si>
  <si>
    <t>emilio@crisal.io</t>
  </si>
  <si>
    <t>2016-08-27T07:00:58Z</t>
  </si>
  <si>
    <t>2017-01-09T01:02:42Z</t>
  </si>
  <si>
    <t>2017-01-05T02:49:32Z</t>
  </si>
  <si>
    <t>stylo: Make initial style structs per-document</t>
  </si>
  <si>
    <t>POTENTIAL_SOLUTION_DESIGN,SOLUTION_REVIEW_REQUEST,POTENTIAL_SOLUTION_DESIGN,SOLUTION_REVIEW,POTENTIAL_SOLUTION_DESIGN,CODE_IMPLEMENTATION,CODE_IMPLEMENTATION,CODE_IMPLEMENTATION,CODE_IMPLEMENTATION,CODE_IMPLEMENTATION,CODE_IMPLEMENTATION,CODE_IMPLEMENTATION,CODE_IMPLEMENTATION,CODE_IMPLEMENTATION,CODE_IMPLEMENTATION,CODE_IMPLEMENTATION,CODE_IMPLEMENTATION,CODE_IMPLEMENTATION,CODE_IMPLEMENTATION,CODE_IMPLEMENTATION,CODE_IMPLEMENTATION,CODE_IMPLEMENTATION,CODE_IMPLEMENTATION,SOLUTION_REVIEW,SOLUTION_REVIEW,SOLUTION_REVIEW,CODE_REVIEW,CODE_REVIEW,SOLUTION_REVIEW,SOLUTION_REVIEW,CODE_REVIEW,CODE_REVIEW_REQUEST,CODE_REVIEW,CODE_REVIEW,CODE_REVIEW,CODE_REVIEW,CODE_REVIEW,CODE_REVIEW,CODE_IMPLEMENTATION,SOLUTION_VERIFICATION,CODE_REVIEW,COLLATERAL_PROBLEM_ANALYSIS,COLLATERAL_PROBLEM_ANALYSIS,NEW_ISSUE_FILING,NEW_ISSUE_FILING,CODE_IMPLEMENTATION,NEW_ISSUE_FILING,NEW_ISSUE_FILING</t>
  </si>
  <si>
    <t>SOL_DES,IMPL,SOL_DES,CR,SOL_DES,CR,IMPL,VER,CR,VER,IMPL</t>
  </si>
  <si>
    <t>https://bugzilla.mozilla.org/show_bug.cgi?id=1300206</t>
  </si>
  <si>
    <t>2016-09-02T21:58:06Z</t>
  </si>
  <si>
    <t>2017-03-07T00:07:34Z</t>
  </si>
  <si>
    <t>2016-09-03T15:23:04Z</t>
  </si>
  <si>
    <t>Preemptively fix unified build bustage in layout/generic</t>
  </si>
  <si>
    <t>POTENTIAL_SOLUTION_DESIGN,CODE_IMPLEMENTATION,CODE_REVIEW</t>
  </si>
  <si>
    <t>https://bugzilla.mozilla.org/show_bug.cgi?id=1306719</t>
  </si>
  <si>
    <t>ydelendik@mozilla.com</t>
  </si>
  <si>
    <t>2016-09-30T20:19:57Z</t>
  </si>
  <si>
    <t>2016-10-01T21:05:45Z</t>
  </si>
  <si>
    <t>Build of MemoryProtectionExceptionHandler.cpp fails on Mac OSX when new cpp files added</t>
  </si>
  <si>
    <t>PROBLEM_CAUSE_IDENTIFICATION,CODE_IMPLEMENTATION,CODE_REVIEW</t>
  </si>
  <si>
    <t>https://bugzilla.mozilla.org/show_bug.cgi?id=1314193</t>
  </si>
  <si>
    <t>2016-11-01T00:56:53Z</t>
  </si>
  <si>
    <t>2016-11-03T02:43:37Z</t>
  </si>
  <si>
    <t>Early return in PresShell::Paint if BeginTransaction fails</t>
  </si>
  <si>
    <t>https://bugzilla.mozilla.org/show_bug.cgi?id=1315285</t>
  </si>
  <si>
    <t>Memory Allocator</t>
  </si>
  <si>
    <t>2016-11-04T15:33:07Z</t>
  </si>
  <si>
    <t>2016-12-29T16:38:35Z</t>
  </si>
  <si>
    <t>2016-12-16T01:29:39Z</t>
  </si>
  <si>
    <t>Frequent Windows IPC-related test hangs with jemalloc4 enabled</t>
  </si>
  <si>
    <t>janus926@gmail.com</t>
  </si>
  <si>
    <t>Preventive Changes</t>
  </si>
  <si>
    <t>PROBLEM_REVIEW,REPRODUCTION_ATTEMPT,PROBLEM_CAUSE_IDENTIFICATION,PROBLEM_REVIEW,PROBLEM_REVIEW_REQUEST,PROBLEM_REVIEW,PROBLEM_CAUSE_IDENTIFICATION,SOLVED_BY_OTHER_ISSUE</t>
  </si>
  <si>
    <t>ISU_ANLYS,ISU_REP,ISU_ANLYS</t>
  </si>
  <si>
    <t>https://bugzilla.mozilla.org/show_bug.cgi?id=1316964</t>
  </si>
  <si>
    <t>nika@thelayzells.com</t>
  </si>
  <si>
    <t>2016-11-11T21:15:30Z</t>
  </si>
  <si>
    <t>2016-11-17T01:14:38Z</t>
  </si>
  <si>
    <t>Make the append and assign methods on the rust nsstring types more generic</t>
  </si>
  <si>
    <t>https://bugzilla.mozilla.org/show_bug.cgi?id=1319370</t>
  </si>
  <si>
    <t>qab@ksu.edu</t>
  </si>
  <si>
    <t>2016-11-22T09:53:36Z</t>
  </si>
  <si>
    <t>2017-02-07T09:49:30Z</t>
  </si>
  <si>
    <t>webkitdirectory - OS username disclosure</t>
  </si>
  <si>
    <t>PROBLEM_REVIEW_REQUEST,PROBLEM_REVIEW_REQUEST,PROBLEM_REVIEW,POTENTIAL_SOLUTION_DESIGN,SOLUTION_REVIEW_REQUEST,CODE_IMPLEMENTATION,CODE_UPDATE_REQUEST,SOLUTION_VERIFICATION,CODE_IMPLEMENTATION,SOLUTION_VERIFICATION,SOLUTION_VERIFICATION,NEW_ISSUE_FILING,SOLUTION_VERIFICATION</t>
  </si>
  <si>
    <t>ISU_ANLYS,SOL_DES,IMPL,VER,IMPL,VER</t>
  </si>
  <si>
    <t>https://bugzilla.mozilla.org/show_bug.cgi?id=1324053</t>
  </si>
  <si>
    <t>2016-12-16T18:48:17Z</t>
  </si>
  <si>
    <t>2016-12-20T19:45:17Z</t>
  </si>
  <si>
    <t>Ensure that setting privacy.trackingprotection.annotate_channels to true doesn't regress performance by disabling speculative connect and DNS prefetching</t>
  </si>
  <si>
    <t>https://bugzilla.mozilla.org/show_bug.cgi?id=1324183</t>
  </si>
  <si>
    <t>Audio/Video: Playback</t>
  </si>
  <si>
    <t>cpeterson@mozilla.com</t>
  </si>
  <si>
    <t>2016-12-17T08:22:24Z</t>
  </si>
  <si>
    <t>2016-12-21T14:42:55Z</t>
  </si>
  <si>
    <t>2016-12-19T04:28:26Z</t>
  </si>
  <si>
    <t>Remove Windows Vista and 7 version checks in dom/media</t>
  </si>
  <si>
    <t>CODE_IMPLEMENTATION,CODE_IMPLEMENTATION,CODE_REVIEW,CODE_REVIEW,POTENTIAL_SOLUTION_DESIGN,POTENTIAL_SOLUTION_DESIGN,SOLUTION_REVIEW,SOLUTION_REVIEW,SOLUTION_REVIEW,SOLUTION_REVIEW,NEW_ISSUE_FILING,SOLUTION_VERIFICATION,NEW_ISSUE_FILING</t>
  </si>
  <si>
    <t>IMPL,CR,SOL_DES,VER</t>
  </si>
  <si>
    <t>https://bugzilla.mozilla.org/show_bug.cgi?id=1325297</t>
  </si>
  <si>
    <t>tnikkel@gmail.com</t>
  </si>
  <si>
    <t>2016-12-22T06:23:53Z</t>
  </si>
  <si>
    <t>2016-12-25T01:06:13Z</t>
  </si>
  <si>
    <t>add a way to determine if a StartDecoding call resulted in a complete image and use it while painting</t>
  </si>
  <si>
    <t>https://bugzilla.mozilla.org/show_bug.cgi?id=1325731</t>
  </si>
  <si>
    <t>dmalyshau@mozilla.com</t>
  </si>
  <si>
    <t>2016-12-24T02:36:56Z</t>
  </si>
  <si>
    <t>2017-01-05T16:51:57Z</t>
  </si>
  <si>
    <t>WebGL conformance test conformance/textures/misc/tex-image-webgl failure</t>
  </si>
  <si>
    <t>jgilbert@mozilla.com</t>
  </si>
  <si>
    <t>PROBLEM_REVIEW,SOLVED_BY_OTHER_ISSUE,SOLVED_BY_OTHER_ISSUE,VERIFICATION_REQUEST,SOLUTION_VERIFICATION</t>
  </si>
  <si>
    <t>https://bugzilla.mozilla.org/show_bug.cgi?id=1328511</t>
  </si>
  <si>
    <t>2017-01-04T04:40:22Z</t>
  </si>
  <si>
    <t>2017-05-26T11:41:50Z</t>
  </si>
  <si>
    <t>stylo: tests timeout because of waiting for visited style</t>
  </si>
  <si>
    <t>https://bugzilla.mozilla.org/show_bug.cgi?id=1329110</t>
  </si>
  <si>
    <t>2017-01-06T09:28:55Z</t>
  </si>
  <si>
    <t>2017-01-11T01:57:56Z</t>
  </si>
  <si>
    <t>Split StateObject::Handle{Audio,Video}NotDecoded into small functions</t>
  </si>
  <si>
    <t>POTENTIAL_SOLUTION_DESIGN,CODE_IMPLEMENTATION,CODE_IMPLEMENTATION,CODE_IMPLEMENTATION,CODE_IMPLEMENTATION,CODE_IMPLEMENTATION,CODE_IMPLEMENTATION,CODE_IMPLEMENTATION,CODE_REVIEW,CODE_REVIEW,CODE_REVIEW,CODE_REVIEW,CODE_REVIEW,CODE_IMPLEMENTATION,CODE_IMPLEMENTATION,CODE_IMPLEMENTATION,CODE_IMPLEMENTATION,CODE_IMPLEMENTATION,CODE_IMPLEMENTATION,CODE_IMPLEMENTATION</t>
  </si>
  <si>
    <t>https://bugzilla.mozilla.org/show_bug.cgi?id=1332070</t>
  </si>
  <si>
    <t>mikokm@gmail.com</t>
  </si>
  <si>
    <t>2017-01-18T20:13:42Z</t>
  </si>
  <si>
    <t>2017-01-27T01:30:13Z</t>
  </si>
  <si>
    <t>2017-01-27T00:29:04Z</t>
  </si>
  <si>
    <t>Plane splitting regression</t>
  </si>
  <si>
    <t>PROBLEM_CAUSE_IDENTIFICATION,SOLVED_BY_OTHER_ISSUE</t>
  </si>
  <si>
    <t>https://bugzilla.mozilla.org/show_bug.cgi?id=1339619</t>
  </si>
  <si>
    <t>2017-02-14T22:24:09Z</t>
  </si>
  <si>
    <t>2017-02-26T18:30:47Z</t>
  </si>
  <si>
    <t>text-size-adjust should just use a keyword table</t>
  </si>
  <si>
    <t>neerjapancholi@gmail.com</t>
  </si>
  <si>
    <t>POTENTIAL_SOLUTION_DESIGN,PROBLEM_LOCALIZATION,PROBLEM_REVIEW,POTENTIAL_SOLUTION_DESIGN,SOLUTION_REVIEW_REQUEST,POTENTIAL_SOLUTION_DESIGN,SOLUTION_REVIEW_REQUEST,SOLUTION_REVIEW,SOLUTION_REVIEW,SOLUTION_REVIEW,CODE_IMPLEMENTATION,CODE_REVIEW,CODE_REVIEW,CODE_REVIEW,CODE_IMPLEMENTATION</t>
  </si>
  <si>
    <t>SOL_DES,ISU_ANLYS,SOL_DES,IMPL,CR,IMPL</t>
  </si>
  <si>
    <t>fischer.json@gmail.com</t>
  </si>
  <si>
    <t>2017-02-20T06:35:26Z</t>
  </si>
  <si>
    <t>2017-03-01T23:03:11Z</t>
  </si>
  <si>
    <t>2017-02-21T13:18:11Z</t>
  </si>
  <si>
    <t>"Search" input label in Settings of Site Data is not vertically center-aligned</t>
  </si>
  <si>
    <t>CODE_IMPLEMENTATION,CODE_REVIEW_REQUEST,CODE_REVIEW,CODE_IMPLEMENTATION,POTENTIAL_SOLUTION_DESIGN,SOLUTION_REVIEW_REQUEST,SOLUTION_REVIEW,SOLUTION_REVIEW_REQUEST,SOLUTION_REVIEW,SOLUTION_VERIFICATION,SOLUTION_VERIFICATION,SOLUTION_VERIFICATION,SOLVED_BY_OTHER_ISSUE,SOLUTION_REVIEW</t>
  </si>
  <si>
    <t>IMPL,CR,IMPL,SOL_DES,VER,SOL_DES</t>
  </si>
  <si>
    <t>https://bugzilla.mozilla.org/show_bug.cgi?id=1343787</t>
  </si>
  <si>
    <t>2017-03-02T07:29:08Z</t>
  </si>
  <si>
    <t>2017-03-24T14:40:33Z</t>
  </si>
  <si>
    <t>2017-03-03T12:06:47Z</t>
  </si>
  <si>
    <t>Crash in mozilla::MediaShutdownManager::Register</t>
  </si>
  <si>
    <t>CODE_IMPLEMENTATION,CODE_IMPLEMENTATION,CODE_REVIEW,CODE_REVIEW,CODE_IMPLEMENTATION,CODE_REVIEW,CODE_IMPLEMENTATION,UPLIFT_APPROVAL</t>
  </si>
  <si>
    <t>IMPL,CR,IMPL,CR,IMPL,VER</t>
  </si>
  <si>
    <t>https://bugzilla.mozilla.org/show_bug.cgi?id=1344721</t>
  </si>
  <si>
    <t>2017-03-06T14:19:16Z</t>
  </si>
  <si>
    <t>2017-03-07T16:14:55Z</t>
  </si>
  <si>
    <t>Remove null check from Ion post barrier</t>
  </si>
  <si>
    <t>CODE_IMPLEMENTATION,CODE_REVIEW,SOLUTION_VERIFICATION,COLLATERAL_PROBLEM_ANALYSIS</t>
  </si>
  <si>
    <t>intermittent-bug-filer@mozilla.bugs</t>
  </si>
  <si>
    <t>2017-03-16T09:23:11Z</t>
  </si>
  <si>
    <t>2017-03-27T18:31:55Z</t>
  </si>
  <si>
    <t>2017-03-24T06:51:47Z</t>
  </si>
  <si>
    <t>Intermittent dom/canvas/test/webgl-conf/generated/test_2_conformance2__textures__video__tex-3d-r16f-red-half_float.html | application crashed [@ RefPtr&lt;mozilla::layers::Image&gt;::assign_with_AddRef(mozilla::layers::Image*)]</t>
  </si>
  <si>
    <t>kakukogou@gmail.com</t>
  </si>
  <si>
    <t>PROBLEM_REVIEW_REQUEST,PROBLEM_CAUSE_IDENTIFICATION,PROBLEM_REVIEW,PROBLEM_REVIEW_REQUEST,PROBLEM_CAUSE_IDENTIFICATION,POTENTIAL_SOLUTION_DESIGN,SOLVED_BY_OTHER_ISSUE,SOLUTION_VERIFICATION</t>
  </si>
  <si>
    <t>ISU_ANLYS,SOL_DES,VER</t>
  </si>
  <si>
    <t>https://bugzilla.mozilla.org/show_bug.cgi?id=1353954</t>
  </si>
  <si>
    <t>2017-04-06T02:03:58Z</t>
  </si>
  <si>
    <t>2017-07-28T09:13:17Z</t>
  </si>
  <si>
    <t>2017-06-15T09:27:34Z</t>
  </si>
  <si>
    <t>Enable the browser.preferences.search preference to turn on in-content filtering of the preferences</t>
  </si>
  <si>
    <t>ricky060709@gmail.com</t>
  </si>
  <si>
    <t>CODE_IMPLEMENTATION,CODE_IMPLEMENTATION,CODE_REVIEW,SOLUTION_VERIFICATION,SOLUTION_VERIFICATION</t>
  </si>
  <si>
    <t>https://bugzilla.mozilla.org/show_bug.cgi?id=1354406</t>
  </si>
  <si>
    <t>shing.lyu@gmail.com</t>
  </si>
  <si>
    <t>2017-04-07T03:39:10Z</t>
  </si>
  <si>
    <t>2017-11-22T14:31:57Z</t>
  </si>
  <si>
    <t>2017-11-07T20:05:00Z</t>
  </si>
  <si>
    <t>Fix the page#id reftests in stylo-vs-gecko mode</t>
  </si>
  <si>
    <t>P4</t>
  </si>
  <si>
    <t>https://bugzilla.mozilla.org/show_bug.cgi?id=1355481</t>
  </si>
  <si>
    <t>2017-04-11T14:00:29Z</t>
  </si>
  <si>
    <t>2017-04-18T21:25:57Z</t>
  </si>
  <si>
    <t>browser-syncui.js triggers as lazy getter for resource://services-sync/status.js during shutdown</t>
  </si>
  <si>
    <t>eoger@mozilla.com</t>
  </si>
  <si>
    <t>POTENTIAL_SOLUTION_DESIGN,CODE_IMPLEMENTATION,CODE_REVIEW,IMPLEMENTATION_REVERSION,CODE_IMPLEMENTATION</t>
  </si>
  <si>
    <t>SOL_DES,IMPL,CR,VER,IMPL</t>
  </si>
  <si>
    <t>https://bugzilla.mozilla.org/show_bug.cgi?id=1357049</t>
  </si>
  <si>
    <t>2017-04-17T12:31:48Z</t>
  </si>
  <si>
    <t>2017-06-30T17:45:25Z</t>
  </si>
  <si>
    <t>2017-06-15T09:28:08Z</t>
  </si>
  <si>
    <t>Should add one button in the Private Browsing onBoarding tour which highlights the Private Window button in the hamburger menu</t>
  </si>
  <si>
    <t>rexboy@mozilla.com</t>
  </si>
  <si>
    <t>[1357036, 1357047]</t>
  </si>
  <si>
    <t>POTENTIAL_SOLUTION_DESIGN,SOLUTION_REVIEW,SOLUTION_REVIEW,CODE_IMPLEMENTATION,POTENTIAL_SOLUTION_DESIGN,SOLUTION_REVIEW,SOLUTION_REVIEW_REQUEST,SOLUTION_REVIEW,SOLUTION_REVIEW,CODE_REVIEW,CODE_REVIEW,CODE_REVIEW,CODE_REVIEW,CODE_REVIEW,CODE_REVIEW,CODE_REVIEW,CODE_REVIEW,CODE_IMPLEMENTATION,CODE_REVIEW,CODE_IMPLEMENTATION,CODE_IMPLEMENTATION,POTENTIAL_SOLUTION_DESIGN,CODE_REVIEW,CODE_REVIEW,CODE_IMPLEMENTATION,SOLUTION_VERIFICATION,SOLUTION_VERIFICATION</t>
  </si>
  <si>
    <t>SOL_DES,IMPL,SOL_DES,CR,IMPL,CR,IMPL,SOL_DES,CR,IMPL,VER</t>
  </si>
  <si>
    <t>https://bugzilla.mozilla.org/show_bug.cgi?id=1357065</t>
  </si>
  <si>
    <t>Graphics: WebRender</t>
  </si>
  <si>
    <t>2017-04-17T13:13:16Z</t>
  </si>
  <si>
    <t>2017-04-27T18:28:46Z</t>
  </si>
  <si>
    <t>2017-04-18T15:10:13Z</t>
  </si>
  <si>
    <t>Separate the notions of clips and scroll layers (or non-scrolling clips vs scrolling clips)</t>
  </si>
  <si>
    <t>CODE_IMPLEMENTATION,NEW_ISSUE_FILING,CODE_IMPLEMENTATION,CODE_IMPLEMENTATION,CODE_IMPLEMENTATION,CODE_REVIEW_REQUEST,CODE_REVIEW_REQUEST,CODE_REVIEW_REQUEST,CODE_REVIEW,CODE_REVIEW,CODE_REVIEW</t>
  </si>
  <si>
    <t>https://bugzilla.mozilla.org/show_bug.cgi?id=1357386</t>
  </si>
  <si>
    <t>2017-04-18T12:23:41Z</t>
  </si>
  <si>
    <t>2017-06-30T21:23:56Z</t>
  </si>
  <si>
    <t>2017-06-01T00:30:57Z</t>
  </si>
  <si>
    <t>Gather telemetry for toplevel data: URI loads</t>
  </si>
  <si>
    <t>CODE_IMPLEMENTATION,CODE_REVIEW,CODE_REVIEW,CODE_IMPLEMENTATION,POTENTIAL_SOLUTION_DESIGN,IMPLEMENTATION_REVERSION,SOLUTION_REVIEW,ISSUE_IMPACT,CODE_REVIEW</t>
  </si>
  <si>
    <t>IMPL,CR,IMPL,SOL_DES,VER,SOL_DES,CR</t>
  </si>
  <si>
    <t>https://bugzilla.mozilla.org/show_bug.cgi?id=1359490</t>
  </si>
  <si>
    <t>2017-04-25T16:36:32Z</t>
  </si>
  <si>
    <t>2017-05-15T23:26:34Z</t>
  </si>
  <si>
    <t>abstract away event loop spinning</t>
  </si>
  <si>
    <t>POTENTIAL_SOLUTION_DESIGN,CODE_IMPLEMENTATION,CODE_IMPLEMENTATION,CODE_IMPLEMENTATION,CODE_REVIEW_REQUEST,SOLUTION_VERIFICATION,CODE_REVIEW,CODE_REVIEW,CODE_REVIEW,CODE_REVIEW,CODE_REVIEW,CODE_REVIEW,CODE_REVIEW,CODE_REVIEW,CODE_REVIEW,CODE_REVIEW,CODE_REVIEW,CODE_REVIEW,CODE_REVIEW,CODE_REVIEW,CODE_REVIEW,POTENTIAL_SOLUTION_DESIGN,POTENTIAL_SOLUTION_DESIGN,CODE_REVIEW,CODE_REVIEW,CODE_REVIEW,SOLUTION_REVIEW,POTENTIAL_SOLUTION_DESIGN,CODE_IMPLEMENTATION,NEW_ISSUE_FILING,CODE_UPDATE_REQUEST</t>
  </si>
  <si>
    <t>SOL_DES,IMPL,VER,CR,SOL_DES,CR,SOL_DES,IMPL</t>
  </si>
  <si>
    <t>https://bugzilla.mozilla.org/show_bug.cgi?id=1362590</t>
  </si>
  <si>
    <t>2017-05-05T22:49:21Z</t>
  </si>
  <si>
    <t>2017-10-27T02:20:28Z</t>
  </si>
  <si>
    <t>2017-05-12T14:01:22Z</t>
  </si>
  <si>
    <t>Crash at weird memory address or Assertion failure: index &lt; length_, at js/src/jit/FixedList.h:83</t>
  </si>
  <si>
    <t>PROBLEM_CAUSE_IDENTIFICATION,PROBLEM_REVIEW_REQUEST,POTENTIAL_SOLUTION_DESIGN,PROBLEM_REVIEW_REQUEST,PROBLEM_REVIEW,CODE_IMPLEMENTATION,CODE_IMPLEMENTATION,UPLIFT_APPROVAL,SOLUTION_VERIFICATION</t>
  </si>
  <si>
    <t>ISU_ANLYS,SOL_DES,ISU_ANLYS,IMPL,VER</t>
  </si>
  <si>
    <t>2017-05-09T12:21:00Z</t>
  </si>
  <si>
    <t>2017-05-24T13:22:10Z</t>
  </si>
  <si>
    <t>2017-05-11T15:21:51Z</t>
  </si>
  <si>
    <t>Make linux64-qr reftests tier-1 and run them on autoland/inbound</t>
  </si>
  <si>
    <t>CODE_IMPLEMENTATION,PROBLEM_REVIEW_REQUEST,CODE_REVIEW,CODE_REVIEW,CODE_REVIEW</t>
  </si>
  <si>
    <t>https://bugzilla.mozilla.org/show_bug.cgi?id=1373154</t>
  </si>
  <si>
    <t>2017-06-15T06:54:17Z</t>
  </si>
  <si>
    <t>2017-06-19T12:01:42Z</t>
  </si>
  <si>
    <t>Overhaul TickSample and things around it</t>
  </si>
  <si>
    <t>CODE_IMPLEMENTATION,CODE_IMPLEMENTATION,CODE_IMPLEMENTATION,CODE_REVIEW,CODE_REVIEW,NEW_ISSUE_FILING,CODE_REVIEW,NEW_ISSUE_FILING,CODE_IMPLEMENTATION,IMPLEMENTATION_REVERSION,SOLUTION_VERIFICATION,SOLUTION_REVIEW_REQUEST,COLLATERAL_PROBLEM_ANALYSIS,COLLATERAL_POTENTIAL_SOLUTION,COLLATERAL_PROBLEM_ANALYSIS,COLLATERAL_POTENTIAL_SOLUTION,CODE_IMPLEMENTATION</t>
  </si>
  <si>
    <t>https://bugzilla.mozilla.org/show_bug.cgi?id=1373249</t>
  </si>
  <si>
    <t>stransky@redhat.com</t>
  </si>
  <si>
    <t>2017-06-15T14:22:16Z</t>
  </si>
  <si>
    <t>2018-09-22T16:27:17Z</t>
  </si>
  <si>
    <t>2017-07-12T09:18:01Z</t>
  </si>
  <si>
    <t>Enable OMTC for composited popups</t>
  </si>
  <si>
    <t>https://bugzilla.mozilla.org/show_bug.cgi?id=1382702</t>
  </si>
  <si>
    <t>jlorenzo@mozilla.com</t>
  </si>
  <si>
    <t>2017-07-20T15:55:53Z</t>
  </si>
  <si>
    <t>2017-08-05T06:32:39Z</t>
  </si>
  <si>
    <t>2017-08-01T13:29:09Z</t>
  </si>
  <si>
    <t>taskcluster-windows: Half a dozen network-related xpcshell tests are failing</t>
  </si>
  <si>
    <t>dd.mozilla@gmail.com</t>
  </si>
  <si>
    <t>PROBLEM_REVIEW_REQUEST,PROBLEM_REVIEW_REQUEST,PROBLEM_REVIEW,PROBLEM_REVIEW,CODE_IMPLEMENTATION,CODE_IMPLEMENTATION,CODE_REVIEW,POTENTIAL_SOLUTION_DESIGN,SOLUTION_REVIEW,SOLUTION_VERIFICATION,NEW_ISSUE_FILING</t>
  </si>
  <si>
    <t>ISU_ANLYS,IMPL,CR,SOL_DES,VER</t>
  </si>
  <si>
    <t>https://bugzilla.mozilla.org/show_bug.cgi?id=1384677</t>
  </si>
  <si>
    <t>Security: Process Sandboxing</t>
  </si>
  <si>
    <t>alex.gaynor@gmail.com</t>
  </si>
  <si>
    <t>2017-07-26T18:16:39Z</t>
  </si>
  <si>
    <t>2017-08-01T18:21:49Z</t>
  </si>
  <si>
    <t>2017-07-27T09:04:01Z</t>
  </si>
  <si>
    <t>[mac] Remove com.apple.cookied access from content process</t>
  </si>
  <si>
    <t>https://bugzilla.mozilla.org/show_bug.cgi?id=1385699</t>
  </si>
  <si>
    <t>tristan.fraipont@gmail.com</t>
  </si>
  <si>
    <t>2017-07-30T12:48:56Z</t>
  </si>
  <si>
    <t>2017-09-28T07:33:03Z</t>
  </si>
  <si>
    <t>2017-08-04T17:39:38Z</t>
  </si>
  <si>
    <t>webm duration is set to Infinity when no duration is specified in metadata</t>
  </si>
  <si>
    <t>PROBLEM_REVIEW,POTENTIAL_SOLUTION_DESIGN,PROBLEM_REVIEW,CODE_IMPLEMENTATION,CODE_IMPLEMENTATION,CODE_IMPLEMENTATION,CODE_IMPLEMENTATION,CODE_IMPLEMENTATION,CODE_REVIEW,CODE_REVIEW,CODE_REVIEW,CODE_REVIEW,CODE_REVIEW,ISSUE_IMPACT</t>
  </si>
  <si>
    <t>ISU_ANLYS,SOL_DES,ISU_ANLYS,IMPL,CR</t>
  </si>
  <si>
    <t>https://bugzilla.mozilla.org/show_bug.cgi?id=1386502</t>
  </si>
  <si>
    <t>2017-08-02T04:51:49Z</t>
  </si>
  <si>
    <t>2017-08-11T20:18:58Z</t>
  </si>
  <si>
    <t>Reftest and crashtest doesn't run locally with e10s enabled on Windows</t>
  </si>
  <si>
    <t>bobowencode@gmail.com</t>
  </si>
  <si>
    <t>PROBLEM_REVIEW_REQUEST,POTENTIAL_SOLUTION_DESIGN,REPRODUCTION_ATTEMPT,ISSUE_IMPACT,ISSUE_IMPACT,SOLUTION_REVIEW,POTENTIAL_SOLUTION_DESIGN,SOLUTION_REVIEW,SOLUTION_REVIEW,POTENTIAL_SOLUTION_DESIGN,CODE_IMPLEMENTATION,CODE_REVIEW,CODE_REVIEW,SOLUTION_REVIEW_REQUEST,SOLUTION_REVIEW,CODE_IMPLEMENTATION</t>
  </si>
  <si>
    <t>SOL_DES,ISU_REP,SOL_DES,IMPL,CR,SOL_DES,IMPL</t>
  </si>
  <si>
    <t>https://bugzilla.mozilla.org/show_bug.cgi?id=1390087</t>
  </si>
  <si>
    <t>2017-08-14T10:44:20Z</t>
  </si>
  <si>
    <t>2017-10-16T01:49:54Z</t>
  </si>
  <si>
    <t>2017-08-16T02:06:48Z</t>
  </si>
  <si>
    <t>Assertion failure: zone-&gt;isGCScheduled(), at js/src/jsgc.cpp:6785</t>
  </si>
  <si>
    <t>jcoppeard@mozilla.com</t>
  </si>
  <si>
    <t>PROBLEM_LOCALIZATION,CODE_IMPLEMENTATION,UPLIFT_APPROVAL</t>
  </si>
  <si>
    <t>ISU_ANLYS,IMPL,VER</t>
  </si>
  <si>
    <t>jryans@gmail.com</t>
  </si>
  <si>
    <t>2017-08-31T23:17:52Z</t>
  </si>
  <si>
    <t>2017-09-01T08:52:38Z</t>
  </si>
  <si>
    <t>Skip layout/style/test/chrome/test_stylesheet_clone_import_rule.html on Windows</t>
  </si>
  <si>
    <t>NEW_ISSUE_FILING,CODE_IMPLEMENTATION,CODE_REVIEW</t>
  </si>
  <si>
    <t>https://bugzilla.mozilla.org/show_bug.cgi?id=1396319</t>
  </si>
  <si>
    <t>madperson@gmx.at</t>
  </si>
  <si>
    <t>2017-09-02T22:00:03Z</t>
  </si>
  <si>
    <t>2018-08-29T05:56:30Z</t>
  </si>
  <si>
    <t>2018-03-29T03:36:09Z</t>
  </si>
  <si>
    <t>Crash in mozilla::MediaPipeline::RtcpPacketReceived</t>
  </si>
  <si>
    <t>na-g@nostrum.com</t>
  </si>
  <si>
    <t>PROBLEM_CAUSE_IDENTIFICATION,PROBLEM_CAUSE_IDENTIFICATION,PROBLEM_CAUSE_IDENTIFICATION,REPRODUCTION_ATTEMPT,REPRODUCTION_ATTEMPT,PROBLEM_REVIEW_REQUEST,SOLVED_BY_OTHER_ISSUE,SOLVED_BY_OTHER_ISSUE,SOLUTION_VERIFICATION,SOLVED_BY_OTHER_ISSUE</t>
  </si>
  <si>
    <t>https://bugzilla.mozilla.org/show_bug.cgi?id=1401249</t>
  </si>
  <si>
    <t>felipc@gmail.com</t>
  </si>
  <si>
    <t>2017-09-19T16:28:34Z</t>
  </si>
  <si>
    <t>2017-09-22T09:27:56Z</t>
  </si>
  <si>
    <t>2017-09-19T21:16:26Z</t>
  </si>
  <si>
    <t>getStringPref in clicktoplay-rollout addon returns null but was expected to return undefined</t>
  </si>
  <si>
    <t>PROBLEM_CAUSE_IDENTIFICATION,CODE_IMPLEMENTATION,CODE_REVIEW,UPLIFT_APPROVAL,SOLUTION_VERIFICATION,SOLUTION_VERIFICATION</t>
  </si>
  <si>
    <t>https://bugzilla.mozilla.org/show_bug.cgi?id=1401299</t>
  </si>
  <si>
    <t>D.O.Teller+bugspam@gmail.com</t>
  </si>
  <si>
    <t>2017-09-19T18:48:01Z</t>
  </si>
  <si>
    <t>2017-09-20T21:12:05Z</t>
  </si>
  <si>
    <t>Leftover putc(stderr, ...) in ParseNode</t>
  </si>
  <si>
    <t>https://bugzilla.mozilla.org/show_bug.cgi?id=1403319</t>
  </si>
  <si>
    <t>JavaScript: Internationalization API</t>
  </si>
  <si>
    <t>zibi@braniecki.net</t>
  </si>
  <si>
    <t>2017-09-26T20:09:05Z</t>
  </si>
  <si>
    <t>2017-11-28T14:49:39Z</t>
  </si>
  <si>
    <t>2017-09-28T22:53:07Z</t>
  </si>
  <si>
    <t>Expose Intl.NumberFormat.prototype.formatToParts</t>
  </si>
  <si>
    <t>CODE_IMPLEMENTATION,CODE_REVIEW_REQUEST,CODE_REVIEW,CODE_REVIEW,CODE_REVIEW,CODE_IMPLEMENTATION</t>
  </si>
  <si>
    <t>https://bugzilla.mozilla.org/show_bug.cgi?id=1405027</t>
  </si>
  <si>
    <t>2017-10-02T17:12:24Z</t>
  </si>
  <si>
    <t>2017-10-04T18:16:21Z</t>
  </si>
  <si>
    <t>2017-10-02T23:26:48Z</t>
  </si>
  <si>
    <t>Avoid using nsINode::GetChildAt() in HTMLEditor::GetElementOrParentByTagName()</t>
  </si>
  <si>
    <t>https://bugzilla.mozilla.org/show_bug.cgi?id=1407435</t>
  </si>
  <si>
    <t>2017-10-10T21:52:29Z</t>
  </si>
  <si>
    <t>2017-10-16T18:43:56Z</t>
  </si>
  <si>
    <t>2017-10-12T10:47:06Z</t>
  </si>
  <si>
    <t>Removing item from toolbar via context menu makes toolbar icon invisible</t>
  </si>
  <si>
    <t>ericaewright@gmail.com</t>
  </si>
  <si>
    <t>PROBLEM_CAUSE_IDENTIFICATION,PROBLEM_LOCALIZATION,CODE_IMPLEMENTATION,SOLUTION_VERIFICATION,SOLUTION_VERIFICATION</t>
  </si>
  <si>
    <t>https://bugzilla.mozilla.org/show_bug.cgi?id=1407955</t>
  </si>
  <si>
    <t>jfkthame@gmail.com</t>
  </si>
  <si>
    <t>2017-10-12T09:57:47Z</t>
  </si>
  <si>
    <t>2023-05-09T19:45:04Z</t>
  </si>
  <si>
    <t>2023-02-15T09:45:56Z</t>
  </si>
  <si>
    <t>Issues with text-shadow in SVG text (selected vs non-selected, fill vs stroke vs clipPath)</t>
  </si>
  <si>
    <t>longsonr@gmail.com</t>
  </si>
  <si>
    <t>S3</t>
  </si>
  <si>
    <t>CODE_IMPLEMENTATION,VERIFICATION_REQUEST,POTENTIAL_SOLUTION_DESIGN,SOLUTION_REVIEW_REQUEST,PROBLEM_REVIEW,CODE_IMPLEMENTATION</t>
  </si>
  <si>
    <t>IMPL,SOL_DES,ISU_ANLYS,IMPL</t>
  </si>
  <si>
    <t>https://bugzilla.mozilla.org/show_bug.cgi?id=1410565</t>
  </si>
  <si>
    <t>twsmith@mozilla.com</t>
  </si>
  <si>
    <t>2017-10-21T00:56:35Z</t>
  </si>
  <si>
    <t>2017-10-25T11:21:43Z</t>
  </si>
  <si>
    <t>FPE in [@ mp4_demuxer::Moof::ParseTrun]</t>
  </si>
  <si>
    <t>ayang@mozilla.com</t>
  </si>
  <si>
    <t>PROBLEM_LOCALIZATION,CODE_IMPLEMENTATION,CODE_IMPLEMENTATION,CODE_REVIEW,CODE_REVIEW,CODE_IMPLEMENTATION,CODE_IMPLEMENTATION</t>
  </si>
  <si>
    <t>ISU_ANLYS,IMPL,CR,IMPL</t>
  </si>
  <si>
    <t>https://bugzilla.mozilla.org/show_bug.cgi?id=1413178</t>
  </si>
  <si>
    <t>2017-10-31T13:05:56Z</t>
  </si>
  <si>
    <t>2017-11-05T21:58:57Z</t>
  </si>
  <si>
    <t>2017-11-04T10:07:21Z</t>
  </si>
  <si>
    <t>Update webrender to fae962bfd6e1997f4b921ee93c3c1cc5abca3256</t>
  </si>
  <si>
    <t>https://bugzilla.mozilla.org/show_bug.cgi?id=1421170</t>
  </si>
  <si>
    <t>echen@mozilla.com</t>
  </si>
  <si>
    <t>2017-11-28T06:51:08Z</t>
  </si>
  <si>
    <t>2017-12-05T10:05:13Z</t>
  </si>
  <si>
    <t>Move the declarations of CustomElementUpgradeReaction and CustomElementCallbackReaction to CustomElementRegistry.cpp</t>
  </si>
  <si>
    <t>https://bugzilla.mozilla.org/show_bug.cgi?id=1421905</t>
  </si>
  <si>
    <t>magicp.jp@gmail.com</t>
  </si>
  <si>
    <t>2017-11-30T05:59:40Z</t>
  </si>
  <si>
    <t>2018-01-05T01:43:01Z</t>
  </si>
  <si>
    <t>2017-12-05T23:53:27Z</t>
  </si>
  <si>
    <t>Synced tabs sidebar is blank by state after restarting Nightly</t>
  </si>
  <si>
    <t>PROBLEM_LOCALIZATION,PROBLEM_CAUSE_IDENTIFICATION,POTENTIAL_SOLUTION_DESIGN,CODE_IMPLEMENTATION,CODE_REVIEW,CODE_IMPLEMENTATION,SOLUTION_VERIFICATION</t>
  </si>
  <si>
    <t>ISU_ANLYS,SOL_DES,IMPL,CR,IMPL,VER</t>
  </si>
  <si>
    <t>standard8@mozilla.com</t>
  </si>
  <si>
    <t>2017-12-13T12:46:50Z</t>
  </si>
  <si>
    <t>2017-12-13T22:04:26Z</t>
  </si>
  <si>
    <t>[Presentation WebAPI] PresentationTransport can throw undefined rather than NS_ERROR_NOT_AVAILABLE</t>
  </si>
  <si>
    <t>PROBLEM_REVIEW,CODE_IMPLEMENTATION,CODE_REVIEW</t>
  </si>
  <si>
    <t>https://bugzilla.mozilla.org/show_bug.cgi?id=1430012</t>
  </si>
  <si>
    <t>alwu@mozilla.com</t>
  </si>
  <si>
    <t>2018-01-12T08:53:05Z</t>
  </si>
  <si>
    <t>2018-04-26T02:50:13Z</t>
  </si>
  <si>
    <t>Tab should not have the autoplay permission after restoring from session restore</t>
  </si>
  <si>
    <t>PROBLEM_CAUSE_IDENTIFICATION,PROBLEM_REVIEW,POTENTIAL_SOLUTION_DESIGN,SOLUTION_REVIEW,SOLVED_BY_OTHER_ISSUE</t>
  </si>
  <si>
    <t>ISU_ANLYS,SOL_DES</t>
  </si>
  <si>
    <t>https://bugzilla.mozilla.org/show_bug.cgi?id=1435264</t>
  </si>
  <si>
    <t>miriapodzemos.my@gmail.com</t>
  </si>
  <si>
    <t>2018-02-02T14:50:51Z</t>
  </si>
  <si>
    <t>2018-03-20T17:40:34Z</t>
  </si>
  <si>
    <t>[WebAuthNFx60]Removing USB token between multiple credential creation will indicate failure</t>
  </si>
  <si>
    <t>jc@insufficient.coffee</t>
  </si>
  <si>
    <t>https://bugzilla.mozilla.org/show_bug.cgi?id=1435456</t>
  </si>
  <si>
    <t>2018-02-03T01:02:41Z</t>
  </si>
  <si>
    <t>2018-02-26T01:18:19Z</t>
  </si>
  <si>
    <t>2018-02-09T16:57:33Z</t>
  </si>
  <si>
    <t>Intermittent w3c-css/submitted/test-template-001.xht == w3c-css/submitted/references/test-template-001.xht | application crashed [@ mozilla::image::Downscaler::Downscaler]</t>
  </si>
  <si>
    <t>aosmond@mozilla.com</t>
  </si>
  <si>
    <t>P5</t>
  </si>
  <si>
    <t>[1352665, 1433726, 1434935]</t>
  </si>
  <si>
    <t>PROBLEM_CAUSE_IDENTIFICATION,PROBLEM_REVIEW,POTENTIAL_SOLUTION_DESIGN,CODE_IMPLEMENTATION,PROBLEM_REVIEW</t>
  </si>
  <si>
    <t>ISU_ANLYS,SOL_DES,IMPL,ISU_ANLYS</t>
  </si>
  <si>
    <t>2018-02-20T14:09:53Z</t>
  </si>
  <si>
    <t>2018-10-01T09:55:13Z</t>
  </si>
  <si>
    <t>2018-09-29T04:22:01Z</t>
  </si>
  <si>
    <t>Investigate nondeterministic reftest behaviour introduced by WR PR 2405</t>
  </si>
  <si>
    <t>PROBLEM_CAUSE_IDENTIFICATION,POTENTIAL_SOLUTION_DESIGN,SOLUTION_VERIFICATION,SOLUTION_VERIFICATION,SOLVED_BY_OTHER_ISSUE,VERIFICATION_REQUEST,SOLUTION_VERIFICATION,SOLUTION_VERIFICATION,CODE_IMPLEMENTATION</t>
  </si>
  <si>
    <t>https://bugzilla.mozilla.org/show_bug.cgi?id=1441779</t>
  </si>
  <si>
    <t>2018-02-28T09:31:57Z</t>
  </si>
  <si>
    <t>2018-03-13T16:16:57Z</t>
  </si>
  <si>
    <t>2018-03-02T16:27:58Z</t>
  </si>
  <si>
    <t>Add nsTArray::RemoveLastElement() and nsTArray::PopLastElement()</t>
  </si>
  <si>
    <t>CODE_IMPLEMENTATION,CODE_REVIEW,NEW_ISSUE_FILING,CODE_REVIEW,CODE_IMPLEMENTATION,CODE_IMPLEMENTATION,CODE_REVIEW</t>
  </si>
  <si>
    <t>https://bugzilla.mozilla.org/show_bug.cgi?id=1442559</t>
  </si>
  <si>
    <t>2018-03-02T10:55:20Z</t>
  </si>
  <si>
    <t>2018-03-05T18:49:05Z</t>
  </si>
  <si>
    <t>2018-03-05T09:45:05Z</t>
  </si>
  <si>
    <t>browser_parsable_css.js will permafail for opt builds of beta 60</t>
  </si>
  <si>
    <t>blocker</t>
  </si>
  <si>
    <t>PROBLEM_REVIEW_REQUEST,CODE_IMPLEMENTATION,PROBLEM_REVIEW,PROBLEM_CAUSE_IDENTIFICATION,PROBLEM_CAUSE_IDENTIFICATION,PROBLEM_CAUSE_IDENTIFICATION,POTENTIAL_SOLUTION_DESIGN,CODE_REVIEW,CODE_IMPLEMENTATION,CODE_IMPLEMENTATION,CODE_IMPLEMENTATION,CODE_REVIEW,CODE_REVIEW,CODE_REVIEW,CODE_REVIEW,CODE_REVIEW,CODE_IMPLEMENTATION,CODE_IMPLEMENTATION,CODE_IMPLEMENTATION,IMPLEMENTATION_REVERSION,CODE_IMPLEMENTATION,CODE_IMPLEMENTATION,CODE_IMPLEMENTATION,SOLUTION_VERIFICATION,CODE_REVIEW,CODE_REVIEW,CODE_REVIEW,CODE_REVIEW,SOLUTION_VERIFICATION</t>
  </si>
  <si>
    <t>IMPL,ISU_ANLYS,SOL_DES,CR,IMPL,CR,IMPL,VER,IMPL,VER,CR,VER</t>
  </si>
  <si>
    <t>https://bugzilla.mozilla.org/show_bug.cgi?id=1454126</t>
  </si>
  <si>
    <t>2018-04-14T01:25:06Z</t>
  </si>
  <si>
    <t>2019-05-24T12:01:28Z</t>
  </si>
  <si>
    <t>2018-04-23T12:16:25Z</t>
  </si>
  <si>
    <t>crash at null in [@ nsMappedAttributes::GetAttr]</t>
  </si>
  <si>
    <t>[1452704, 1454133, 1454139]</t>
  </si>
  <si>
    <t>PROBLEM_REVIEW,PROBLEM_REVIEW_REQUEST,PROBLEM_REVIEW,PROBLEM_CAUSE_IDENTIFICATION,CODE_IMPLEMENTATION,PROBLEM_CAUSE_IDENTIFICATION,CODE_IMPLEMENTATION,CODE_REVIEW,CODE_REVIEW,CODE_IMPLEMENTATION,SOLUTION_VERIFICATION,CODE_IMPLEMENTATION,CODE_UPDATE_REQUEST,CODE_IMPLEMENTATION,CODE_IMPLEMENTATION,CODE_REVIEW,UPLIFT_APPROVAL</t>
  </si>
  <si>
    <t>ISU_ANLYS,IMPL,ISU_ANLYS,IMPL,CR,IMPL,VER,IMPL,CR,VER</t>
  </si>
  <si>
    <t>(ISU_ANLYS,IMPL,CR,VER)+</t>
  </si>
  <si>
    <t>https://bugzilla.mozilla.org/show_bug.cgi?id=1454635</t>
  </si>
  <si>
    <t>wptsync@mozilla.bugs</t>
  </si>
  <si>
    <t>2018-04-17T13:13:36Z</t>
  </si>
  <si>
    <t>2018-04-29T09:50:42Z</t>
  </si>
  <si>
    <t>[wpt-sync] Sync PR 10504 - Fix wpt/css/CSS2/floats-clear/clear-on-parent-with-margins-no-clearance.html</t>
  </si>
  <si>
    <t>https://bugzilla.mozilla.org/show_bug.cgi?id=1455735</t>
  </si>
  <si>
    <t>Normandy Client</t>
  </si>
  <si>
    <t>mythmon@gmail.com</t>
  </si>
  <si>
    <t>2018-04-20T20:04:14Z</t>
  </si>
  <si>
    <t>2018-05-14T07:50:51Z</t>
  </si>
  <si>
    <t>2018-04-26T04:58:29Z</t>
  </si>
  <si>
    <t>Normandy can't enroll in addon studies due to Indexeddb problems</t>
  </si>
  <si>
    <t>REPRODUCTION_ATTEMPT,REPRODUCTION_ATTEMPT,REPRODUCTION_REQUEST,REPRODUCTION_ATTEMPT,CODE_IMPLEMENTATION,SOLUTION_VERIFICATION,SOLUTION_VERIFICATION</t>
  </si>
  <si>
    <t>ISU_REP,IMPL,VER</t>
  </si>
  <si>
    <t>https://bugzilla.mozilla.org/show_bug.cgi?id=1456911</t>
  </si>
  <si>
    <t>jld@mozilla.com</t>
  </si>
  <si>
    <t>2018-04-25T16:27:52Z</t>
  </si>
  <si>
    <t>2018-08-09T00:57:20Z</t>
  </si>
  <si>
    <t>2018-06-12T21:56:31Z</t>
  </si>
  <si>
    <t>LaunchApp doesn't clear close-on-exec when a file descriptor is mapped to itself</t>
  </si>
  <si>
    <t>PROBLEM_REVIEW,POTENTIAL_SOLUTION_DESIGN,PROBLEM_REVIEW,CODE_IMPLEMENTATION,CODE_IMPLEMENTATION,CODE_REVIEW,CODE_REVIEW,CODE_REVIEW,CODE_IMPLEMENTATION,CODE_IMPLEMENTATION</t>
  </si>
  <si>
    <t>ISU_ANLYS,SOL_DES,ISU_ANLYS,IMPL,CR,IMPL</t>
  </si>
  <si>
    <t>https://bugzilla.mozilla.org/show_bug.cgi?id=1458856</t>
  </si>
  <si>
    <t>aflorinescu@mozilla.com</t>
  </si>
  <si>
    <t>2018-05-03T11:58:51Z</t>
  </si>
  <si>
    <t>2018-05-21T11:52:57Z</t>
  </si>
  <si>
    <t>2018-05-04T21:44:38Z</t>
  </si>
  <si>
    <t>Rollout on new non-existent preference throws Component Failure</t>
  </si>
  <si>
    <t>CODE_IMPLEMENTATION,CODE_REVIEW,CODE_REVIEW,CODE_IMPLEMENTATION,CODE_REVIEW,SOLUTION_VERIFICATION</t>
  </si>
  <si>
    <t>https://bugzilla.mozilla.org/show_bug.cgi?id=1462624</t>
  </si>
  <si>
    <t>New Tab Page</t>
  </si>
  <si>
    <t>gold.ionut@gmail.com</t>
  </si>
  <si>
    <t>2018-05-18T12:41:41Z</t>
  </si>
  <si>
    <t>2021-11-29T10:39:47Z</t>
  </si>
  <si>
    <t>2018-05-18T16:40:50Z</t>
  </si>
  <si>
    <t>0.25 - 0.29% installer size (osx-cross, windows2012-32, windows2012-64) regression on push 79ab9d3259944b808a88f0c6783504e269bcff2c (Fri May 18 2018)</t>
  </si>
  <si>
    <t>edilee@mozilla.com</t>
  </si>
  <si>
    <t>PROBLEM_REVIEW_REQUEST,PROBLEM_LOCALIZATION,PROBLEM_LOCALIZATION,PROBLEM_LOCALIZATION,CODE_IMPLEMENTATION</t>
  </si>
  <si>
    <t>https://bugzilla.mozilla.org/show_bug.cgi?id=1465254</t>
  </si>
  <si>
    <t>Remote Settings Client</t>
  </si>
  <si>
    <t>mathieu@mozilla.com</t>
  </si>
  <si>
    <t>2018-05-29T22:33:16Z</t>
  </si>
  <si>
    <t>2018-05-30T09:27:22Z</t>
  </si>
  <si>
    <t>Copy error in JSON dumps task</t>
  </si>
  <si>
    <t>https://bugzilla.mozilla.org/show_bug.cgi?id=1467403</t>
  </si>
  <si>
    <t>2018-06-07T09:16:33Z</t>
  </si>
  <si>
    <t>2018-06-11T09:42:39Z</t>
  </si>
  <si>
    <t>Stop handling source notes in prologue</t>
  </si>
  <si>
    <t>CODE_IMPLEMENTATION,CODE_REVIEW,CODE_REVIEW</t>
  </si>
  <si>
    <t>https://bugzilla.mozilla.org/show_bug.cgi?id=1469362</t>
  </si>
  <si>
    <t>2018-06-18T19:06:53Z</t>
  </si>
  <si>
    <t>2021-12-13T07:57:17Z</t>
  </si>
  <si>
    <t>2018-06-19T10:12:25Z</t>
  </si>
  <si>
    <t>Update pdf.js to version 2.0.602</t>
  </si>
  <si>
    <t>https://bugzilla.mozilla.org/show_bug.cgi?id=1479309</t>
  </si>
  <si>
    <t>2018-07-29T19:22:06Z</t>
  </si>
  <si>
    <t>2018-09-13T01:57:10Z</t>
  </si>
  <si>
    <t>2018-08-07T21:56:56Z</t>
  </si>
  <si>
    <t>Don't load shield-content-frame.js until needed</t>
  </si>
  <si>
    <t>POTENTIAL_SOLUTION_DESIGN,CODE_IMPLEMENTATION,CODE_IMPLEMENTATION,CODE_REVIEW,CODE_IMPLEMENTATION,IMPLEMENTATION_REVERSION,IMPLEMENTATION_REVERSION,CODE_IMPLEMENTATION</t>
  </si>
  <si>
    <t>SOL_DES,IMPL,CR,IMPL,VER,IMPL</t>
  </si>
  <si>
    <t>https://bugzilla.mozilla.org/show_bug.cgi?id=1479989</t>
  </si>
  <si>
    <t>robin@igalia.com</t>
  </si>
  <si>
    <t>2018-08-01T04:33:16Z</t>
  </si>
  <si>
    <t>2018-11-16T09:55:26Z</t>
  </si>
  <si>
    <t>Update test262 exclusions for BigInt.</t>
  </si>
  <si>
    <t>PROBLEM_CAUSE_IDENTIFICATION,CODE_IMPLEMENTATION,CODE_REVIEW,CODE_IMPLEMENTATION</t>
  </si>
  <si>
    <t>https://bugzilla.mozilla.org/show_bug.cgi?id=1482681</t>
  </si>
  <si>
    <t>alice0775@gmail.com</t>
  </si>
  <si>
    <t>2018-08-12T04:10:43Z</t>
  </si>
  <si>
    <t>2018-08-20T15:41:22Z</t>
  </si>
  <si>
    <t>2018-08-14T22:09:19Z</t>
  </si>
  <si>
    <t>Right click "This Frame" &gt; "Open Frame in New Tab" stops working</t>
  </si>
  <si>
    <t>jonathan@jooped.co.uk</t>
  </si>
  <si>
    <t>PROBLEM_LOCALIZATION,CODE_IMPLEMENTATION,CODE_REVIEW,CODE_REVIEW,CODE_REVIEW,NEW_ISSUE_FILING</t>
  </si>
  <si>
    <t>https://bugzilla.mozilla.org/show_bug.cgi?id=1485422</t>
  </si>
  <si>
    <t>Messaging System</t>
  </si>
  <si>
    <t>khudson@mozilla.com</t>
  </si>
  <si>
    <t>2018-08-22T17:34:30Z</t>
  </si>
  <si>
    <t>2019-06-25T19:32:23Z</t>
  </si>
  <si>
    <t>2018-08-31T04:14:31Z</t>
  </si>
  <si>
    <t>Add rating stars to CFR</t>
  </si>
  <si>
    <t>CODE_IMPLEMENTATION,CODE_REVIEW,CODE_REVIEW,SOLUTION_VERIFICATION</t>
  </si>
  <si>
    <t>aethanyc@gmail.com</t>
  </si>
  <si>
    <t>2018-08-24T18:19:50Z</t>
  </si>
  <si>
    <t>2018-08-25T03:38:10Z</t>
  </si>
  <si>
    <t>Fields of -moz-column-span are not defined in property_database.js</t>
  </si>
  <si>
    <t>PROBLEM_CAUSE_IDENTIFICATION,CODE_IMPLEMENTATION,CODE_REVIEW,CODE_REVIEW</t>
  </si>
  <si>
    <t>https://bugzilla.mozilla.org/show_bug.cgi?id=1486218</t>
  </si>
  <si>
    <t>cdenizet@mozilla.com</t>
  </si>
  <si>
    <t>2018-08-25T15:27:43Z</t>
  </si>
  <si>
    <t>2018-11-26T19:02:28Z</t>
  </si>
  <si>
    <t>2018-11-22T14:40:42Z</t>
  </si>
  <si>
    <t>Crash in core::option::expect_failed | webrender::clip_scroll_tree::ClipScrollTree::get_relative_transform</t>
  </si>
  <si>
    <t>gwatson@mozilla.com</t>
  </si>
  <si>
    <t>PROBLEM_LOCALIZATION,SOLVED_BY_OTHER_ISSUE</t>
  </si>
  <si>
    <t>https://bugzilla.mozilla.org/show_bug.cgi?id=1487135</t>
  </si>
  <si>
    <t>2018-08-29T16:27:56Z</t>
  </si>
  <si>
    <t>2018-08-30T17:03:05Z</t>
  </si>
  <si>
    <t>Don't allocate an AuthorStyles for the ShadowRoot  of &lt;svg:use&gt;</t>
  </si>
  <si>
    <t>POTENTIAL_SOLUTION_DESIGN,CODE_IMPLEMENTATION,CODE_REVIEW,CODE_REVIEW,CODE_IMPLEMENTATION</t>
  </si>
  <si>
    <t>https://bugzilla.mozilla.org/show_bug.cgi?id=1492662</t>
  </si>
  <si>
    <t>2018-09-20T01:24:01Z</t>
  </si>
  <si>
    <t>2018-09-25T09:45:46Z</t>
  </si>
  <si>
    <t>[wpt-sync] Sync PR 13087 - [css-ruby] Parsing and inheritance tests</t>
  </si>
  <si>
    <t>https://bugzilla.mozilla.org/show_bug.cgi?id=1493860</t>
  </si>
  <si>
    <t>2018-09-25T03:50:13Z</t>
  </si>
  <si>
    <t>2020-04-06T01:14:36Z</t>
  </si>
  <si>
    <t>Audit the IDLs where we are now defaulting dictionary-typed members of dictionaries to null</t>
  </si>
  <si>
    <t>mcaceres@mozilla.com</t>
  </si>
  <si>
    <t>[1505842]</t>
  </si>
  <si>
    <t>PROBLEM_REVIEW,PROBLEM_REVIEW,POTENTIAL_SOLUTION_DESIGN,POTENTIAL_SOLUTION_DESIGN,SOLUTION_REVIEW,SOLUTION_REVIEW,SOLUTION_REVIEW,SOLUTION_REVIEW,POTENTIAL_SOLUTION_DESIGN,NEW_ISSUE_FILING,SOLUTION_REVIEW,NEW_ISSUE_FILING,NEW_ISSUE_FILING,SOLVED_BY_OTHER_ISSUE</t>
  </si>
  <si>
    <t>https://bugzilla.mozilla.org/show_bug.cgi?id=1494092</t>
  </si>
  <si>
    <t>2018-09-25T20:03:11Z</t>
  </si>
  <si>
    <t>2019-01-15T00:15:25Z</t>
  </si>
  <si>
    <t>2018-09-26T21:55:11Z</t>
  </si>
  <si>
    <t>Get rid of SVGFilterObserverList::IsInObserverLists</t>
  </si>
  <si>
    <t>CODE_IMPLEMENTATION,COLLATERAL_PROBLEM_ANALYSIS,COLLATERAL_PROBLEM_ANALYSIS,COLLATERAL_PROBLEM_ANALYSIS,COLLATERAL_POTENTIAL_SOLUTION,NEW_ISSUE_FILING,CODE_IMPLEMENTATION,CODE_REVIEW,SOLUTION_VERIFICATION</t>
  </si>
  <si>
    <t>IMPL,VER,IMPL,CR,VER</t>
  </si>
  <si>
    <t>https://bugzilla.mozilla.org/show_bug.cgi?id=1506200</t>
  </si>
  <si>
    <t>2018-11-09T18:14:44Z</t>
  </si>
  <si>
    <t>2018-11-29T04:34:35Z</t>
  </si>
  <si>
    <t>Remove ReadableStream EmbeddingFlags</t>
  </si>
  <si>
    <t>PROBLEM_REVIEW_REQUEST,PROBLEM_REVIEW,CODE_IMPLEMENTATION,CODE_REVIEW,CODE_REVIEW_REQUEST</t>
  </si>
  <si>
    <t>https://bugzilla.mozilla.org/show_bug.cgi?id=1509994</t>
  </si>
  <si>
    <t>dminor@mozilla.com</t>
  </si>
  <si>
    <t>2018-11-26T20:12:44Z</t>
  </si>
  <si>
    <t>2020-06-22T13:04:54Z</t>
  </si>
  <si>
    <t>2018-11-29T04:35:14Z</t>
  </si>
  <si>
    <t>Move code from video_engine from media/webrtc/trunk/webrtc to elsewhere in tree</t>
  </si>
  <si>
    <t>CODE_IMPLEMENTATION,CODE_REVIEW,CODE_IMPLEMENTATION,CODE_REVIEW,CODE_IMPLEMENTATION,CODE_REVIEW,CODE_IMPLEMENTATION,CODE_REVIEW,CODE_IMPLEMENTATION</t>
  </si>
  <si>
    <t>IMPL,CR,IMPL,CR,IMPL,CR,IMPL,CR,IMPL</t>
  </si>
  <si>
    <t>https://bugzilla.mozilla.org/show_bug.cgi?id=1510786</t>
  </si>
  <si>
    <t>dan@danny.cz</t>
  </si>
  <si>
    <t>2018-11-28T21:27:55Z</t>
  </si>
  <si>
    <t>2018-12-08T09:49:21Z</t>
  </si>
  <si>
    <t>ppc64/ppc64le/s390x arches not recognized by dav1d?</t>
  </si>
  <si>
    <t>achronop@gmail.com</t>
  </si>
  <si>
    <t>REPRODUCTION_ATTEMPT,REPRODUCTION_REQUEST,POTENTIAL_SOLUTION_DESIGN,POTENTIAL_SOLUTION_DESIGN,SOLUTION_REVIEW_REQUEST,POTENTIAL_SOLUTION_DESIGN,CODE_IMPLEMENTATION,VERIFICATION_REQUEST,CODE_REVIEW,SOLUTION_VERIFICATION,CODE_IMPLEMENTATION,CODE_REVIEW,SOLUTION_VERIFICATION</t>
  </si>
  <si>
    <t>ISU_REP,SOL_DES,IMPL,CR,VER,IMPL,CR,VER</t>
  </si>
  <si>
    <t>https://bugzilla.mozilla.org/show_bug.cgi?id=1513854</t>
  </si>
  <si>
    <t>2018-12-13T11:31:49Z</t>
  </si>
  <si>
    <t>2019-07-08T12:04:07Z</t>
  </si>
  <si>
    <t>2019-05-03T04:30:18Z</t>
  </si>
  <si>
    <t>Read Normandy recipes from Remote Settings</t>
  </si>
  <si>
    <t>POTENTIAL_SOLUTION_DESIGN,CODE_IMPLEMENTATION,CODE_REVIEW,SOLUTION_REVIEW_REQUEST,POTENTIAL_SOLUTION_DESIGN,SOLUTION_REVIEW,POTENTIAL_SOLUTION_DESIGN,CODE_IMPLEMENTATION,CODE_REVIEW_REQUEST,CODE_IMPLEMENTATION,CODE_REVIEW,IMPLEMENTATION_REVERSION,CODE_IMPLEMENTATION,CODE_IMPLEMENTATION,SOLUTION_VERIFICATION</t>
  </si>
  <si>
    <t>SOL_DES,IMPL,CR,SOL_DES,IMPL,CR,VER,IMPL,VER</t>
  </si>
  <si>
    <t>brycebugemail@gmail.com</t>
  </si>
  <si>
    <t>2018-12-13T22:46:22Z</t>
  </si>
  <si>
    <t>2020-09-19T16:08:12Z</t>
  </si>
  <si>
    <t>2019-11-15T19:08:45Z</t>
  </si>
  <si>
    <t>Widevine CDM 4.10.1196.0 causes performance issues for Windows users with multiple displays</t>
  </si>
  <si>
    <t>POTENTIAL_SOLUTION_DESIGN,SOLUTION_REVIEW_REQUEST,POTENTIAL_SOLUTION_DESIGN,SOLUTION_VERIFICATION,REPRODUCTION_ATTEMPT,PROBLEM_CAUSE_IDENTIFICATION,REPRODUCTION_ATTEMPT,POTENTIAL_SOLUTION_DESIGN,VERIFICATION_REQUEST,SOLUTION_VERIFICATION,PROBLEM_CAUSE_IDENTIFICATION,SOLUTION_VERIFICATION</t>
  </si>
  <si>
    <t>SOL_DES,VER,ISU_REP,ISU_ANLYS,ISU_REP,SOL_DES,VER,ISU_ANLYS,VER</t>
  </si>
  <si>
    <t>(ISU_REP,ISU_ANLYS,SOL_DES,VER)+</t>
  </si>
  <si>
    <t>https://bugzilla.mozilla.org/show_bug.cgi?id=1514429</t>
  </si>
  <si>
    <t>botond@mozilla.com</t>
  </si>
  <si>
    <t>2018-12-15T01:27:43Z</t>
  </si>
  <si>
    <t>2020-06-22T22:20:25Z</t>
  </si>
  <si>
    <t>2019-12-03T09:51:56Z</t>
  </si>
  <si>
    <t>window.innerWidth/innerHeight should return the dimensions of the layout viewport</t>
  </si>
  <si>
    <t>bwerth@mozilla.com</t>
  </si>
  <si>
    <t>[1454652, 1615831]</t>
  </si>
  <si>
    <t>POTENTIAL_SOLUTION_DESIGN,PROBLEM_CAUSE_IDENTIFICATION,PROBLEM_REVIEW,POTENTIAL_SOLUTION_DESIGN,SOLUTION_REVIEW,SOLUTION_REVIEW,SOLUTION_REVIEW,POTENTIAL_SOLUTION_DESIGN,SOLUTION_REVIEW,SOLUTION_REVIEW,CODE_IMPLEMENTATION,CODE_REVIEW,CODE_REVIEW,SOLUTION_REVIEW,POTENTIAL_SOLUTION_DESIGN,NEW_ISSUE_FILING,PROBLEM_CAUSE_IDENTIFICATION,PROBLEM_CAUSE_IDENTIFICATION,CODE_IMPLEMENTATION,CODE_REVIEW,CODE_IMPLEMENTATION,CODE_REVIEW,CODE_IMPLEMENTATION,CODE_REVIEW</t>
  </si>
  <si>
    <t>SOL_DES,ISU_ANLYS,SOL_DES,IMPL,CR,SOL_DES,ISU_ANLYS,IMPL,CR,IMPL,CR,IMPL,CR</t>
  </si>
  <si>
    <t>https://bugzilla.mozilla.org/show_bug.cgi?id=1515665</t>
  </si>
  <si>
    <t>2018-12-20T16:07:05Z</t>
  </si>
  <si>
    <t>2019-01-24T03:54:06Z</t>
  </si>
  <si>
    <t>Granting a content blocking exception to a page doesn't make the localStorage API work on it</t>
  </si>
  <si>
    <t>[1519111]</t>
  </si>
  <si>
    <t>PROBLEM_CAUSE_IDENTIFICATION,CODE_IMPLEMENTATION,CODE_REVIEW,IMPLEMENTATION_REVERSION,CODE_IMPLEMENTATION,CODE_REVIEW,CODE_REVIEW,POTENTIAL_SOLUTION_DESIGN,CODE_IMPLEMENTATION,CODE_IMPLEMENTATION,CODE_IMPLEMENTATION,CODE_IMPLEMENTATION,CODE_REVIEW,CODE_REVIEW,CODE_IMPLEMENTATION,CODE_IMPLEMENTATION,CODE_IMPLEMENTATION,SOLUTION_VERIFICATION,CODE_IMPLEMENTATION,CODE_IMPLEMENTATION,CODE_IMPLEMENTATION,CODE_IMPLEMENTATION,CODE_REVIEW,CODE_REVIEW,CODE_REVIEW,CODE_REVIEW,CODE_REVIEW,CODE_REVIEW,CODE_IMPLEMENTATION</t>
  </si>
  <si>
    <t>ISU_ANLYS,IMPL,CR,VER,IMPL,CR,SOL_DES,IMPL,CR,IMPL,VER,IMPL,CR,IMPL</t>
  </si>
  <si>
    <t>2018-12-28T05:21:23Z</t>
  </si>
  <si>
    <t>2019-01-04T09:35:05Z</t>
  </si>
  <si>
    <t>Android/aarch64 should use NEON on libpng</t>
  </si>
  <si>
    <t>https://bugzilla.mozilla.org/show_bug.cgi?id=1519164</t>
  </si>
  <si>
    <t>Protections UI</t>
  </si>
  <si>
    <t>bmikel@mozilla.com</t>
  </si>
  <si>
    <t>2019-01-10T18:11:43Z</t>
  </si>
  <si>
    <t>2019-01-16T15:04:30Z</t>
  </si>
  <si>
    <t>2019-01-11T21:57:18Z</t>
  </si>
  <si>
    <t>Prefs for Content Blocking UI Tour in 65</t>
  </si>
  <si>
    <t>mail@johann-hofmann.com</t>
  </si>
  <si>
    <t>PROBLEM_CAUSE_IDENTIFICATION,POTENTIAL_SOLUTION_DESIGN,REPRODUCTION_ATTEMPT,CODE_IMPLEMENTATION,CODE_REVIEW,UPLIFT_APPROVAL,SOLUTION_VERIFICATION</t>
  </si>
  <si>
    <t>https://bugzilla.mozilla.org/show_bug.cgi?id=1521066</t>
  </si>
  <si>
    <t>Layout: Tables</t>
  </si>
  <si>
    <t>2019-01-18T13:27:54Z</t>
  </si>
  <si>
    <t>2019-01-20T19:53:21Z</t>
  </si>
  <si>
    <t>2019-01-19T03:48:12Z</t>
  </si>
  <si>
    <t>&lt;table rules=rows style=border:double&gt; shows solid border</t>
  </si>
  <si>
    <t>[1515101]</t>
  </si>
  <si>
    <t>POTENTIAL_SOLUTION_DESIGN,CODE_IMPLEMENTATION,CODE_REVIEW,SOLUTION_VERIFICATION,UPLIFT_APPROVAL</t>
  </si>
  <si>
    <t>https://bugzilla.mozilla.org/show_bug.cgi?id=1526439</t>
  </si>
  <si>
    <t>Enterprise Policies</t>
  </si>
  <si>
    <t>mozilla@kaply.com</t>
  </si>
  <si>
    <t>2019-02-08T19:25:39Z</t>
  </si>
  <si>
    <t>2019-04-29T13:43:43Z</t>
  </si>
  <si>
    <t>2019-02-09T09:43:49Z</t>
  </si>
  <si>
    <t>Add policy to disable extension updates</t>
  </si>
  <si>
    <t>[1507577, 1507855]</t>
  </si>
  <si>
    <t>CODE_IMPLEMENTATION,CODE_REVIEW,UPLIFT_APPROVAL</t>
  </si>
  <si>
    <t>2019-02-18T11:54:19Z</t>
  </si>
  <si>
    <t>2019-04-27T14:20:59Z</t>
  </si>
  <si>
    <t>2019-02-19T17:41:12Z</t>
  </si>
  <si>
    <t>Remove some more dependencies from style in nsPresContext.</t>
  </si>
  <si>
    <t>CODE_IMPLEMENTATION,CODE_IMPLEMENTATION,CODE_REVIEW,IMPLEMENTATION_REVERSION,CODE_IMPLEMENTATION</t>
  </si>
  <si>
    <t>https://bugzilla.mozilla.org/show_bug.cgi?id=1529006</t>
  </si>
  <si>
    <t>2019-02-19T16:27:11Z</t>
  </si>
  <si>
    <t>2019-02-28T21:53:31Z</t>
  </si>
  <si>
    <t>Use Rooted for NewObjectMetadataState</t>
  </si>
  <si>
    <t>CODE_IMPLEMENTATION,CODE_REVIEW_REQUEST,CODE_REVIEW,CODE_IMPLEMENTATION,CODE_REVIEW,CODE_REVIEW,CODE_IMPLEMENTATION,CODE_REVIEW,CODE_REVIEW,CODE_IMPLEMENTATION</t>
  </si>
  <si>
    <t>IMPL,CR,IMPL,CR,IMPL,CR,IMPL</t>
  </si>
  <si>
    <t>https://bugzilla.mozilla.org/show_bug.cgi?id=1537936</t>
  </si>
  <si>
    <t>khyperia@mozilla.com</t>
  </si>
  <si>
    <t>2019-03-21T17:46:20Z</t>
  </si>
  <si>
    <t>2019-03-24T18:57:41Z</t>
  </si>
  <si>
    <t>2019-03-22T16:55:42Z</t>
  </si>
  <si>
    <t>Remove pn_op from ParseNode</t>
  </si>
  <si>
    <t>POTENTIAL_SOLUTION_DESIGN,CODE_IMPLEMENTATION,CODE_REVIEW,CODE_IMPLEMENTATION,CODE_REVIEW,CODE_IMPLEMENTATION,CODE_REVIEW,IMPLEMENTATION_REVERSION,CODE_IMPLEMENTATION,CODE_IMPLEMENTATION</t>
  </si>
  <si>
    <t>SOL_DES,IMPL,CR,IMPL,CR,IMPL,CR,VER,IMPL</t>
  </si>
  <si>
    <t>2019-04-01T17:39:36Z</t>
  </si>
  <si>
    <t>2019-04-02T08:40:04Z</t>
  </si>
  <si>
    <t>Remove nsIID.h</t>
  </si>
  <si>
    <t>https://bugzilla.mozilla.org/show_bug.cgi?id=1560574</t>
  </si>
  <si>
    <t>Networking: FTP</t>
  </si>
  <si>
    <t>xeonchen@gmail.com</t>
  </si>
  <si>
    <t>2019-06-21T18:08:35Z</t>
  </si>
  <si>
    <t>2023-01-27T15:03:44Z</t>
  </si>
  <si>
    <t>2019-08-21T03:54:10Z</t>
  </si>
  <si>
    <t>ftp:// on Windows can be used to leak the system time zone (Tor 30800)</t>
  </si>
  <si>
    <t>CODE_IMPLEMENTATION,CODE_REVIEW,SOLUTION_VERIFICATION,PROBLEM_CAUSE_IDENTIFICATION,SOLUTION_REVIEW,NEW_ISSUE_FILING,SOLUTION_VERIFICATION,SOLUTION_REVIEW,PROBLEM_CAUSE_IDENTIFICATION</t>
  </si>
  <si>
    <t>IMPL,CR,VER,ISU_ANLYS,SOL_DES,VER,SOL_DES,ISU_ANLYS</t>
  </si>
  <si>
    <t>https://bugzilla.mozilla.org/show_bug.cgi?id=1565273</t>
  </si>
  <si>
    <t>2019-07-11T17:08:25Z</t>
  </si>
  <si>
    <t>2019-08-09T14:32:25Z</t>
  </si>
  <si>
    <t>2019-08-02T04:01:52Z</t>
  </si>
  <si>
    <t>Right click Address bar does not select whole url</t>
  </si>
  <si>
    <t>bugzilla@harrytwyford.com</t>
  </si>
  <si>
    <t>[1569473, 1571601]</t>
  </si>
  <si>
    <t>[1562145]</t>
  </si>
  <si>
    <t>PROBLEM_LOCALIZATION,PROBLEM_REVIEW_REQUEST,CODE_IMPLEMENTATION,CODE_IMPLEMENTATION,CODE_REVIEW_REQUEST,VERIFICATION_REQUEST,CODE_REVIEW,CODE_REVIEW,PROBLEM_CAUSE_IDENTIFICATION,PROBLEM_CAUSE_IDENTIFICATION,SOLUTION_VERIFICATION,PROBLEM_REVIEW,IMPLEMENTATION_REVERSION,CODE_IMPLEMENTATION,IMPLEMENTATION_REVERSION,NEW_ISSUE_FILING,CODE_IMPLEMENTATION,VERIFICATION_REQUEST,UPLIFT_APPROVAL,CODE_UPDATE_REQUEST,CODE_IMPLEMENTATION,POTENTIAL_SOLUTION_DESIGN,CODE_IMPLEMENTATION,CODE_REVIEW,IMPLEMENTATION_REVERSION,SOLUTION_VERIFICATION,CODE_IMPLEMENTATION,CODE_REVIEW_REQUEST,CODE_REVIEW,UPLIFT_APPROVAL,SOLUTION_VERIFICATION</t>
  </si>
  <si>
    <t>ISU_ANLYS,IMPL,CR,ISU_ANLYS,VER,ISU_ANLYS,VER,IMPL,VER,IMPL,VER,IMPL,SOL_DES,IMPL,CR,VER,IMPL,CR,VER</t>
  </si>
  <si>
    <t>https://bugzilla.mozilla.org/show_bug.cgi?id=1569123</t>
  </si>
  <si>
    <t>evilpies@gmail.com</t>
  </si>
  <si>
    <t>2019-07-26T09:10:47Z</t>
  </si>
  <si>
    <t>2020-10-12T10:43:17Z</t>
  </si>
  <si>
    <t>2020-07-30T15:47:12Z</t>
  </si>
  <si>
    <t>Re-enable strict MIME type checking for Worker/SharedWorker</t>
  </si>
  <si>
    <t>Audit Task</t>
  </si>
  <si>
    <t>PROBLEM_REVIEW,CODE_IMPLEMENTATION,CODE_REVIEW,PROBLEM_REVIEW_REQUEST,POTENTIAL_SOLUTION_DESIGN,CODE_IMPLEMENTATION,CODE_REVIEW</t>
  </si>
  <si>
    <t>ISU_ANLYS,IMPL,CR,SOL_DES,IMPL,CR</t>
  </si>
  <si>
    <t>https://bugzilla.mozilla.org/show_bug.cgi?id=1570673</t>
  </si>
  <si>
    <t>apehrson@mozilla.com</t>
  </si>
  <si>
    <t>2019-08-01T15:48:51Z</t>
  </si>
  <si>
    <t>2022-01-10T13:10:54Z</t>
  </si>
  <si>
    <t>2019-08-07T21:59:17Z</t>
  </si>
  <si>
    <t>No black video sent out if track is muted before MediaPipeline is activated</t>
  </si>
  <si>
    <t>[1423253, 1522238]</t>
  </si>
  <si>
    <t>POTENTIAL_SOLUTION_DESIGN,PROBLEM_REVIEW,CODE_IMPLEMENTATION,CODE_REVIEW,CODE_IMPLEMENTATION,CODE_REVIEW,CODE_IMPLEMENTATION,CODE_REVIEW,SOLUTION_VERIFICATION,UPLIFT_APPROVAL,SOLUTION_VERIFICATION,ISSUE_IMPACT,CODE_IMPLEMENTATION,SOLUTION_VERIFICATION</t>
  </si>
  <si>
    <t>SOL_DES,ISU_ANLYS,IMPL,CR,IMPL,CR,IMPL,CR,VER,IMPL,VER</t>
  </si>
  <si>
    <t>tcampbell@mozilla.com</t>
  </si>
  <si>
    <t>2019-08-02T22:27:15Z</t>
  </si>
  <si>
    <t>2019-08-13T09:27:36Z</t>
  </si>
  <si>
    <t>2019-08-09T22:05:13Z</t>
  </si>
  <si>
    <t>Remove JSScript::dataSize field</t>
  </si>
  <si>
    <t>whawkins@mozilla.com</t>
  </si>
  <si>
    <t>https://bugzilla.mozilla.org/show_bug.cgi?id=1571472</t>
  </si>
  <si>
    <t>2019-08-05T16:09:40Z</t>
  </si>
  <si>
    <t>2022-01-10T13:12:49Z</t>
  </si>
  <si>
    <t>2019-08-20T09:43:00Z</t>
  </si>
  <si>
    <t>Corroborate.jsm does main thread I/O at the end of startup</t>
  </si>
  <si>
    <t>rhelmer@mozilla.com</t>
  </si>
  <si>
    <t>[1515712]</t>
  </si>
  <si>
    <t>POTENTIAL_SOLUTION_DESIGN,CODE_IMPLEMENTATION,CODE_REVIEW,CODE_IMPLEMENTATION,CODE_REVIEW,CODE_IMPLEMENTATION,CODE_REVIEW,SOLUTION_VERIFICATION,COLLATERAL_PROBLEM_ANALYSIS,COLLATERAL_PROBLEM_ANALYSIS,COLLATERAL_POTENTIAL_SOLUTION,CODE_IMPLEMENTATION,SOLUTION_VERIFICATION,CODE_UPDATE_REQUEST,CODE_IMPLEMENTATION,CODE_IMPLEMENTATION,CODE_REVIEW,SOLUTION_VERIFICATION</t>
  </si>
  <si>
    <t>SOL_DES,IMPL,CR,IMPL,CR,IMPL,CR,VER,IMPL,VER,IMPL,CR,VER</t>
  </si>
  <si>
    <t>https://bugzilla.mozilla.org/show_bug.cgi?id=1571487</t>
  </si>
  <si>
    <t>bkardell@gmail.com</t>
  </si>
  <si>
    <t>2019-08-05T17:00:44Z</t>
  </si>
  <si>
    <t>2019-12-03T08:55:55Z</t>
  </si>
  <si>
    <t>2019-10-05T09:50:25Z</t>
  </si>
  <si>
    <t>Implement MathML DOM</t>
  </si>
  <si>
    <t>fwang@igalia.com</t>
  </si>
  <si>
    <t>POTENTIAL_SOLUTION_DESIGN,PROBLEM_REVIEW,PROBLEM_REVIEW_REQUEST,NEW_ISSUE_FILING,POTENTIAL_SOLUTION_DESIGN,CODE_IMPLEMENTATION,CODE_REVIEW,SOLUTION_REVIEW,SOLUTION_REVIEW,CODE_REVIEW_REQUEST,CODE_IMPLEMENTATION,CODE_IMPLEMENTATION,CODE_REVIEW_REQUEST,CODE_REVIEW,CODE_REVIEW,CODE_REVIEW,CODE_IMPLEMENTATION,IMPLEMENTATION_REVERSION,IMPLEMENTATION_REVERSION,SOLUTION_VERIFICATION,COLLATERAL_PROBLEM_ANALYSIS,COLLATERAL_PROBLEM_ANALYSIS,CODE_IMPLEMENTATION,CODE_REVIEW,SOLUTION_VERIFICATION,SOLUTION_REVIEW_REQUEST,COLLATERAL_PROBLEM_ANALYSIS,COLLATERAL_POTENTIAL_SOLUTION,NEW_ISSUE_FILING,NEW_ISSUE_FILING,CODE_IMPLEMENTATION,SOLUTION_VERIFICATION</t>
  </si>
  <si>
    <t>SOL_DES,ISU_ANLYS,SOL_DES,IMPL,CR,SOL_DES,IMPL,CR,IMPL,VER,IMPL,CR,VER,IMPL,VER</t>
  </si>
  <si>
    <t>https://bugzilla.mozilla.org/show_bug.cgi?id=1574259</t>
  </si>
  <si>
    <t>away@bugmail.cc</t>
  </si>
  <si>
    <t>2019-08-15T19:05:27Z</t>
  </si>
  <si>
    <t>2022-01-10T13:16:33Z</t>
  </si>
  <si>
    <t>2020-07-08T09:45:56Z</t>
  </si>
  <si>
    <t>Review resource management in ReauthenticateUserWindows</t>
  </si>
  <si>
    <t>bugs@rmf.io</t>
  </si>
  <si>
    <t>[1498518]</t>
  </si>
  <si>
    <t>https://bugzilla.mozilla.org/show_bug.cgi?id=1574357</t>
  </si>
  <si>
    <t>2019-08-16T00:41:46Z</t>
  </si>
  <si>
    <t>2019-08-27T09:57:03Z</t>
  </si>
  <si>
    <t>[wpt-sync] Sync PR 18476 - Add parser and evaluation WPT for &lt;angle&gt; values involving min/max()</t>
  </si>
  <si>
    <t>https://bugzilla.mozilla.org/show_bug.cgi?id=1574407</t>
  </si>
  <si>
    <t>2019-08-16T07:52:44Z</t>
  </si>
  <si>
    <t>2019-08-24T09:55:18Z</t>
  </si>
  <si>
    <t>[wpt-sync] Sync PR 18491 - Create new vector for paced animation values</t>
  </si>
  <si>
    <t>https://bugzilla.mozilla.org/show_bug.cgi?id=1576600</t>
  </si>
  <si>
    <t>obotisan@mozilla.com</t>
  </si>
  <si>
    <t>2019-08-26T11:32:25Z</t>
  </si>
  <si>
    <t>2019-10-04T12:53:22Z</t>
  </si>
  <si>
    <t>2019-09-30T16:22:53Z</t>
  </si>
  <si>
    <t>The "Learn more" text doesn't have an hover effect</t>
  </si>
  <si>
    <t>nhnt11@gmail.com</t>
  </si>
  <si>
    <t>CODE_IMPLEMENTATION,CODE_REVIEW,IMPLEMENTATION_REVERSION,CODE_IMPLEMENTATION,CODE_REVIEW,UPLIFT_APPROVAL,SOLUTION_VERIFICATION</t>
  </si>
  <si>
    <t>IMPL,CR,VER,IMPL,CR,VER</t>
  </si>
  <si>
    <t>https://bugzilla.mozilla.org/show_bug.cgi?id=1576778</t>
  </si>
  <si>
    <t>Site Permissions</t>
  </si>
  <si>
    <t>iannbugzilla@gmail.com</t>
  </si>
  <si>
    <t>2019-08-26T23:07:10Z</t>
  </si>
  <si>
    <t>2022-01-10T13:23:09Z</t>
  </si>
  <si>
    <t>2020-04-08T21:49:18Z</t>
  </si>
  <si>
    <t>Missing comment changes and typo in SitePermisions.jsm</t>
  </si>
  <si>
    <t>aarushivij@gmail.com</t>
  </si>
  <si>
    <t>[1543812]</t>
  </si>
  <si>
    <t>https://bugzilla.mozilla.org/show_bug.cgi?id=1578850</t>
  </si>
  <si>
    <t>2019-09-04T19:27:02Z</t>
  </si>
  <si>
    <t>2019-09-09T21:54:26Z</t>
  </si>
  <si>
    <t>[wpt-sync] Sync PR 18846 - Restore SVGSMILElement::Elapsed()</t>
  </si>
  <si>
    <t>https://bugzilla.mozilla.org/show_bug.cgi?id=1579004</t>
  </si>
  <si>
    <t>2019-09-05T08:51:06Z</t>
  </si>
  <si>
    <t>2019-10-31T13:28:26Z</t>
  </si>
  <si>
    <t>2019-09-25T09:39:16Z</t>
  </si>
  <si>
    <t>Clicking empty parts of the toolbar should shrink the megabar</t>
  </si>
  <si>
    <t>POTENTIAL_SOLUTION_DESIGN,POTENTIAL_SOLUTION_DESIGN,POTENTIAL_SOLUTION_DESIGN,CODE_IMPLEMENTATION,CODE_REVIEW,IMPLEMENTATION_REVERSION,CODE_IMPLEMENTATION</t>
  </si>
  <si>
    <t>https://bugzilla.mozilla.org/show_bug.cgi?id=1581315</t>
  </si>
  <si>
    <t>DOM: Bindings (WebIDL)</t>
  </si>
  <si>
    <t>2019-09-14T15:21:47Z</t>
  </si>
  <si>
    <t>2019-09-25T03:15:42Z</t>
  </si>
  <si>
    <t>2019-09-23T21:59:41Z</t>
  </si>
  <si>
    <t>Add MOZ_MUST_RETURN_FROM_CALLER to more ErrorResult methods</t>
  </si>
  <si>
    <t>POTENTIAL_SOLUTION_DESIGN,CODE_IMPLEMENTATION,CODE_REVIEW,CODE_IMPLEMENTATION,CODE_REVIEW,CODE_IMPLEMENTATION,CODE_REVIEW,SOLUTION_VERIFICATION,COLLATERAL_PROBLEM_ANALYSIS,COLLATERAL_POTENTIAL_SOLUTION</t>
  </si>
  <si>
    <t>SOL_DES,IMPL,CR,IMPL,CR,IMPL,CR,VER</t>
  </si>
  <si>
    <t>https://bugzilla.mozilla.org/show_bug.cgi?id=1584095</t>
  </si>
  <si>
    <t>2019-09-26T08:39:25Z</t>
  </si>
  <si>
    <t>2019-10-02T17:22:19Z</t>
  </si>
  <si>
    <t>[wpt-sync] Sync PR 19316 - Add serialization WPT for CSS comparison functions min/max on &lt;angle&gt;</t>
  </si>
  <si>
    <t>https://bugzilla.mozilla.org/show_bug.cgi?id=1584273</t>
  </si>
  <si>
    <t>2019-09-26T16:21:31Z</t>
  </si>
  <si>
    <t>2019-10-31T13:30:46Z</t>
  </si>
  <si>
    <t>2019-09-27T22:02:21Z</t>
  </si>
  <si>
    <t>Disable the megabar animation when prefers-reduced-motion is true</t>
  </si>
  <si>
    <t>https://bugzilla.mozilla.org/show_bug.cgi?id=1593658</t>
  </si>
  <si>
    <t>michal.novotny@gmail.com</t>
  </si>
  <si>
    <t>2019-11-04T13:46:25Z</t>
  </si>
  <si>
    <t>2019-11-20T13:43:34Z</t>
  </si>
  <si>
    <t>2019-11-05T16:37:08Z</t>
  </si>
  <si>
    <t>network ID: ID is different after restart on the same network</t>
  </si>
  <si>
    <t>CODE_IMPLEMENTATION,CODE_REVIEW,SOLUTION_VERIFICATION</t>
  </si>
  <si>
    <t>https://bugzilla.mozilla.org/show_bug.cgi?id=1598488</t>
  </si>
  <si>
    <t>2019-11-21T23:52:45Z</t>
  </si>
  <si>
    <t>2019-11-22T21:44:53Z</t>
  </si>
  <si>
    <t>Fix GetWidget() in nsMenuPopupFrame</t>
  </si>
  <si>
    <t>PROBLEM_REVIEW_REQUEST,PROBLEM_REVIEW,SOLUTION_REVIEW,SOLUTION_REVIEW,REPRODUCTION_REQUEST,PROBLEM_CAUSE_IDENTIFICATION,CODE_IMPLEMENTATION,CODE_REVIEW</t>
  </si>
  <si>
    <t>2019-11-28T10:49:26Z</t>
  </si>
  <si>
    <t>2019-11-28T21:55:51Z</t>
  </si>
  <si>
    <t>Assertion failure: index &lt;= initialLength, at js/src/builtin/FinalizationGroupObject.cpp:594</t>
  </si>
  <si>
    <t>https://bugzilla.mozilla.org/show_bug.cgi?id=1600320</t>
  </si>
  <si>
    <t>2019-11-29T15:02:49Z</t>
  </si>
  <si>
    <t>2019-12-05T12:18:29Z</t>
  </si>
  <si>
    <t>2019-11-30T21:42:19Z</t>
  </si>
  <si>
    <t>ThreadSanitizer: data race [@ style::gecko_bindings::sugar::ns_t_array::...::set_len] vs. [@ Length] racing on global sEmptyTArrayHeader</t>
  </si>
  <si>
    <t>https://bugzilla.mozilla.org/show_bug.cgi?id=1603348</t>
  </si>
  <si>
    <t>2019-12-12T08:12:20Z</t>
  </si>
  <si>
    <t>2019-12-19T22:03:09Z</t>
  </si>
  <si>
    <t>[wpt-sync] Sync PR 20738 - [webnfc] Add test for NDEFRecord constructor with empty record type</t>
  </si>
  <si>
    <t>https://bugzilla.mozilla.org/show_bug.cgi?id=1614706</t>
  </si>
  <si>
    <t>2020-02-11T17:08:08Z</t>
  </si>
  <si>
    <t>2020-02-14T15:45:06Z</t>
  </si>
  <si>
    <t>2020-02-13T18:24:57Z</t>
  </si>
  <si>
    <t>ThreadSanitizer: data race [@ Release] vs. [@ CloseWithStatusLocked] in CacheFileInputStream</t>
  </si>
  <si>
    <t>https://bugzilla.mozilla.org/show_bug.cgi?id=1615767</t>
  </si>
  <si>
    <t>e412byoy7@relay.firefox.com</t>
  </si>
  <si>
    <t>2020-02-15T01:27:29Z</t>
  </si>
  <si>
    <t>2020-07-22T11:33:54Z</t>
  </si>
  <si>
    <t>2020-02-26T21:41:23Z</t>
  </si>
  <si>
    <t>Flexible space becomes invisible if used in bookmarks toolbar with many/overflowing bookmarks</t>
  </si>
  <si>
    <t>gijskruitbosch+bugs@gmail.com</t>
  </si>
  <si>
    <t>[1601334]</t>
  </si>
  <si>
    <t>REPRODUCTION_ATTEMPT,REPRODUCTION_REQUEST,REPRODUCTION_ATTEMPT,PROBLEM_REVIEW,PROBLEM_REVIEW,REPRODUCTION_ATTEMPT,PROBLEM_LOCALIZATION,POTENTIAL_SOLUTION_DESIGN,CODE_IMPLEMENTATION,CODE_REVIEW,SOLUTION_VERIFICATION,UPLIFT_APPROVAL</t>
  </si>
  <si>
    <t>ISU_REP,ISU_ANLYS,ISU_REP,ISU_ANLYS,SOL_DES,IMPL,CR,VER</t>
  </si>
  <si>
    <t>https://bugzilla.mozilla.org/show_bug.cgi?id=1618477</t>
  </si>
  <si>
    <t>ailea@mozilla.com</t>
  </si>
  <si>
    <t>2020-02-27T09:22:34Z</t>
  </si>
  <si>
    <t>2020-06-13T22:51:30Z</t>
  </si>
  <si>
    <t>2020-03-17T05:17:24Z</t>
  </si>
  <si>
    <t>The permissions prompt is not displayed by clicking on the control sharing panel</t>
  </si>
  <si>
    <t>ratnabalidutta26@gmail.com</t>
  </si>
  <si>
    <t>PROBLEM_REVIEW,POTENTIAL_SOLUTION_DESIGN,CODE_IMPLEMENTATION,CODE_REVIEW,SOLUTION_VERIFICATION,SOLUTION_VERIFICATION</t>
  </si>
  <si>
    <t>2020-03-13T18:53:29Z</t>
  </si>
  <si>
    <t>2020-03-30T18:17:11Z</t>
  </si>
  <si>
    <t>2020-03-28T09:35:16Z</t>
  </si>
  <si>
    <t>Intermittent /web-animations/timing-model/timelines/update-and-send-events-replacement.html | Performs removal in deeply nested iframes - assert_equals: expected "removed" but got "active"</t>
  </si>
  <si>
    <t>boris.chiou@gmail.com</t>
  </si>
  <si>
    <t>PROBLEM_CAUSE_IDENTIFICATION,PROBLEM_REVIEW_REQUEST,PROBLEM_REVIEW,PROBLEM_REVIEW_REQUEST,PROBLEM_REVIEW,PROBLEM_REVIEW,REPRODUCTION_ATTEMPT,CODE_IMPLEMENTATION,CODE_REVIEW</t>
  </si>
  <si>
    <t>ISU_ANLYS,ISU_REP,IMPL,CR</t>
  </si>
  <si>
    <t>https://bugzilla.mozilla.org/show_bug.cgi?id=1623400</t>
  </si>
  <si>
    <t>DOM: Notifications</t>
  </si>
  <si>
    <t>thegreatsynoptic@gmail.com</t>
  </si>
  <si>
    <t>2020-03-18T18:07:13Z</t>
  </si>
  <si>
    <t>2020-10-08T11:41:46Z</t>
  </si>
  <si>
    <t>2020-04-15T19:28:49Z</t>
  </si>
  <si>
    <t>Firefox Nighly push notifications not working when sec-fetch- headers are enabled</t>
  </si>
  <si>
    <t>jrconlin@mozilla.com</t>
  </si>
  <si>
    <t>[1626070, 1627794, 1633892]</t>
  </si>
  <si>
    <t>[1508292]</t>
  </si>
  <si>
    <t>REPRODUCTION_ATTEMPT,REPRODUCTION_ATTEMPT,PROBLEM_LOCALIZATION,PROBLEM_REVIEW,PROBLEM_REVIEW_REQUEST,PROBLEM_REVIEW,PROBLEM_REVIEW,PROBLEM_REVIEW,PROBLEM_REVIEW_REQUEST,PROBLEM_REVIEW,SOLUTION_REVIEW,POTENTIAL_SOLUTION_DESIGN,SOLUTION_REVIEW,SOLUTION_REVIEW,REPRODUCTION_ATTEMPT,REPRODUCTION_ATTEMPT,PROBLEM_REVIEW,PROBLEM_REVIEW,PROBLEM_CAUSE_IDENTIFICATION,CODE_IMPLEMENTATION,CODE_REVIEW,PROBLEM_REVIEW,PROBLEM_REVIEW,REPRODUCTION_ATTEMPT,NEW_ISSUE_FILING,PROBLEM_CAUSE_IDENTIFICATION,POTENTIAL_SOLUTION_DESIGN,CODE_IMPLEMENTATION,ISSUE_IMPACT,SOLUTION_VERIFICATION</t>
  </si>
  <si>
    <t>ISU_REP,ISU_ANLYS,SOL_DES,ISU_REP,ISU_ANLYS,IMPL,CR,ISU_ANLYS,ISU_REP,ISU_ANLYS,SOL_DES,IMPL,VER</t>
  </si>
  <si>
    <t>https://bugzilla.mozilla.org/show_bug.cgi?id=1624268</t>
  </si>
  <si>
    <t>Privacy: Anti-Tracking</t>
  </si>
  <si>
    <t>tihuang@mozilla.com</t>
  </si>
  <si>
    <t>2020-03-23T09:50:31Z</t>
  </si>
  <si>
    <t>2020-04-18T10:18:27Z</t>
  </si>
  <si>
    <t>2020-04-18T09:53:07Z</t>
  </si>
  <si>
    <t>Implementing using the HasStoragePermission flag to check storage permission.</t>
  </si>
  <si>
    <t>[1619401]</t>
  </si>
  <si>
    <t>POTENTIAL_SOLUTION_DESIGN,SOLUTION_REVIEW,SOLUTION_REVIEW_REQUEST,SOLUTION_REVIEW_REQUEST,POTENTIAL_SOLUTION_DESIGN,POTENTIAL_SOLUTION_DESIGN,CODE_IMPLEMENTATION,CODE_REVIEW,CODE_IMPLEMENTATION,CODE_REVIEW,CODE_IMPLEMENTATION,CODE_REVIEW,CODE_IMPLEMENTATION,CODE_REVIEW,IMPLEMENTATION_REVERSION,CODE_IMPLEMENTATION</t>
  </si>
  <si>
    <t>SOL_DES,IMPL,CR,IMPL,CR,IMPL,CR,IMPL,CR,VER,IMPL</t>
  </si>
  <si>
    <t>https://bugzilla.mozilla.org/show_bug.cgi?id=1625850</t>
  </si>
  <si>
    <t>gsvelto@mozilla.com</t>
  </si>
  <si>
    <t>2020-03-30T06:55:21Z</t>
  </si>
  <si>
    <t>2020-05-04T19:34:08Z</t>
  </si>
  <si>
    <t>2020-04-30T08:51:08Z</t>
  </si>
  <si>
    <t>Crash in [@ nsGNOMEShellSearchProvider::LaunchWithID]</t>
  </si>
  <si>
    <t>REPRODUCTION_ATTEMPT,PROBLEM_CAUSE_IDENTIFICATION,SOLVED_BY_OTHER_ISSUE</t>
  </si>
  <si>
    <t>ISU_REP,ISU_ANLYS</t>
  </si>
  <si>
    <t>2020-03-30T22:45:31Z</t>
  </si>
  <si>
    <t>2020-04-02T10:55:22Z</t>
  </si>
  <si>
    <t>Fix two variable names in Matrix4x4TypedFlagged::TransformAndClipBounds</t>
  </si>
  <si>
    <t>https://bugzilla.mozilla.org/show_bug.cgi?id=1629902</t>
  </si>
  <si>
    <t>2020-04-14T14:33:19Z</t>
  </si>
  <si>
    <t>2020-07-24T21:44:45Z</t>
  </si>
  <si>
    <t>Use getCookieSince to get cookies</t>
  </si>
  <si>
    <t>N/A</t>
  </si>
  <si>
    <t>https://bugzilla.mozilla.org/show_bug.cgi?id=1630806</t>
  </si>
  <si>
    <t>2020-04-17T00:42:14Z</t>
  </si>
  <si>
    <t>2020-04-18T09:53:28Z</t>
  </si>
  <si>
    <t>Update pdf.js to version 2.5.95</t>
  </si>
  <si>
    <t>https://bugzilla.mozilla.org/show_bug.cgi?id=1634067</t>
  </si>
  <si>
    <t>Layout: Columns</t>
  </si>
  <si>
    <t>2020-04-29T15:01:53Z</t>
  </si>
  <si>
    <t>2020-05-20T15:46:56Z</t>
  </si>
  <si>
    <t>[wpt-sync] Sync PR 23318 - Changing OOF type may affect the need for column sets.</t>
  </si>
  <si>
    <t>https://bugzilla.mozilla.org/show_bug.cgi?id=1634393</t>
  </si>
  <si>
    <t>2020-04-30T13:24:34Z</t>
  </si>
  <si>
    <t>2022-07-06T18:08:16Z</t>
  </si>
  <si>
    <t>2020-06-08T16:42:23Z</t>
  </si>
  <si>
    <t>New wpt failures in /svg/linking/reftests/url-reference-local-textpath.svg</t>
  </si>
  <si>
    <t>[1487634]</t>
  </si>
  <si>
    <t>https://bugzilla.mozilla.org/show_bug.cgi?id=1634650</t>
  </si>
  <si>
    <t>filip.stamcar@hotmail.com</t>
  </si>
  <si>
    <t>2020-05-01T10:22:47Z</t>
  </si>
  <si>
    <t>2022-08-17T00:03:32Z</t>
  </si>
  <si>
    <t>2020-05-13T21:49:39Z</t>
  </si>
  <si>
    <t>Whitelisting domain suffixes for search queries</t>
  </si>
  <si>
    <t>[1634592, 1645810, 1648940, 1649135, 1779813]</t>
  </si>
  <si>
    <t>POTENTIAL_SOLUTION_DESIGN,SOLUTION_REVIEW,SOLUTION_REVIEW,SOLUTION_REVIEW,CODE_IMPLEMENTATION,CODE_REVIEW,IMPLEMENTATION_REVERSION,COLLATERAL_PROBLEM_ANALYSIS,SOLUTION_VERIFICATION,SOLUTION_VERIFICATION,COLLATERAL_PROBLEM_ANALYSIS,SOLUTION_VERIFICATION,COLLATERAL_PROBLEM_ANALYSIS,COLLATERAL_PROBLEM_ANALYSIS,COLLATERAL_PROBLEM_ANALYSIS,COLLATERAL_PROBLEM_ANALYSIS,NEW_ISSUE_FILING,NEW_ISSUE_FILING</t>
  </si>
  <si>
    <t>https://bugzilla.mozilla.org/show_bug.cgi?id=1637897</t>
  </si>
  <si>
    <t>2020-05-14T08:42:51Z</t>
  </si>
  <si>
    <t>2020-05-16T09:37:56Z</t>
  </si>
  <si>
    <t>Turn the pref "dom.caches.testing.enabled" on for the ETP test 'browser_blockingDOMCache.js'</t>
  </si>
  <si>
    <t>https://bugzilla.mozilla.org/show_bug.cgi?id=1639897</t>
  </si>
  <si>
    <t>2020-05-21T15:32:31Z</t>
  </si>
  <si>
    <t>2020-07-18T09:29:30Z</t>
  </si>
  <si>
    <t>[wpt-sync] Sync PR 23727 - Clipboard API: Expose Feature Policy Integration to web.</t>
  </si>
  <si>
    <t>https://bugzilla.mozilla.org/show_bug.cgi?id=1640135</t>
  </si>
  <si>
    <t>2020-05-22T10:39:22Z</t>
  </si>
  <si>
    <t>2021-05-08T16:28:03Z</t>
  </si>
  <si>
    <t>2020-06-04T15:36:38Z</t>
  </si>
  <si>
    <t>Consider using separate attribute to store first-party domain for dFPI</t>
  </si>
  <si>
    <t>POTENTIAL_SOLUTION_DESIGN,SOLUTION_REVIEW,CODE_IMPLEMENTATION,CODE_REVIEW,CODE_IMPLEMENTATION,CODE_REVIEW,CODE_IMPLEMENTATION,CODE_REVIEW,CODE_IMPLEMENTATION,CODE_REVIEW,CODE_IMPLEMENTATION,CODE_REVIEW</t>
  </si>
  <si>
    <t>SOL_DES,IMPL,CR,IMPL,CR,IMPL,CR,IMPL,CR,IMPL,CR</t>
  </si>
  <si>
    <t>https://bugzilla.mozilla.org/show_bug.cgi?id=1644719</t>
  </si>
  <si>
    <t>twigle_ingrid@yahoo.com</t>
  </si>
  <si>
    <t>2020-06-10T12:59:27Z</t>
  </si>
  <si>
    <t>2021-07-09T10:08:34Z</t>
  </si>
  <si>
    <t>2021-04-22T21:34:50Z</t>
  </si>
  <si>
    <t>Add basic support to display offline support pages when SUMO is unreachable</t>
  </si>
  <si>
    <t>contatodaclau@gmail.com</t>
  </si>
  <si>
    <t>CODE_IMPLEMENTATION,CODE_REVIEW,CODE_IMPLEMENTATION,CODE_REVIEW,CODE_IMPLEMENTATION,CODE_REVIEW,POTENTIAL_SOLUTION_DESIGN,IMPLEMENTATION_REVERSION,CODE_IMPLEMENTATION,CODE_REVIEW,IMPLEMENTATION_REVERSION,CODE_IMPLEMENTATION</t>
  </si>
  <si>
    <t>IMPL,CR,IMPL,CR,IMPL,CR,SOL_DES,VER,IMPL,CR,VER,IMPL</t>
  </si>
  <si>
    <t>CuveeHsu@gmail.com</t>
  </si>
  <si>
    <t>2020-06-12T22:33:54Z</t>
  </si>
  <si>
    <t>2020-06-17T03:46:09Z</t>
  </si>
  <si>
    <t>Remove redundant PHttpChannel IPCs</t>
  </si>
  <si>
    <t>CODE_IMPLEMENTATION,CODE_REVIEW,CODE_IMPLEMENTATION,CODE_REVIEW</t>
  </si>
  <si>
    <t>2020-06-23T23:24:33Z</t>
  </si>
  <si>
    <t>2020-09-18T11:44:42Z</t>
  </si>
  <si>
    <t>2020-07-14T22:07:14Z</t>
  </si>
  <si>
    <t>Create urlbar.update2 prefs</t>
  </si>
  <si>
    <t>CODE_IMPLEMENTATION,CODE_REVIEW,SOLUTION_VERIFICATION,VERIFICATION_REQUEST,SOLUTION_VERIFICATION</t>
  </si>
  <si>
    <t>https://bugzilla.mozilla.org/show_bug.cgi?id=1651332</t>
  </si>
  <si>
    <t>2020-07-08T10:49:47Z</t>
  </si>
  <si>
    <t>2020-10-09T23:05:11Z</t>
  </si>
  <si>
    <t>2020-07-23T09:58:12Z</t>
  </si>
  <si>
    <t>make scrollbars scroll the visual viewport offset</t>
  </si>
  <si>
    <t>CODE_IMPLEMENTATION,CODE_REVIEW,CODE_IMPLEMENTATION,CODE_REVIEW,CODE_IMPLEMENTATION,CODE_REVIEW,CODE_IMPLEMENTATION,CODE_REVIEW,CODE_IMPLEMENTATION,CODE_REVIEW,CODE_REVIEW,POTENTIAL_SOLUTION_DESIGN,SOLUTION_REVIEW,SOLUTION_REVIEW,SOLUTION_REVIEW,SOLUTION_REVIEW,SOLUTION_REVIEW,SOLUTION_REVIEW,SOLUTION_REVIEW,SOLUTION_VERIFICATION,COLLATERAL_PROBLEM_ANALYSIS,NEW_ISSUE_FILING</t>
  </si>
  <si>
    <t>IMPL,CR,IMPL,CR,IMPL,CR,IMPL,CR,IMPL,CR,SOL_DES,VER</t>
  </si>
  <si>
    <t>(IMPL,CR)+,SOL_DES,VER</t>
  </si>
  <si>
    <t>https://bugzilla.mozilla.org/show_bug.cgi?id=1651593</t>
  </si>
  <si>
    <t>Storage: Cache API</t>
  </si>
  <si>
    <t>izbyshev@ispras.ru</t>
  </si>
  <si>
    <t>2020-07-09T06:05:30Z</t>
  </si>
  <si>
    <t>2020-07-10T15:04:27Z</t>
  </si>
  <si>
    <t>2020-07-10T09:51:14Z</t>
  </si>
  <si>
    <t>Unchecked return value of db::GetKnownBodyIds()</t>
  </si>
  <si>
    <t>shes050117@gmail.com</t>
  </si>
  <si>
    <t>S4</t>
  </si>
  <si>
    <t>PROBLEM_REVIEW_REQUEST,PROBLEM_REVIEW,CODE_IMPLEMENTATION,CODE_REVIEW</t>
  </si>
  <si>
    <t>https://bugzilla.mozilla.org/show_bug.cgi?id=1654383</t>
  </si>
  <si>
    <t>Audio/Video: GMP</t>
  </si>
  <si>
    <t>2020-07-21T20:33:43Z</t>
  </si>
  <si>
    <t>2020-08-31T16:18:43Z</t>
  </si>
  <si>
    <t>2020-08-20T21:26:26Z</t>
  </si>
  <si>
    <t>Use encryption scheme enum from content_decryption_module.h rather than re-implementing as a GMP type</t>
  </si>
  <si>
    <t>CODE_IMPLEMENTATION,CODE_REVIEW,IMPLEMENTATION_REVERSION,COLLATERAL_PROBLEM_ANALYSIS,COLLATERAL_POTENTIAL_SOLUTION,SOLUTION_REVIEW,COLLATERAL_POTENTIAL_SOLUTION,CODE_REVIEW_REQUEST,CODE_IMPLEMENTATION</t>
  </si>
  <si>
    <t>IMPL,CR,VER,SOL_DES,VER,IMPL</t>
  </si>
  <si>
    <t>https://bugzilla.mozilla.org/show_bug.cgi?id=1661727</t>
  </si>
  <si>
    <t>jgruen@mozilla.com</t>
  </si>
  <si>
    <t>2020-08-28T15:27:25Z</t>
  </si>
  <si>
    <t>2020-10-28T07:58:01Z</t>
  </si>
  <si>
    <t>2020-09-11T02:34:17Z</t>
  </si>
  <si>
    <t>Messaging System action to allow configuration of the new tab page</t>
  </si>
  <si>
    <t>andrei.br92@gmail.com</t>
  </si>
  <si>
    <t>POTENTIAL_SOLUTION_DESIGN,CODE_IMPLEMENTATION,CODE_REVIEW,SOLUTION_VERIFICATION</t>
  </si>
  <si>
    <t>https://bugzilla.mozilla.org/show_bug.cgi?id=1662097</t>
  </si>
  <si>
    <t>Storage: Quota Manager</t>
  </si>
  <si>
    <t>jvarga@mozilla.com</t>
  </si>
  <si>
    <t>2020-08-31T12:21:09Z</t>
  </si>
  <si>
    <t>2020-09-08T09:54:59Z</t>
  </si>
  <si>
    <t>QM_TRY/QM_TRY_VAR cleanup functions should have access to tryTempResult</t>
  </si>
  <si>
    <t>https://bugzilla.mozilla.org/show_bug.cgi?id=1666607</t>
  </si>
  <si>
    <t>2020-09-22T20:00:09Z</t>
  </si>
  <si>
    <t>2021-11-23T07:34:27Z</t>
  </si>
  <si>
    <t>2021-02-04T20:50:53Z</t>
  </si>
  <si>
    <t>load of value 3840206052, which is not a valid value for type 'VideoInfo::Rotation' in gfx/layers/wr/AsyncImagePipelineManager.h:187</t>
  </si>
  <si>
    <t>PROBLEM_REVIEW,REPRODUCTION_ATTEMPT,REPRODUCTION_ATTEMPT,PROBLEM_REVIEW_REQUEST,PROBLEM_REVIEW,PROBLEM_REVIEW_REQUEST,CODE_IMPLEMENTATION,CODE_REVIEW</t>
  </si>
  <si>
    <t>ISU_ANLYS,ISU_REP,ISU_ANLYS,IMPL,CR</t>
  </si>
  <si>
    <t>oana.arbuzov.sv@gmail.com</t>
  </si>
  <si>
    <t>2020-10-13T11:10:32Z</t>
  </si>
  <si>
    <t>2021-04-21T15:23:29Z</t>
  </si>
  <si>
    <t>Unable to login with Facebook on ifttt.com with ETP - Strict enabled</t>
  </si>
  <si>
    <t>POTENTIAL_SOLUTION_DESIGN,REPRODUCTION_ATTEMPT,SOLVED_BY_OTHER_ISSUE</t>
  </si>
  <si>
    <t>SOL_DES,ISU_REP</t>
  </si>
  <si>
    <t>https://bugzilla.mozilla.org/show_bug.cgi?id=1673075</t>
  </si>
  <si>
    <t>Layout: Generated Content, Lists, and Counters</t>
  </si>
  <si>
    <t>2020-10-23T18:49:41Z</t>
  </si>
  <si>
    <t>2020-10-27T16:01:26Z</t>
  </si>
  <si>
    <t>[wpt-sync] Sync PR 26205 - [CSS] Apply first line style even if there are out-of-flow blocks</t>
  </si>
  <si>
    <t>https://bugzilla.mozilla.org/show_bug.cgi?id=1677183</t>
  </si>
  <si>
    <t>Graphics: WebGPU</t>
  </si>
  <si>
    <t>2020-11-13T19:05:43Z</t>
  </si>
  <si>
    <t>2022-08-19T11:17:15Z</t>
  </si>
  <si>
    <t>2022-08-18T21:53:34Z</t>
  </si>
  <si>
    <t>Implement Queue.copyImageBitmapToTexture in WebGPU</t>
  </si>
  <si>
    <t>PROBLEM_REVIEW,CODE_IMPLEMENTATION,CODE_REVIEW,CODE_REVIEW,IMPLEMENTATION_REVERSION,CODE_IMPLEMENTATION</t>
  </si>
  <si>
    <t>ISU_ANLYS,IMPL,CR,VER,IMPL</t>
  </si>
  <si>
    <t>https://bugzilla.mozilla.org/show_bug.cgi?id=1683093</t>
  </si>
  <si>
    <t>2020-12-17T14:01:54Z</t>
  </si>
  <si>
    <t>2020-12-18T21:45:14Z</t>
  </si>
  <si>
    <t>Remove unused MCompare compare types</t>
  </si>
  <si>
    <t>CODE_IMPLEMENTATION,CODE_REVIEW,CODE_IMPLEMENTATION,CODE_REVIEW,CODE_IMPLEMENTATION,CODE_REVIEW</t>
  </si>
  <si>
    <t>IMPL,CR,IMPL,CR,IMPL,CR</t>
  </si>
  <si>
    <t>itiel_yn8@walla.com</t>
  </si>
  <si>
    <t>2021-01-06T18:59:52Z</t>
  </si>
  <si>
    <t>2021-01-27T13:41:06Z</t>
  </si>
  <si>
    <t>2021-01-26T16:45:24Z</t>
  </si>
  <si>
    <t>Search engine labels are not centered to their favicon tiles in the Add Search Engine dialog</t>
  </si>
  <si>
    <t>SOLVED_BY_OTHER_ISSUE,SOLUTION_VERIFICATION</t>
  </si>
  <si>
    <t>VER</t>
  </si>
  <si>
    <t>https://bugzilla.mozilla.org/show_bug.cgi?id=1686219</t>
  </si>
  <si>
    <t>2021-01-12T13:58:21Z</t>
  </si>
  <si>
    <t>2021-01-25T00:33:55Z</t>
  </si>
  <si>
    <t>2021-01-20T16:17:18Z</t>
  </si>
  <si>
    <t>Investigate storing chunk metadata as a header at the start of the chunk</t>
  </si>
  <si>
    <t>CODE_IMPLEMENTATION,CODE_REVIEW,CODE_IMPLEMENTATION,CODE_REVIEW,CODE_IMPLEMENTATION,CODE_REVIEW_REQUEST,CODE_REVIEW</t>
  </si>
  <si>
    <t>https://bugzilla.mozilla.org/show_bug.cgi?id=1686238</t>
  </si>
  <si>
    <t>nbeleuzu@mozilla.com</t>
  </si>
  <si>
    <t>2021-01-12T15:12:51Z</t>
  </si>
  <si>
    <t>2021-06-11T11:14:30Z</t>
  </si>
  <si>
    <t>2021-01-23T10:10:59Z</t>
  </si>
  <si>
    <t>Perma TEST-UNEXPECTED-FAIL | accessible/tests/browser/mac/browser_app.js | Context menu on link contains fifteen items - Got 14, expected 15 when Gecko 86 merges to Beta on 2021-01-25</t>
  </si>
  <si>
    <t>mreschenberg@mozilla.com</t>
  </si>
  <si>
    <t>S2</t>
  </si>
  <si>
    <t>[1685623]</t>
  </si>
  <si>
    <t>CODE_UPDATE_REQUEST,CODE_IMPLEMENTATION,SOLUTION_VERIFICATION,CODE_IMPLEMENTATION,CODE_REVIEW,ISSUE_IMPACT,CODE_IMPLEMENTATION</t>
  </si>
  <si>
    <t>IMPL,VER,IMPL,CR,IMPL</t>
  </si>
  <si>
    <t>https://bugzilla.mozilla.org/show_bug.cgi?id=1688325</t>
  </si>
  <si>
    <t>Widget</t>
  </si>
  <si>
    <t>2021-01-22T22:48:51Z</t>
  </si>
  <si>
    <t>2021-01-26T09:34:21Z</t>
  </si>
  <si>
    <t>The new non-native widget theme doesn't have any padding between blinking cursor &amp; border, in a textarea</t>
  </si>
  <si>
    <t>PROBLEM_REVIEW_REQUEST,PROBLEM_REVIEW,PROBLEM_REVIEW,CODE_IMPLEMENTATION,CODE_REVIEW,IMPLEMENTATION_REVERSION,CODE_IMPLEMENTATION</t>
  </si>
  <si>
    <t>https://bugzilla.mozilla.org/show_bug.cgi?id=1689742</t>
  </si>
  <si>
    <t>2021-01-29T21:53:52Z</t>
  </si>
  <si>
    <t>2021-01-31T09:54:21Z</t>
  </si>
  <si>
    <t>Stop using XUL &lt;deck&gt; for #setDefaultPane</t>
  </si>
  <si>
    <t>https://bugzilla.mozilla.org/show_bug.cgi?id=1703558</t>
  </si>
  <si>
    <t>Tours</t>
  </si>
  <si>
    <t>2021-04-07T14:20:13Z</t>
  </si>
  <si>
    <t>2021-04-07T21:33:49Z</t>
  </si>
  <si>
    <t>browser/components/uitour/test/browser_UITour_availableTargets.js fails with proton enabled</t>
  </si>
  <si>
    <t>dothayer@mozilla.com</t>
  </si>
  <si>
    <t>2021-04-09T18:09:30Z</t>
  </si>
  <si>
    <t>2021-04-14T12:37:39Z</t>
  </si>
  <si>
    <t>2021-04-14T03:47:05Z</t>
  </si>
  <si>
    <t>Dark mode colors set too late in activity stream startup</t>
  </si>
  <si>
    <t>https://bugzilla.mozilla.org/show_bug.cgi?id=1705253</t>
  </si>
  <si>
    <t>2021-04-14T23:47:19Z</t>
  </si>
  <si>
    <t>2021-11-29T11:33:54Z</t>
  </si>
  <si>
    <t>2021-04-16T03:12:33Z</t>
  </si>
  <si>
    <t>Partially disable accessible/tests/browser/mac/browser_app.js when native context menus are used</t>
  </si>
  <si>
    <t>https://bugzilla.mozilla.org/show_bug.cgi?id=1705327</t>
  </si>
  <si>
    <t>2021-04-15T08:13:57Z</t>
  </si>
  <si>
    <t>2021-05-13T16:01:56Z</t>
  </si>
  <si>
    <t>2021-04-20T10:01:09Z</t>
  </si>
  <si>
    <t>Remove infobar notification from pdf viewer</t>
  </si>
  <si>
    <t>[1701006]</t>
  </si>
  <si>
    <t>CODE_IMPLEMENTATION,CODE_REVIEW,IMPLEMENTATION_REVERSION,CODE_IMPLEMENTATION,IMPLEMENTATION_REVERSION,COLLATERAL_PROBLEM_ANALYSIS,CODE_UPDATE_REQUEST,COLLATERAL_PROBLEM_ANALYSIS,COLLATERAL_PROBLEM_ANALYSIS,SOLUTION_VERIFICATION,VERIFICATION_REQUEST,SOLUTION_VERIFICATION,COLLATERAL_POTENTIAL_SOLUTION,COLLATERAL_PROBLEM_ANALYSIS,COLLATERAL_PROBLEM_ANALYSIS,COLLATERAL_POTENTIAL_SOLUTION,CODE_IMPLEMENTATION,UPLIFT_APPROVAL,SOLUTION_VERIFICATION</t>
  </si>
  <si>
    <t>IMPL,CR,VER,IMPL,VER,IMPL,VER</t>
  </si>
  <si>
    <t>https://bugzilla.mozilla.org/show_bug.cgi?id=1705768</t>
  </si>
  <si>
    <t>2021-04-16T16:20:57Z</t>
  </si>
  <si>
    <t>2021-04-27T10:03:11Z</t>
  </si>
  <si>
    <t>Update dom/ipc/tests/JSWindowActor/browser_contentWindow.js to pass with Fission+BFCache</t>
  </si>
  <si>
    <t>https://bugzilla.mozilla.org/show_bug.cgi?id=1706916</t>
  </si>
  <si>
    <t>Networking: DNS</t>
  </si>
  <si>
    <t>2021-04-22T08:42:09Z</t>
  </si>
  <si>
    <t>2021-04-26T15:49:15Z</t>
  </si>
  <si>
    <t>Land some in-tree docs for TRR</t>
  </si>
  <si>
    <t>https://bugzilla.mozilla.org/show_bug.cgi?id=1715838</t>
  </si>
  <si>
    <t>Screenshots</t>
  </si>
  <si>
    <t>emmamalysz@gmail.com</t>
  </si>
  <si>
    <t>2021-06-10T17:16:01Z</t>
  </si>
  <si>
    <t>2021-06-21T21:39:47Z</t>
  </si>
  <si>
    <t>Create preference for new screenshots component work</t>
  </si>
  <si>
    <t>kajalsah107@gmail.com</t>
  </si>
  <si>
    <t>https://bugzilla.mozilla.org/show_bug.cgi?id=1716655</t>
  </si>
  <si>
    <t>2021-06-15T21:10:01Z</t>
  </si>
  <si>
    <t>2022-06-10T17:25:32Z</t>
  </si>
  <si>
    <t>2021-09-08T03:30:11Z</t>
  </si>
  <si>
    <t>crash near null in [@ mozilla::dom::Document::GetRootElement] (print preview)</t>
  </si>
  <si>
    <t>REPRODUCTION_ATTEMPT,CODE_IMPLEMENTATION,CODE_REVIEW</t>
  </si>
  <si>
    <t>ISU_REP,IMPL,CR</t>
  </si>
  <si>
    <t>https://bugzilla.mozilla.org/show_bug.cgi?id=1717682</t>
  </si>
  <si>
    <t>Pocket</t>
  </si>
  <si>
    <t>sdowne@mozilla.com</t>
  </si>
  <si>
    <t>2021-06-22T17:47:04Z</t>
  </si>
  <si>
    <t>2021-09-16T09:45:12Z</t>
  </si>
  <si>
    <t>Newtab Pocket layout for compact 4 card layout</t>
  </si>
  <si>
    <t>https://bugzilla.mozilla.org/show_bug.cgi?id=1718031</t>
  </si>
  <si>
    <t>Nimbus Desktop Client</t>
  </si>
  <si>
    <t>2021-06-24T11:03:00Z</t>
  </si>
  <si>
    <t>2021-07-07T10:01:24Z</t>
  </si>
  <si>
    <t>Intermittent [tier2] TV toolkit/components/nimbus/test/browser/browser_remotesettingsexperimentloader_remote_defaults.js | This prop does not exist before we sync - 42 == "undefined" - JS frame :: chrome://mochitests/content/browser/toolkit/components/nim</t>
  </si>
  <si>
    <t>https://bugzilla.mozilla.org/show_bug.cgi?id=1718748</t>
  </si>
  <si>
    <t>gmoldovan@mozilla.com</t>
  </si>
  <si>
    <t>2021-06-30T12:51:38Z</t>
  </si>
  <si>
    <t>2021-07-27T14:17:22Z</t>
  </si>
  <si>
    <t>2021-07-02T21:38:13Z</t>
  </si>
  <si>
    <t>[Ubuntu] Changing to dark theme mode makes the customization footer buttons visible only after mouse hover</t>
  </si>
  <si>
    <t>[1717077]</t>
  </si>
  <si>
    <t>PROBLEM_LOCALIZATION,PROBLEM_LOCALIZATION,PROBLEM_REVIEW_REQUEST,CODE_IMPLEMENTATION,CODE_REVIEW,SOLUTION_VERIFICATION</t>
  </si>
  <si>
    <t>2021-09-03T08:06:09Z</t>
  </si>
  <si>
    <t>2021-10-19T09:55:53Z</t>
  </si>
  <si>
    <t>Remove unused flag from nsXULPrototypeCache</t>
  </si>
  <si>
    <t>https://bugzilla.mozilla.org/show_bug.cgi?id=1732739</t>
  </si>
  <si>
    <t>sotaro.ikeda.g@gmail.com</t>
  </si>
  <si>
    <t>2021-09-27T15:40:13Z</t>
  </si>
  <si>
    <t>2022-02-23T17:55:44Z</t>
  </si>
  <si>
    <t>2022-02-21T21:41:26Z</t>
  </si>
  <si>
    <t>Enable session change handling of window occlusion on Windows for nightly and early beta</t>
  </si>
  <si>
    <t>https://bugzilla.mozilla.org/show_bug.cgi?id=1733898</t>
  </si>
  <si>
    <t>2021-10-04T08:37:07Z</t>
  </si>
  <si>
    <t>2021-10-12T01:58:22Z</t>
  </si>
  <si>
    <t>2021-10-08T16:05:42Z</t>
  </si>
  <si>
    <t>Support pagination when downloading a test262 pull request</t>
  </si>
  <si>
    <t>https://bugzilla.mozilla.org/show_bug.cgi?id=1742664</t>
  </si>
  <si>
    <t>2021-11-23T18:05:04Z</t>
  </si>
  <si>
    <t>2021-11-29T06:21:45Z</t>
  </si>
  <si>
    <t>2021-11-24T03:55:43Z</t>
  </si>
  <si>
    <t>Perma TEST-UNEXPECTED-PASS | /paint-timing/replaced-content-image.html | Replaced content image triggers First Contentful Paint. - expected TIMEOUT</t>
  </si>
  <si>
    <t>[1742411]</t>
  </si>
  <si>
    <t>https://bugzilla.mozilla.org/show_bug.cgi?id=1742770</t>
  </si>
  <si>
    <t>Security: CAPS</t>
  </si>
  <si>
    <t>2021-11-24T09:18:43Z</t>
  </si>
  <si>
    <t>2022-08-27T06:29:23Z</t>
  </si>
  <si>
    <t>2021-11-25T08:16:44Z</t>
  </si>
  <si>
    <t>Assertion failure: uri-&gt;SchemeIs("moz-nullprincipal"), at caps/NullPrincipal.cpp:134</t>
  </si>
  <si>
    <t>POTENTIAL_SOLUTION_DESIGN,PROBLEM_REVIEW_REQUEST,SOLUTION_REVIEW,SOLUTION_REVIEW,CODE_IMPLEMENTATION,CODE_REVIEW</t>
  </si>
  <si>
    <t>https://bugzilla.mozilla.org/show_bug.cgi?id=1748376</t>
  </si>
  <si>
    <t>emcdonough@mozilla.com</t>
  </si>
  <si>
    <t>2022-01-04T00:14:19Z</t>
  </si>
  <si>
    <t>2022-01-07T03:50:31Z</t>
  </si>
  <si>
    <t>Enable more CSS page name WPT tests</t>
  </si>
  <si>
    <t>https://bugzilla.mozilla.org/show_bug.cgi?id=1748902</t>
  </si>
  <si>
    <t>DOM: Streams</t>
  </si>
  <si>
    <t>mgaudet@mozilla.com</t>
  </si>
  <si>
    <t>2022-01-06T19:43:25Z</t>
  </si>
  <si>
    <t>2022-01-20T10:13:08Z</t>
  </si>
  <si>
    <t>Correct handling of uncatchable exceptions inside of underlying source callbacks.</t>
  </si>
  <si>
    <t>https://bugzilla.mozilla.org/show_bug.cgi?id=1751268</t>
  </si>
  <si>
    <t>2022-01-20T20:43:06Z</t>
  </si>
  <si>
    <t>2022-01-21T16:11:44Z</t>
  </si>
  <si>
    <t>Crash in [@ mozilla::a11y::RemoteAccessibleBase&lt;T&gt;::Shutdown]</t>
  </si>
  <si>
    <t>S1</t>
  </si>
  <si>
    <t>[1748450]</t>
  </si>
  <si>
    <t>PROBLEM_LOCALIZATION,PROBLEM_LOCALIZATION,REPRODUCTION_ATTEMPT,SOLVED_BY_OTHER_ISSUE</t>
  </si>
  <si>
    <t>ISU_ANLYS,ISU_REP</t>
  </si>
  <si>
    <t>https://bugzilla.mozilla.org/show_bug.cgi?id=1751721</t>
  </si>
  <si>
    <t>2022-01-24T16:11:00Z</t>
  </si>
  <si>
    <t>2022-06-22T20:58:18Z</t>
  </si>
  <si>
    <t>2022-02-17T05:17:40Z</t>
  </si>
  <si>
    <t>Ship OffscreenCanvas for the Zoom web client</t>
  </si>
  <si>
    <t>[1749061]</t>
  </si>
  <si>
    <t>CODE_IMPLEMENTATION,CODE_REVIEW,CODE_REVIEW_REQUEST</t>
  </si>
  <si>
    <t>https://bugzilla.mozilla.org/show_bug.cgi?id=1751919</t>
  </si>
  <si>
    <t>2022-01-25T14:40:47Z</t>
  </si>
  <si>
    <t>2022-02-02T18:24:34Z</t>
  </si>
  <si>
    <t>2022-01-29T09:19:32Z</t>
  </si>
  <si>
    <t>Crash in [@ mozilla::dom::SessionHistoryEntry::ReplaceWith]</t>
  </si>
  <si>
    <t>[1742865]</t>
  </si>
  <si>
    <t>PROBLEM_CAUSE_IDENTIFICATION,CODE_IMPLEMENTATION,CODE_REVIEW,UPLIFT_APPROVAL,UPLIFT_APPROVAL</t>
  </si>
  <si>
    <t>sfoster@mozilla.com</t>
  </si>
  <si>
    <t>2022-02-04T22:00:04Z</t>
  </si>
  <si>
    <t>2022-03-04T04:20:44Z</t>
  </si>
  <si>
    <t>Eliminate preprocessor %includes from Customizeable PanelUI stylesheets</t>
  </si>
  <si>
    <t>bigiri@mozilla.com</t>
  </si>
  <si>
    <t>CODE_IMPLEMENTATION,CODE_REVIEW,IMPLEMENTATION_REVERSION,COLLATERAL_PROBLEM_ANALYSIS,COLLATERAL_POTENTIAL_SOLUTION,CODE_IMPLEMENTATION</t>
  </si>
  <si>
    <t>https://bugzilla.mozilla.org/show_bug.cgi?id=1754565</t>
  </si>
  <si>
    <t>2022-02-09T20:54:59Z</t>
  </si>
  <si>
    <t>2022-03-08T04:16:56Z</t>
  </si>
  <si>
    <t>[wpt-sync] Sync PR 32780 - MSE: Fix flaky mediasource-detach failures</t>
  </si>
  <si>
    <t>https://bugzilla.mozilla.org/show_bug.cgi?id=1757452</t>
  </si>
  <si>
    <t>2022-02-28T20:58:15Z</t>
  </si>
  <si>
    <t>2022-03-22T04:37:07Z</t>
  </si>
  <si>
    <t>[wpt-sync] Sync PR 33005 - [@container] Test deeply nested inline-size containers</t>
  </si>
  <si>
    <t>https://bugzilla.mozilla.org/show_bug.cgi?id=1757736</t>
  </si>
  <si>
    <t>2022-03-02T14:04:34Z</t>
  </si>
  <si>
    <t>2022-03-27T09:44:21Z</t>
  </si>
  <si>
    <t>[wpt-sync] Sync PR 33028 - Change test utility name and replace comments</t>
  </si>
  <si>
    <t>https://bugzilla.mozilla.org/show_bug.cgi?id=1761435</t>
  </si>
  <si>
    <t>2022-03-25T09:40:45Z</t>
  </si>
  <si>
    <t>2022-03-28T15:50:01Z</t>
  </si>
  <si>
    <t>[Wayland] Switch mMoveToRectPopupRect to mMoveToRectPopupSize</t>
  </si>
  <si>
    <t>https://bugzilla.mozilla.org/show_bug.cgi?id=1761826</t>
  </si>
  <si>
    <t>2022-03-28T19:08:03Z</t>
  </si>
  <si>
    <t>2023-03-23T13:15:41Z</t>
  </si>
  <si>
    <t>2022-04-01T09:36:54Z</t>
  </si>
  <si>
    <t>Enable disallow relaxing referrer policy in standard mode</t>
  </si>
  <si>
    <t>https://bugzilla.mozilla.org/show_bug.cgi?id=1761994</t>
  </si>
  <si>
    <t>jmuizelaar@mozilla.com</t>
  </si>
  <si>
    <t>2022-03-29T14:57:40Z</t>
  </si>
  <si>
    <t>2022-04-01T09:37:04Z</t>
  </si>
  <si>
    <t>Expand dropped frames telemetry</t>
  </si>
  <si>
    <t>https://bugzilla.mozilla.org/show_bug.cgi?id=1762088</t>
  </si>
  <si>
    <t>2022-03-30T00:52:35Z</t>
  </si>
  <si>
    <t>2022-04-14T19:30:09Z</t>
  </si>
  <si>
    <t>2022-04-01T09:41:34Z</t>
  </si>
  <si>
    <t>Implement parsing / serialization for container properties.</t>
  </si>
  <si>
    <t>[1744223, 1744224, 1744228]</t>
  </si>
  <si>
    <t>CODE_IMPLEMENTATION,POTENTIAL_SOLUTION_DESIGN,CODE_REVIEW,CODE_IMPLEMENTATION,CODE_REVIEW</t>
  </si>
  <si>
    <t>IMPL,SOL_DES,CR,IMPL,CR</t>
  </si>
  <si>
    <t>https://bugzilla.mozilla.org/show_bug.cgi?id=1762169</t>
  </si>
  <si>
    <t>2022-03-30T12:00:47Z</t>
  </si>
  <si>
    <t>2022-04-11T22:05:18Z</t>
  </si>
  <si>
    <t>[wpt-sync] Sync PR 33420 - Do not traverse a slot node if recalculating slot assignment</t>
  </si>
  <si>
    <t>https://bugzilla.mozilla.org/show_bug.cgi?id=1762292</t>
  </si>
  <si>
    <t>2022-03-30T19:50:46Z</t>
  </si>
  <si>
    <t>2022-04-30T01:21:51Z</t>
  </si>
  <si>
    <t>2022-04-02T09:53:00Z</t>
  </si>
  <si>
    <t>Restore Zap capability potentially with double lines for hero text</t>
  </si>
  <si>
    <t>emcminn@mozilla.com</t>
  </si>
  <si>
    <t>POTENTIAL_SOLUTION_DESIGN,CODE_IMPLEMENTATION,CODE_REVIEW,SOLUTION_VERIFICATION,CODE_REVIEW_REQUEST,CODE_REVIEW,SOLUTION_VERIFICATION</t>
  </si>
  <si>
    <t>SOL_DES,IMPL,CR,VER,CR,VER</t>
  </si>
  <si>
    <t>https://bugzilla.mozilla.org/show_bug.cgi?id=1763285</t>
  </si>
  <si>
    <t>2022-04-06T01:42:35Z</t>
  </si>
  <si>
    <t>2022-04-11T22:07:50Z</t>
  </si>
  <si>
    <t>[wpt-sync] Sync PR 33526 - [LayoutNG] Fixedpos in abspos in inline container</t>
  </si>
  <si>
    <t>https://bugzilla.mozilla.org/show_bug.cgi?id=1764716</t>
  </si>
  <si>
    <t>2022-04-14T10:12:46Z</t>
  </si>
  <si>
    <t>2022-04-19T12:16:33Z</t>
  </si>
  <si>
    <t>2022-04-14T21:48:11Z</t>
  </si>
  <si>
    <t>Hit MOZ_CRASH(Currently unreachable) at jit/CacheIR.h:456</t>
  </si>
  <si>
    <t>[1738413]</t>
  </si>
  <si>
    <t>CODE_IMPLEMENTATION,CODE_REVIEW,SOLUTION_VERIFICATION,SOLUTION_VERIFICATION</t>
  </si>
  <si>
    <t>https://bugzilla.mozilla.org/show_bug.cgi?id=1768291</t>
  </si>
  <si>
    <t>2022-05-07T01:36:14Z</t>
  </si>
  <si>
    <t>2022-05-16T10:12:36Z</t>
  </si>
  <si>
    <t>[wpt-sync] Sync PR 33977 - Remove expected exception messages from WebUSB tests</t>
  </si>
  <si>
    <t>https://bugzilla.mozilla.org/show_bug.cgi?id=1768744</t>
  </si>
  <si>
    <t>achurchwell@mozilla.com</t>
  </si>
  <si>
    <t>2022-05-10T21:56:42Z</t>
  </si>
  <si>
    <t>2022-05-26T09:36:35Z</t>
  </si>
  <si>
    <t>[Colorway Closet] Active theme selection should be announced to screen readers.</t>
  </si>
  <si>
    <t>https://bugzilla.mozilla.org/show_bug.cgi?id=1769085</t>
  </si>
  <si>
    <t>pdahiya@mozilla.com</t>
  </si>
  <si>
    <t>2022-05-12T16:02:54Z</t>
  </si>
  <si>
    <t>2022-06-09T22:02:10Z</t>
  </si>
  <si>
    <t>Fix PBM tests to handle opening Spotlight</t>
  </si>
  <si>
    <t>PROBLEM_CAUSE_IDENTIFICATION,POTENTIAL_SOLUTION_DESIGN,CODE_IMPLEMENTATION,CODE_REVIEW</t>
  </si>
  <si>
    <t>https://bugzilla.mozilla.org/show_bug.cgi?id=1769254</t>
  </si>
  <si>
    <t>2022-05-13T14:00:28Z</t>
  </si>
  <si>
    <t>2022-09-01T11:44:35Z</t>
  </si>
  <si>
    <t>2022-08-16T05:18:15Z</t>
  </si>
  <si>
    <t>Crash in [@ mozilla::wr::RenderMacIOSurfaceTextureHost::GetSize]</t>
  </si>
  <si>
    <t>[1703654, 1773712]</t>
  </si>
  <si>
    <t>PROBLEM_CAUSE_IDENTIFICATION,REPRODUCTION_ATTEMPT,PROBLEM_LOCALIZATION,PROBLEM_REVIEW,PROBLEM_REVIEW,PROBLEM_LOCALIZATION,REPRODUCTION_ATTEMPT,PROBLEM_CAUSE_IDENTIFICATION,PROBLEM_REVIEW,REPRODUCTION_ATTEMPT,REPRODUCTION_ATTEMPT,REPRODUCTION_ATTEMPT,PROBLEM_REVIEW_REQUEST,REPRODUCTION_ATTEMPT,CODE_IMPLEMENTATION,CODE_REVIEW,SOLUTION_VERIFICATION,CODE_IMPLEMENTATION,CODE_REVIEW,SOLUTION_VERIFICATION</t>
  </si>
  <si>
    <t>ISU_ANLYS,ISU_REP,ISU_ANLYS,ISU_REP,ISU_ANLYS,ISU_REP,IMPL,CR,VER,IMPL,CR,VER</t>
  </si>
  <si>
    <t>https://bugzilla.mozilla.org/show_bug.cgi?id=1769748</t>
  </si>
  <si>
    <t>lissyx+mozillians@lissyx.dyndns.org</t>
  </si>
  <si>
    <t>2022-05-17T12:42:14Z</t>
  </si>
  <si>
    <t>2022-05-23T06:28:08Z</t>
  </si>
  <si>
    <t>2022-05-18T21:48:21Z</t>
  </si>
  <si>
    <t>Perma [tier2] win64-mingwclang Assertion failure: false (MOZ_ASSERT_UNREACHABLE: Failure when starting actor), at /builds/worker/checkouts/gecko/ipc/glue/UtilityProcessManager.cpp:248</t>
  </si>
  <si>
    <t>[1769547]</t>
  </si>
  <si>
    <t>PROBLEM_REVIEW,PROBLEM_REVIEW,PROBLEM_REVIEW,PROBLEM_REVIEW_REQUEST,PROBLEM_REVIEW,CODE_IMPLEMENTATION,CODE_REVIEW</t>
  </si>
  <si>
    <t>https://bugzilla.mozilla.org/show_bug.cgi?id=1772511</t>
  </si>
  <si>
    <t>2022-06-03T11:21:10Z</t>
  </si>
  <si>
    <t>2022-06-10T09:35:29Z</t>
  </si>
  <si>
    <t>[wpt-sync] Sync PR 34299 - Move ARIA attribute reflection tests from dom/nodes/ to html/dom/</t>
  </si>
  <si>
    <t>https://bugzilla.mozilla.org/show_bug.cgi?id=1774026</t>
  </si>
  <si>
    <t>2022-06-13T14:55:46Z</t>
  </si>
  <si>
    <t>2022-06-16T11:53:18Z</t>
  </si>
  <si>
    <t>2022-06-13T21:58:19Z</t>
  </si>
  <si>
    <t>Un-make the EGLSurface current before destroying it in RenderCompositorEGL/OGLSWGL</t>
  </si>
  <si>
    <t>CODE_IMPLEMENTATION,CODE_REVIEW,SOLUTION_REVIEW,SOLUTION_VERIFICATION,SOLUTION_VERIFICATION</t>
  </si>
  <si>
    <t>https://bugzilla.mozilla.org/show_bug.cgi?id=1778644</t>
  </si>
  <si>
    <t>jteh@mozilla.com</t>
  </si>
  <si>
    <t>2022-07-08T07:20:36Z</t>
  </si>
  <si>
    <t>2022-09-08T07:22:18Z</t>
  </si>
  <si>
    <t>2022-07-14T03:53:51Z</t>
  </si>
  <si>
    <t>[CTW] Treeherder tables are treated as layout tables</t>
  </si>
  <si>
    <t>https://bugzilla.mozilla.org/show_bug.cgi?id=1780991</t>
  </si>
  <si>
    <t>2022-07-24T19:17:31Z</t>
  </si>
  <si>
    <t>2022-10-21T16:08:36Z</t>
  </si>
  <si>
    <t>[wpt-sync] Sync PR 35213 - Improved precision of text-align-justifyall-00[1-6].html tests and 2 related reference files</t>
  </si>
  <si>
    <t>https://bugzilla.mozilla.org/show_bug.cgi?id=1790543</t>
  </si>
  <si>
    <t>2022-09-13T06:58:37Z</t>
  </si>
  <si>
    <t>2022-09-13T16:36:05Z</t>
  </si>
  <si>
    <t>2022-09-13T15:44:38Z</t>
  </si>
  <si>
    <t>Assertion failure: !PrototypeMayHaveIndexedProperties(arr), at jit/VMFunctions.cpp:654</t>
  </si>
  <si>
    <t>[1790275]</t>
  </si>
  <si>
    <t>https://bugzilla.mozilla.org/show_bug.cgi?id=1790664</t>
  </si>
  <si>
    <t>Web Painting</t>
  </si>
  <si>
    <t>2022-09-13T17:48:04Z</t>
  </si>
  <si>
    <t>2022-09-24T09:42:22Z</t>
  </si>
  <si>
    <t>[wpt-sync] Sync PR 35883 - Invalidate filter chain when detaching filter primitive LayoutObject</t>
  </si>
  <si>
    <t>https://bugzilla.mozilla.org/show_bug.cgi?id=1792203</t>
  </si>
  <si>
    <t>2022-09-23T13:58:48Z</t>
  </si>
  <si>
    <t>2022-10-28T16:26:15Z</t>
  </si>
  <si>
    <t>2022-10-26T16:26:22Z</t>
  </si>
  <si>
    <t>AsyncBlockers might not immediately resolve promise when called with no blocker registered</t>
  </si>
  <si>
    <t>CODE_IMPLEMENTATION,CODE_REVIEW,CODE_IMPLEMENTATION,CODE_REVIEW,PROBLEM_REVIEW_REQUEST,SOLUTION_VERIFICATION,IMPLEMENTATION_REVERSION,CODE_IMPLEMENTATION,IMPLEMENTATION_REVERSION,COLLATERAL_PROBLEM_ANALYSIS,COLLATERAL_PROBLEM_ANALYSIS,CODE_IMPLEMENTATION</t>
  </si>
  <si>
    <t>IMPL,CR,IMPL,CR,VER,IMPL,VER,IMPL</t>
  </si>
  <si>
    <t>https://bugzilla.mozilla.org/show_bug.cgi?id=1794237</t>
  </si>
  <si>
    <t>2022-10-08T04:48:48Z</t>
  </si>
  <si>
    <t>2023-01-17T01:21:43Z</t>
  </si>
  <si>
    <t>2022-10-26T18:22:43Z</t>
  </si>
  <si>
    <t>Android crash in [@ mozilla::WebGLContext::UniformData]</t>
  </si>
  <si>
    <t>lsalzman@mozilla.com</t>
  </si>
  <si>
    <t>[1793679]</t>
  </si>
  <si>
    <t>PROBLEM_REVIEW,PROBLEM_REVIEW,POTENTIAL_SOLUTION_DESIGN,SOLUTION_REVIEW,CODE_IMPLEMENTATION,CODE_REVIEW,IMPLEMENTATION_REVERSION,CODE_IMPLEMENTATION,SOLVED_BY_OTHER_ISSUE,CODE_IMPLEMENTATION,CODE_REVIEW,UPLIFT_APPROVAL</t>
  </si>
  <si>
    <t>ISU_ANLYS,SOL_DES,IMPL,CR,VER,IMPL,CR,VER</t>
  </si>
  <si>
    <t>nical.bugzilla@gmail.com</t>
  </si>
  <si>
    <t>2022-10-10T13:28:44Z</t>
  </si>
  <si>
    <t>2022-10-13T10:14:08Z</t>
  </si>
  <si>
    <t>Missing WebGPU buffer mapAsync error messages</t>
  </si>
  <si>
    <t>https://bugzilla.mozilla.org/show_bug.cgi?id=1803622</t>
  </si>
  <si>
    <t>2022-12-01T17:46:17Z</t>
  </si>
  <si>
    <t>2022-12-11T21:33:25Z</t>
  </si>
  <si>
    <t>[wpt-sync] Sync PR 37256 - [Interop] pointerenter/leave events after child element is removed</t>
  </si>
  <si>
    <t>2023-01-08T15:47:17Z</t>
  </si>
  <si>
    <t>2023-01-13T08:13:02Z</t>
  </si>
  <si>
    <t>2023-01-12T12:18:05Z</t>
  </si>
  <si>
    <t>Pinch-to-zoom in pdf viewer doesn't work anymore when using trackpad on Mac</t>
  </si>
  <si>
    <t>SOLUTION_REVIEW_REQUEST,SOLUTION_REVIEW,CODE_IMPLEMENTATION,CODE_REVIEW,CODE_IMPLEMENTATION,CODE_REVIEW,UPLIFT_APPROVAL,SOLUTION_VERIFICATION</t>
  </si>
  <si>
    <t>https://bugzilla.mozilla.org/show_bug.cgi?id=1811466</t>
  </si>
  <si>
    <t>Menus</t>
  </si>
  <si>
    <t>sajicek@gmail.com</t>
  </si>
  <si>
    <t>2023-01-20T11:55:27Z</t>
  </si>
  <si>
    <t>2023-01-31T15:05:22Z</t>
  </si>
  <si>
    <t>2023-01-23T18:07:30Z</t>
  </si>
  <si>
    <t>menu bar items get selected on mouse over and block all keyboard shortcut until alt or the toolbar item is pressed</t>
  </si>
  <si>
    <t>[1805414]</t>
  </si>
  <si>
    <t>PROBLEM_LOCALIZATION,CODE_IMPLEMENTATION,CODE_REVIEW,UPLIFT_APPROVAL,SOLUTION_VERIFICATION</t>
  </si>
  <si>
    <t>https://bugzilla.mozilla.org/show_bug.cgi?id=1815706</t>
  </si>
  <si>
    <t>Firefox View</t>
  </si>
  <si>
    <t>sclements@mozilla.com</t>
  </si>
  <si>
    <t>2023-02-08T14:18:54Z</t>
  </si>
  <si>
    <t>2023-04-11T12:00:27Z</t>
  </si>
  <si>
    <t>2023-02-22T09:49:17Z</t>
  </si>
  <si>
    <t>Fix history sidebar telemetry and add total clicks count</t>
  </si>
  <si>
    <t>kcochrane@mozilla.com</t>
  </si>
  <si>
    <t>POTENTIAL_SOLUTION_DESIGN,CODE_IMPLEMENTATION,CODE_REVIEW,IMPLEMENTATION_REVERSION,CODE_REVIEW_REQUEST,CODE_IMPLEMENTATION,UPLIFT_APPROVAL,SOLUTION_VERIFICATION</t>
  </si>
  <si>
    <t>SOL_DES,IMPL,CR,VER,IMPL,VER</t>
  </si>
  <si>
    <t>https://bugzilla.mozilla.org/show_bug.cgi?id=1815782</t>
  </si>
  <si>
    <t>2023-02-08T21:19:32Z</t>
  </si>
  <si>
    <t>2023-02-20T16:57:49Z</t>
  </si>
  <si>
    <t>[wpt-sync] Sync PR 38423 - Revert "Support offset-path: ray() function &lt;size&gt; and &lt;contain&gt;."</t>
  </si>
  <si>
    <t>https://bugzilla.mozilla.org/show_bug.cgi?id=1816476</t>
  </si>
  <si>
    <t>Layout: Images, Video, and HTML Frames</t>
  </si>
  <si>
    <t>2023-02-13T17:22:18Z</t>
  </si>
  <si>
    <t>2023-03-04T10:55:53Z</t>
  </si>
  <si>
    <t>2023-03-02T21:26:59Z</t>
  </si>
  <si>
    <t>[wpt-sync] Sync PR 38470 - Corrected background-size-001 test</t>
  </si>
  <si>
    <t>https://bugzilla.mozilla.org/show_bug.cgi?id=1818468</t>
  </si>
  <si>
    <t>krosylight@mozilla.com</t>
  </si>
  <si>
    <t>2023-02-23T12:09:59Z</t>
  </si>
  <si>
    <t>2023-02-28T10:03:24Z</t>
  </si>
  <si>
    <t>2023-02-24T16:08:52Z</t>
  </si>
  <si>
    <t>navigator.locks.request ignores the abort reason from an already aborted signal</t>
  </si>
  <si>
    <t>docfaraday@gmail.com</t>
  </si>
  <si>
    <t>2023-03-07T16:48:57Z</t>
  </si>
  <si>
    <t>2023-03-15T04:20:44Z</t>
  </si>
  <si>
    <t>Transport errors/closure can prevent previously received packets from being processed</t>
  </si>
  <si>
    <t>Layout: Block and Inline</t>
  </si>
  <si>
    <t>2023-03-08T23:12:37Z</t>
  </si>
  <si>
    <t>2023-03-13T06:39:41Z</t>
  </si>
  <si>
    <t>2023-03-11T09:58:41Z</t>
  </si>
  <si>
    <t>Intermittent Reftest &lt;random test&gt; | can't drawWindow remote content</t>
  </si>
  <si>
    <t>ISSUE_IMPACT,PROBLEM_REVIEW_REQUEST,PROBLEM_CAUSE_IDENTIFICATION,PROBLEM_CAUSE_IDENTIFICATION,PROBLEM_CAUSE_IDENTIFICATION,POTENTIAL_SOLUTION_DESIGN,CODE_IMPLEMENTATION,CODE_REVIEW</t>
  </si>
  <si>
    <t>jscher2000@gmail.com</t>
  </si>
  <si>
    <t>2023-03-21T17:32:14Z</t>
  </si>
  <si>
    <t>2023-03-31T14:17:30Z</t>
  </si>
  <si>
    <t>2023-03-25T09:06:48Z</t>
  </si>
  <si>
    <t>Cannot drag-and-drop from downloads to desktop</t>
  </si>
  <si>
    <t>REPRODUCTION_ATTEMPT,PROBLEM_CAUSE_IDENTIFICATION,PROBLEM_REVIEW_REQUEST,PROBLEM_REVIEW,PROBLEM_REVIEW_REQUEST,REPRODUCTION_ATTEMPT,PROBLEM_CAUSE_IDENTIFICATION,CODE_IMPLEMENTATION,CODE_REVIEW,UPLIFT_APPROVAL,SOLUTION_VERIFICATION,ISSUE_IMPACT</t>
  </si>
  <si>
    <t>ISU_REP,ISU_ANLYS,ISU_REP,ISU_ANLYS,IMPL,CR,VER</t>
  </si>
  <si>
    <t>COUNT of issue_id</t>
  </si>
  <si>
    <t xml:space="preserve"> Total</t>
  </si>
  <si>
    <t>0 Total</t>
  </si>
  <si>
    <t>1 Total</t>
  </si>
  <si>
    <t>Grand Total</t>
  </si>
  <si>
    <t>Implementation Total</t>
  </si>
  <si>
    <t>Refactoring Total</t>
  </si>
  <si>
    <t>Testing Total</t>
  </si>
  <si>
    <t>Analysis on Issue Class, Category, and Type</t>
  </si>
  <si>
    <t>Class</t>
  </si>
  <si>
    <t>Category</t>
  </si>
  <si>
    <t># of Issues in Category</t>
  </si>
  <si>
    <t>% of Issues in Class</t>
  </si>
  <si>
    <t>% of Issues in all Issues</t>
  </si>
  <si>
    <t>Avg. Seq length</t>
  </si>
  <si>
    <t>Avg. Resolution time</t>
  </si>
  <si>
    <t># of unique patterns</t>
  </si>
  <si>
    <t># issue commentator</t>
  </si>
  <si>
    <t># of unique components</t>
  </si>
  <si>
    <t>Avg. # of dups</t>
  </si>
  <si>
    <t>CR</t>
  </si>
  <si>
    <t># of Issues</t>
  </si>
  <si>
    <t>% in Category</t>
  </si>
  <si>
    <t>Avg. # issue commentator</t>
  </si>
  <si>
    <t>NO</t>
  </si>
  <si>
    <t>YES</t>
  </si>
  <si>
    <t>Type</t>
  </si>
  <si>
    <t xml:space="preserve">% of Issues in all Issues
</t>
  </si>
  <si>
    <t>Defect</t>
  </si>
  <si>
    <t>Enhancement</t>
  </si>
  <si>
    <t>Task</t>
  </si>
  <si>
    <t>% of Issues in Type</t>
  </si>
  <si>
    <t>% in Type</t>
  </si>
  <si>
    <t>defect Total</t>
  </si>
  <si>
    <t>enhancement Total</t>
  </si>
  <si>
    <t>Task Total</t>
  </si>
  <si>
    <t>2300 days</t>
  </si>
  <si>
    <t>!CR&amp;!VER</t>
  </si>
  <si>
    <t>CR|VER|Both</t>
  </si>
  <si>
    <t>CR&amp;VER</t>
  </si>
  <si>
    <t>!CR&amp;VER</t>
  </si>
  <si>
    <t>CR&amp;!VER</t>
  </si>
  <si>
    <t>!CR Total</t>
  </si>
  <si>
    <t>CR Total</t>
  </si>
  <si>
    <t>!VER Total</t>
  </si>
  <si>
    <t>VER Total</t>
  </si>
  <si>
    <t>Total</t>
  </si>
  <si>
    <t>10+</t>
  </si>
  <si>
    <t>&lt;10</t>
  </si>
  <si>
    <t>6+</t>
  </si>
  <si>
    <t>&lt;6</t>
  </si>
  <si>
    <t>task Total</t>
  </si>
  <si>
    <t>Stage Table</t>
  </si>
  <si>
    <t>Stages</t>
  </si>
  <si>
    <t>Description</t>
  </si>
  <si>
    <t>Annotation Codes</t>
  </si>
  <si>
    <t># Issues</t>
  </si>
  <si>
    <t>% Issues</t>
  </si>
  <si>
    <t># of Codes</t>
  </si>
  <si>
    <t>ISSUE_REPRODUCTION (IR)</t>
  </si>
  <si>
    <t>Developers attempt to reproduce the issue.</t>
  </si>
  <si>
    <t>ISSUE_ANALSIS (IA)</t>
  </si>
  <si>
    <t>Developers analyze the issue by reviewing the problem, identifying the problem cause, or localizing the problem.</t>
  </si>
  <si>
    <t>PROBLEM_LOCALIZATION, PROBLEM_REVIEW, PROBLEM_CAUSE_IDENTIFICATION</t>
  </si>
  <si>
    <t>SOLUTION_DESIGN (SD)</t>
  </si>
  <si>
    <t>Developers design the solution by proposing a potential solution for the problem or reviewing a proposed solution.</t>
  </si>
  <si>
    <t>POTENTIAL_SOLUTION_DESIGN, SOLUTION_REVIEW</t>
  </si>
  <si>
    <t>IMPLEMENTATION (I)</t>
  </si>
  <si>
    <t>Developers implement the solution to resolve the problem by a code change.</t>
  </si>
  <si>
    <t>CODE_REVIEW (CR)</t>
  </si>
  <si>
    <t>Developers review the implemented code.</t>
  </si>
  <si>
    <t>CODE_REVIEW</t>
  </si>
  <si>
    <t>VERIFICATION (V)</t>
  </si>
  <si>
    <t>Developers verify the solution by testing or running the implemented code.</t>
  </si>
  <si>
    <t>SOLUTION_VERIFICATION, UPLIFT_APPROVAL, IMPLEMENTATION_REVERSION, COLLATERAL_PROBLEM_ANALYSIS, COLLATERAL_POTENTIAL_SOLUTION</t>
  </si>
  <si>
    <t>Problem Class</t>
  </si>
  <si>
    <t>Problem Categories Example</t>
  </si>
  <si>
    <t># Categ.</t>
  </si>
  <si>
    <t>UI Issue, Feature Development, Crash</t>
  </si>
  <si>
    <t>Code Improvement, Unnecessary Code Removal</t>
  </si>
  <si>
    <t>Test Failure, Test Update, Flaky 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</si>
</sst>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color rgb="FF0C0D0E"/>
      <name val="Arial"/>
    </font>
    <font>
      <u/>
      <color rgb="FF0000FF"/>
    </font>
    <font>
      <color rgb="FF000000"/>
      <name val="Arial"/>
    </font>
    <font>
      <color theme="1"/>
      <name val="Arial"/>
      <scheme val="minor"/>
    </font>
    <font/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7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medium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n">
        <color rgb="FF000000"/>
      </left>
      <right style="thick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right" shrinkToFit="0" vertical="bottom" wrapText="0"/>
    </xf>
    <xf borderId="1" fillId="0" fontId="3" numFmtId="0" xfId="0" applyAlignment="1" applyBorder="1" applyFont="1">
      <alignment horizontal="right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horizontal="right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left"/>
    </xf>
    <xf borderId="1" fillId="0" fontId="2" numFmtId="0" xfId="0" applyBorder="1" applyFont="1"/>
    <xf borderId="1" fillId="0" fontId="5" numFmtId="0" xfId="0" applyAlignment="1" applyBorder="1" applyFont="1">
      <alignment shrinkToFit="0" wrapText="0"/>
    </xf>
    <xf borderId="1" fillId="0" fontId="2" numFmtId="164" xfId="0" applyBorder="1" applyFont="1" applyNumberFormat="1"/>
    <xf borderId="0" fillId="0" fontId="2" numFmtId="0" xfId="0" applyFont="1"/>
    <xf borderId="1" fillId="0" fontId="2" numFmtId="165" xfId="0" applyAlignment="1" applyBorder="1" applyFont="1" applyNumberFormat="1">
      <alignment horizontal="right" shrinkToFit="0" vertical="bottom" wrapText="0"/>
    </xf>
    <xf borderId="1" fillId="0" fontId="2" numFmtId="165" xfId="0" applyBorder="1" applyFont="1" applyNumberFormat="1"/>
    <xf borderId="0" fillId="0" fontId="2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0" fontId="7" numFmtId="0" xfId="0" applyFont="1"/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horizontal="center" shrinkToFit="0" wrapText="1"/>
    </xf>
    <xf borderId="6" fillId="0" fontId="1" numFmtId="0" xfId="0" applyAlignment="1" applyBorder="1" applyFont="1">
      <alignment horizontal="center" shrinkToFit="0" wrapText="1"/>
    </xf>
    <xf borderId="7" fillId="0" fontId="8" numFmtId="0" xfId="0" applyBorder="1" applyFont="1"/>
    <xf borderId="8" fillId="0" fontId="8" numFmtId="0" xfId="0" applyBorder="1" applyFont="1"/>
    <xf borderId="7" fillId="0" fontId="1" numFmtId="0" xfId="0" applyAlignment="1" applyBorder="1" applyFont="1">
      <alignment horizontal="center" shrinkToFit="0" wrapText="1"/>
    </xf>
    <xf borderId="9" fillId="0" fontId="8" numFmtId="0" xfId="0" applyBorder="1" applyFont="1"/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1" numFmtId="0" xfId="0" applyAlignment="1" applyBorder="1" applyFont="1">
      <alignment horizontal="center" shrinkToFit="0" wrapText="1"/>
    </xf>
    <xf borderId="14" fillId="0" fontId="8" numFmtId="0" xfId="0" applyBorder="1" applyFont="1"/>
    <xf borderId="15" fillId="0" fontId="1" numFmtId="0" xfId="0" applyAlignment="1" applyBorder="1" applyFont="1">
      <alignment horizontal="center" shrinkToFit="0" wrapText="1"/>
    </xf>
    <xf borderId="16" fillId="0" fontId="8" numFmtId="0" xfId="0" applyBorder="1" applyFont="1"/>
    <xf borderId="17" fillId="0" fontId="1" numFmtId="0" xfId="0" applyAlignment="1" applyBorder="1" applyFont="1">
      <alignment horizontal="center" shrinkToFit="0" wrapText="1"/>
    </xf>
    <xf borderId="18" fillId="0" fontId="8" numFmtId="0" xfId="0" applyBorder="1" applyFont="1"/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2" fillId="0" fontId="8" numFmtId="0" xfId="0" applyBorder="1" applyFont="1"/>
    <xf borderId="23" fillId="3" fontId="1" numFmtId="0" xfId="0" applyAlignment="1" applyBorder="1" applyFill="1" applyFont="1">
      <alignment horizontal="center" shrinkToFit="0" wrapText="1"/>
    </xf>
    <xf borderId="24" fillId="4" fontId="1" numFmtId="0" xfId="0" applyAlignment="1" applyBorder="1" applyFill="1" applyFont="1">
      <alignment horizontal="center" shrinkToFit="0" wrapText="1"/>
    </xf>
    <xf borderId="24" fillId="3" fontId="1" numFmtId="0" xfId="0" applyAlignment="1" applyBorder="1" applyFont="1">
      <alignment horizontal="center" shrinkToFit="0" wrapText="1"/>
    </xf>
    <xf borderId="25" fillId="4" fontId="1" numFmtId="0" xfId="0" applyAlignment="1" applyBorder="1" applyFont="1">
      <alignment horizontal="center" shrinkToFit="0" wrapText="1"/>
    </xf>
    <xf borderId="26" fillId="3" fontId="1" numFmtId="0" xfId="0" applyAlignment="1" applyBorder="1" applyFont="1">
      <alignment horizontal="center" shrinkToFit="0" wrapText="1"/>
    </xf>
    <xf borderId="27" fillId="4" fontId="1" numFmtId="0" xfId="0" applyAlignment="1" applyBorder="1" applyFont="1">
      <alignment horizontal="center" shrinkToFit="0" wrapText="1"/>
    </xf>
    <xf borderId="28" fillId="3" fontId="1" numFmtId="0" xfId="0" applyAlignment="1" applyBorder="1" applyFont="1">
      <alignment horizontal="center" shrinkToFit="0" wrapText="1"/>
    </xf>
    <xf borderId="1" fillId="4" fontId="1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horizontal="center" shrinkToFit="0" wrapText="1"/>
    </xf>
    <xf borderId="29" fillId="4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/>
    </xf>
    <xf borderId="30" fillId="0" fontId="1" numFmtId="0" xfId="0" applyAlignment="1" applyBorder="1" applyFont="1">
      <alignment horizontal="center"/>
    </xf>
    <xf borderId="31" fillId="0" fontId="2" numFmtId="0" xfId="0" applyAlignment="1" applyBorder="1" applyFont="1">
      <alignment horizontal="center"/>
    </xf>
    <xf borderId="32" fillId="0" fontId="2" numFmtId="2" xfId="0" applyAlignment="1" applyBorder="1" applyFont="1" applyNumberFormat="1">
      <alignment horizontal="center"/>
    </xf>
    <xf borderId="33" fillId="0" fontId="2" numFmtId="2" xfId="0" applyAlignment="1" applyBorder="1" applyFont="1" applyNumberFormat="1">
      <alignment horizontal="center"/>
    </xf>
    <xf borderId="33" fillId="0" fontId="2" numFmtId="1" xfId="0" applyAlignment="1" applyBorder="1" applyFont="1" applyNumberFormat="1">
      <alignment horizontal="center"/>
    </xf>
    <xf borderId="34" fillId="0" fontId="2" numFmtId="2" xfId="0" applyAlignment="1" applyBorder="1" applyFont="1" applyNumberFormat="1">
      <alignment horizontal="center"/>
    </xf>
    <xf borderId="31" fillId="3" fontId="2" numFmtId="0" xfId="0" applyAlignment="1" applyBorder="1" applyFont="1">
      <alignment horizontal="center"/>
    </xf>
    <xf borderId="33" fillId="4" fontId="2" numFmtId="0" xfId="0" applyBorder="1" applyFont="1"/>
    <xf borderId="33" fillId="3" fontId="2" numFmtId="2" xfId="0" applyAlignment="1" applyBorder="1" applyFont="1" applyNumberFormat="1">
      <alignment horizontal="center"/>
    </xf>
    <xf borderId="35" fillId="4" fontId="2" numFmtId="2" xfId="0" applyAlignment="1" applyBorder="1" applyFont="1" applyNumberFormat="1">
      <alignment horizontal="center"/>
    </xf>
    <xf borderId="32" fillId="3" fontId="2" numFmtId="2" xfId="0" applyAlignment="1" applyBorder="1" applyFont="1" applyNumberFormat="1">
      <alignment horizontal="center"/>
    </xf>
    <xf borderId="35" fillId="4" fontId="2" numFmtId="2" xfId="0" applyBorder="1" applyFont="1" applyNumberFormat="1"/>
    <xf borderId="32" fillId="3" fontId="2" numFmtId="1" xfId="0" applyAlignment="1" applyBorder="1" applyFont="1" applyNumberFormat="1">
      <alignment horizontal="center"/>
    </xf>
    <xf borderId="35" fillId="4" fontId="2" numFmtId="1" xfId="0" applyBorder="1" applyFont="1" applyNumberFormat="1"/>
    <xf borderId="34" fillId="4" fontId="2" numFmtId="2" xfId="0" applyBorder="1" applyFont="1" applyNumberFormat="1"/>
    <xf borderId="32" fillId="3" fontId="2" numFmtId="0" xfId="0" applyBorder="1" applyFont="1"/>
    <xf borderId="33" fillId="4" fontId="2" numFmtId="0" xfId="0" applyAlignment="1" applyBorder="1" applyFont="1">
      <alignment horizontal="center"/>
    </xf>
    <xf borderId="32" fillId="3" fontId="2" numFmtId="2" xfId="0" applyBorder="1" applyFont="1" applyNumberFormat="1"/>
    <xf borderId="32" fillId="3" fontId="2" numFmtId="1" xfId="0" applyBorder="1" applyFont="1" applyNumberFormat="1"/>
    <xf borderId="35" fillId="4" fontId="2" numFmtId="1" xfId="0" applyAlignment="1" applyBorder="1" applyFont="1" applyNumberFormat="1">
      <alignment horizontal="center"/>
    </xf>
    <xf borderId="34" fillId="4" fontId="2" numFmtId="2" xfId="0" applyAlignment="1" applyBorder="1" applyFont="1" applyNumberFormat="1">
      <alignment horizontal="center"/>
    </xf>
    <xf borderId="31" fillId="3" fontId="2" numFmtId="0" xfId="0" applyBorder="1" applyFont="1"/>
    <xf borderId="15" fillId="5" fontId="1" numFmtId="0" xfId="0" applyAlignment="1" applyBorder="1" applyFill="1" applyFont="1">
      <alignment horizontal="center"/>
    </xf>
    <xf borderId="28" fillId="0" fontId="2" numFmtId="0" xfId="0" applyAlignment="1" applyBorder="1" applyFont="1">
      <alignment horizontal="center"/>
    </xf>
    <xf borderId="14" fillId="0" fontId="2" numFmtId="2" xfId="0" applyAlignment="1" applyBorder="1" applyFont="1" applyNumberFormat="1">
      <alignment horizontal="center"/>
    </xf>
    <xf borderId="1" fillId="0" fontId="2" numFmtId="2" xfId="0" applyAlignment="1" applyBorder="1" applyFont="1" applyNumberFormat="1">
      <alignment horizontal="center"/>
    </xf>
    <xf borderId="1" fillId="0" fontId="2" numFmtId="1" xfId="0" applyAlignment="1" applyBorder="1" applyFont="1" applyNumberFormat="1">
      <alignment horizontal="center"/>
    </xf>
    <xf borderId="36" fillId="0" fontId="2" numFmtId="2" xfId="0" applyAlignment="1" applyBorder="1" applyFont="1" applyNumberFormat="1">
      <alignment horizontal="center"/>
    </xf>
    <xf borderId="28" fillId="3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" fillId="3" fontId="2" numFmtId="2" xfId="0" applyAlignment="1" applyBorder="1" applyFont="1" applyNumberFormat="1">
      <alignment horizontal="center"/>
    </xf>
    <xf borderId="29" fillId="4" fontId="2" numFmtId="2" xfId="0" applyAlignment="1" applyBorder="1" applyFont="1" applyNumberFormat="1">
      <alignment horizontal="center"/>
    </xf>
    <xf borderId="14" fillId="3" fontId="2" numFmtId="2" xfId="0" applyAlignment="1" applyBorder="1" applyFont="1" applyNumberFormat="1">
      <alignment horizontal="center"/>
    </xf>
    <xf borderId="14" fillId="3" fontId="2" numFmtId="1" xfId="0" applyAlignment="1" applyBorder="1" applyFont="1" applyNumberFormat="1">
      <alignment horizontal="center"/>
    </xf>
    <xf borderId="29" fillId="4" fontId="2" numFmtId="1" xfId="0" applyAlignment="1" applyBorder="1" applyFont="1" applyNumberFormat="1">
      <alignment horizontal="center"/>
    </xf>
    <xf borderId="36" fillId="4" fontId="2" numFmtId="2" xfId="0" applyAlignment="1" applyBorder="1" applyFont="1" applyNumberFormat="1">
      <alignment horizontal="center"/>
    </xf>
    <xf borderId="14" fillId="3" fontId="2" numFmtId="0" xfId="0" applyAlignment="1" applyBorder="1" applyFont="1">
      <alignment horizontal="center"/>
    </xf>
    <xf borderId="29" fillId="6" fontId="2" numFmtId="2" xfId="0" applyAlignment="1" applyBorder="1" applyFill="1" applyFont="1" applyNumberFormat="1">
      <alignment horizontal="center"/>
    </xf>
    <xf borderId="15" fillId="0" fontId="1" numFmtId="0" xfId="0" applyAlignment="1" applyBorder="1" applyFont="1">
      <alignment horizontal="center"/>
    </xf>
    <xf borderId="28" fillId="3" fontId="2" numFmtId="0" xfId="0" applyBorder="1" applyFont="1"/>
    <xf borderId="14" fillId="3" fontId="2" numFmtId="2" xfId="0" applyBorder="1" applyFont="1" applyNumberFormat="1"/>
    <xf borderId="14" fillId="3" fontId="2" numFmtId="1" xfId="0" applyBorder="1" applyFont="1" applyNumberFormat="1"/>
    <xf borderId="1" fillId="4" fontId="2" numFmtId="0" xfId="0" applyBorder="1" applyFont="1"/>
    <xf borderId="29" fillId="4" fontId="2" numFmtId="2" xfId="0" applyBorder="1" applyFont="1" applyNumberFormat="1"/>
    <xf borderId="29" fillId="4" fontId="2" numFmtId="1" xfId="0" applyBorder="1" applyFont="1" applyNumberFormat="1"/>
    <xf borderId="36" fillId="4" fontId="2" numFmtId="2" xfId="0" applyBorder="1" applyFont="1" applyNumberFormat="1"/>
    <xf borderId="1" fillId="6" fontId="2" numFmtId="0" xfId="0" applyAlignment="1" applyBorder="1" applyFont="1">
      <alignment horizontal="center"/>
    </xf>
    <xf borderId="29" fillId="7" fontId="2" numFmtId="2" xfId="0" applyAlignment="1" applyBorder="1" applyFill="1" applyFont="1" applyNumberFormat="1">
      <alignment horizontal="center"/>
    </xf>
    <xf borderId="37" fillId="8" fontId="1" numFmtId="0" xfId="0" applyAlignment="1" applyBorder="1" applyFill="1" applyFont="1">
      <alignment horizontal="center"/>
    </xf>
    <xf borderId="38" fillId="0" fontId="8" numFmtId="0" xfId="0" applyBorder="1" applyFont="1"/>
    <xf borderId="39" fillId="9" fontId="1" numFmtId="0" xfId="0" applyAlignment="1" applyBorder="1" applyFill="1" applyFont="1">
      <alignment horizontal="center"/>
    </xf>
    <xf borderId="38" fillId="9" fontId="1" numFmtId="2" xfId="0" applyAlignment="1" applyBorder="1" applyFont="1" applyNumberFormat="1">
      <alignment horizontal="center"/>
    </xf>
    <xf borderId="40" fillId="9" fontId="1" numFmtId="2" xfId="0" applyAlignment="1" applyBorder="1" applyFont="1" applyNumberFormat="1">
      <alignment horizontal="center"/>
    </xf>
    <xf borderId="40" fillId="9" fontId="1" numFmtId="1" xfId="0" applyAlignment="1" applyBorder="1" applyFont="1" applyNumberFormat="1">
      <alignment horizontal="center"/>
    </xf>
    <xf borderId="41" fillId="9" fontId="1" numFmtId="2" xfId="0" applyAlignment="1" applyBorder="1" applyFont="1" applyNumberFormat="1">
      <alignment horizontal="center"/>
    </xf>
    <xf borderId="40" fillId="9" fontId="1" numFmtId="0" xfId="0" applyAlignment="1" applyBorder="1" applyFont="1">
      <alignment horizontal="center"/>
    </xf>
    <xf borderId="42" fillId="9" fontId="1" numFmtId="2" xfId="0" applyAlignment="1" applyBorder="1" applyFont="1" applyNumberFormat="1">
      <alignment horizontal="center"/>
    </xf>
    <xf borderId="38" fillId="9" fontId="1" numFmtId="1" xfId="0" applyAlignment="1" applyBorder="1" applyFont="1" applyNumberFormat="1">
      <alignment horizontal="center"/>
    </xf>
    <xf borderId="42" fillId="9" fontId="1" numFmtId="1" xfId="0" applyAlignment="1" applyBorder="1" applyFont="1" applyNumberFormat="1">
      <alignment horizontal="center"/>
    </xf>
    <xf borderId="38" fillId="9" fontId="1" numFmtId="0" xfId="0" applyAlignment="1" applyBorder="1" applyFont="1">
      <alignment horizontal="center"/>
    </xf>
    <xf borderId="42" fillId="6" fontId="1" numFmtId="2" xfId="0" applyAlignment="1" applyBorder="1" applyFont="1" applyNumberFormat="1">
      <alignment horizontal="center"/>
    </xf>
    <xf borderId="32" fillId="3" fontId="2" numFmtId="0" xfId="0" applyAlignment="1" applyBorder="1" applyFont="1">
      <alignment horizontal="center"/>
    </xf>
    <xf borderId="37" fillId="9" fontId="1" numFmtId="0" xfId="0" applyAlignment="1" applyBorder="1" applyFont="1">
      <alignment horizontal="center"/>
    </xf>
    <xf borderId="42" fillId="2" fontId="1" numFmtId="2" xfId="0" applyAlignment="1" applyBorder="1" applyFont="1" applyNumberFormat="1">
      <alignment horizontal="center"/>
    </xf>
    <xf borderId="39" fillId="9" fontId="2" numFmtId="0" xfId="0" applyBorder="1" applyFont="1"/>
    <xf borderId="38" fillId="9" fontId="2" numFmtId="2" xfId="0" applyBorder="1" applyFont="1" applyNumberFormat="1"/>
    <xf borderId="38" fillId="9" fontId="2" numFmtId="1" xfId="0" applyBorder="1" applyFont="1" applyNumberFormat="1"/>
    <xf borderId="35" fillId="6" fontId="2" numFmtId="2" xfId="0" applyAlignment="1" applyBorder="1" applyFont="1" applyNumberFormat="1">
      <alignment horizontal="center"/>
    </xf>
    <xf borderId="33" fillId="2" fontId="2" numFmtId="0" xfId="0" applyAlignment="1" applyBorder="1" applyFont="1">
      <alignment horizontal="center"/>
    </xf>
    <xf borderId="38" fillId="3" fontId="1" numFmtId="2" xfId="0" applyAlignment="1" applyBorder="1" applyFont="1" applyNumberFormat="1">
      <alignment horizontal="center"/>
    </xf>
    <xf borderId="42" fillId="4" fontId="1" numFmtId="2" xfId="0" applyAlignment="1" applyBorder="1" applyFont="1" applyNumberFormat="1">
      <alignment horizontal="center"/>
    </xf>
    <xf borderId="38" fillId="3" fontId="1" numFmtId="1" xfId="0" applyAlignment="1" applyBorder="1" applyFont="1" applyNumberFormat="1">
      <alignment horizontal="center"/>
    </xf>
    <xf borderId="42" fillId="4" fontId="1" numFmtId="1" xfId="0" applyAlignment="1" applyBorder="1" applyFont="1" applyNumberFormat="1">
      <alignment horizontal="center"/>
    </xf>
    <xf borderId="41" fillId="4" fontId="1" numFmtId="2" xfId="0" applyAlignment="1" applyBorder="1" applyFont="1" applyNumberFormat="1">
      <alignment horizontal="center"/>
    </xf>
    <xf borderId="43" fillId="7" fontId="1" numFmtId="0" xfId="0" applyAlignment="1" applyBorder="1" applyFont="1">
      <alignment horizontal="center"/>
    </xf>
    <xf borderId="44" fillId="0" fontId="8" numFmtId="0" xfId="0" applyBorder="1" applyFont="1"/>
    <xf borderId="45" fillId="7" fontId="1" numFmtId="0" xfId="0" applyAlignment="1" applyBorder="1" applyFont="1">
      <alignment horizontal="center"/>
    </xf>
    <xf borderId="44" fillId="7" fontId="1" numFmtId="2" xfId="0" applyAlignment="1" applyBorder="1" applyFont="1" applyNumberFormat="1">
      <alignment horizontal="center"/>
    </xf>
    <xf borderId="46" fillId="7" fontId="1" numFmtId="2" xfId="0" applyAlignment="1" applyBorder="1" applyFont="1" applyNumberFormat="1">
      <alignment horizontal="center"/>
    </xf>
    <xf borderId="46" fillId="7" fontId="1" numFmtId="1" xfId="0" applyAlignment="1" applyBorder="1" applyFont="1" applyNumberFormat="1">
      <alignment horizontal="center"/>
    </xf>
    <xf borderId="47" fillId="7" fontId="1" numFmtId="2" xfId="0" applyAlignment="1" applyBorder="1" applyFont="1" applyNumberFormat="1">
      <alignment horizontal="center"/>
    </xf>
    <xf borderId="46" fillId="7" fontId="1" numFmtId="0" xfId="0" applyAlignment="1" applyBorder="1" applyFont="1">
      <alignment horizontal="center"/>
    </xf>
    <xf borderId="48" fillId="7" fontId="1" numFmtId="2" xfId="0" applyAlignment="1" applyBorder="1" applyFont="1" applyNumberFormat="1">
      <alignment horizontal="center"/>
    </xf>
    <xf borderId="44" fillId="7" fontId="1" numFmtId="1" xfId="0" applyAlignment="1" applyBorder="1" applyFont="1" applyNumberFormat="1">
      <alignment horizontal="center"/>
    </xf>
    <xf borderId="48" fillId="7" fontId="1" numFmtId="1" xfId="0" applyAlignment="1" applyBorder="1" applyFont="1" applyNumberFormat="1">
      <alignment horizontal="center"/>
    </xf>
    <xf borderId="49" fillId="7" fontId="1" numFmtId="2" xfId="0" applyAlignment="1" applyBorder="1" applyFont="1" applyNumberFormat="1">
      <alignment horizontal="center"/>
    </xf>
    <xf borderId="44" fillId="7" fontId="1" numFmtId="0" xfId="0" applyAlignment="1" applyBorder="1" applyFont="1">
      <alignment horizontal="center"/>
    </xf>
    <xf borderId="50" fillId="0" fontId="1" numFmtId="0" xfId="0" applyAlignment="1" applyBorder="1" applyFont="1">
      <alignment horizontal="center" shrinkToFit="0" wrapText="1"/>
    </xf>
    <xf borderId="51" fillId="0" fontId="1" numFmtId="0" xfId="0" applyAlignment="1" applyBorder="1" applyFont="1">
      <alignment horizontal="center" shrinkToFit="0" wrapText="1"/>
    </xf>
    <xf borderId="52" fillId="0" fontId="8" numFmtId="0" xfId="0" applyBorder="1" applyFont="1"/>
    <xf borderId="53" fillId="0" fontId="8" numFmtId="0" xfId="0" applyBorder="1" applyFont="1"/>
    <xf borderId="54" fillId="0" fontId="1" numFmtId="0" xfId="0" applyAlignment="1" applyBorder="1" applyFont="1">
      <alignment horizontal="center" shrinkToFit="0" wrapText="1"/>
    </xf>
    <xf borderId="43" fillId="0" fontId="8" numFmtId="0" xfId="0" applyBorder="1" applyFont="1"/>
    <xf borderId="46" fillId="0" fontId="8" numFmtId="0" xfId="0" applyBorder="1" applyFont="1"/>
    <xf borderId="49" fillId="0" fontId="8" numFmtId="0" xfId="0" applyBorder="1" applyFont="1"/>
    <xf borderId="55" fillId="4" fontId="1" numFmtId="0" xfId="0" applyAlignment="1" applyBorder="1" applyFont="1">
      <alignment horizontal="center" shrinkToFit="0" wrapText="1"/>
    </xf>
    <xf borderId="56" fillId="3" fontId="1" numFmtId="0" xfId="0" applyAlignment="1" applyBorder="1" applyFont="1">
      <alignment horizontal="center" shrinkToFit="0" wrapText="1"/>
    </xf>
    <xf borderId="30" fillId="6" fontId="2" numFmtId="2" xfId="0" applyAlignment="1" applyBorder="1" applyFont="1" applyNumberFormat="1">
      <alignment horizontal="center"/>
    </xf>
    <xf borderId="57" fillId="3" fontId="2" numFmtId="2" xfId="0" applyAlignment="1" applyBorder="1" applyFont="1" applyNumberFormat="1">
      <alignment horizontal="center"/>
    </xf>
    <xf borderId="7" fillId="4" fontId="2" numFmtId="2" xfId="0" applyAlignment="1" applyBorder="1" applyFont="1" applyNumberFormat="1">
      <alignment horizontal="center"/>
    </xf>
    <xf borderId="57" fillId="3" fontId="2" numFmtId="0" xfId="0" applyAlignment="1" applyBorder="1" applyFont="1">
      <alignment horizontal="center"/>
    </xf>
    <xf borderId="30" fillId="4" fontId="2" numFmtId="2" xfId="0" applyAlignment="1" applyBorder="1" applyFont="1" applyNumberFormat="1">
      <alignment horizontal="center"/>
    </xf>
    <xf borderId="7" fillId="4" fontId="2" numFmtId="1" xfId="0" applyAlignment="1" applyBorder="1" applyFont="1" applyNumberFormat="1">
      <alignment horizontal="center"/>
    </xf>
    <xf borderId="8" fillId="4" fontId="2" numFmtId="2" xfId="0" applyAlignment="1" applyBorder="1" applyFont="1" applyNumberFormat="1">
      <alignment horizontal="center"/>
    </xf>
    <xf borderId="22" fillId="0" fontId="2" numFmtId="2" xfId="0" applyAlignment="1" applyBorder="1" applyFont="1" applyNumberFormat="1">
      <alignment horizontal="center"/>
    </xf>
    <xf borderId="1" fillId="10" fontId="2" numFmtId="0" xfId="0" applyAlignment="1" applyBorder="1" applyFill="1" applyFont="1">
      <alignment horizontal="center"/>
    </xf>
    <xf borderId="15" fillId="2" fontId="2" numFmtId="2" xfId="0" applyAlignment="1" applyBorder="1" applyFont="1" applyNumberFormat="1">
      <alignment horizontal="center"/>
    </xf>
    <xf borderId="58" fillId="3" fontId="2" numFmtId="2" xfId="0" applyAlignment="1" applyBorder="1" applyFont="1" applyNumberFormat="1">
      <alignment horizontal="center"/>
    </xf>
    <xf borderId="17" fillId="4" fontId="2" numFmtId="2" xfId="0" applyAlignment="1" applyBorder="1" applyFont="1" applyNumberFormat="1">
      <alignment horizontal="center"/>
    </xf>
    <xf borderId="58" fillId="3" fontId="2" numFmtId="0" xfId="0" applyAlignment="1" applyBorder="1" applyFont="1">
      <alignment horizontal="center"/>
    </xf>
    <xf borderId="15" fillId="4" fontId="2" numFmtId="2" xfId="0" applyAlignment="1" applyBorder="1" applyFont="1" applyNumberFormat="1">
      <alignment horizontal="center"/>
    </xf>
    <xf borderId="17" fillId="4" fontId="2" numFmtId="1" xfId="0" applyAlignment="1" applyBorder="1" applyFont="1" applyNumberFormat="1">
      <alignment horizontal="center"/>
    </xf>
    <xf borderId="18" fillId="4" fontId="2" numFmtId="2" xfId="0" applyAlignment="1" applyBorder="1" applyFont="1" applyNumberFormat="1">
      <alignment horizontal="center"/>
    </xf>
    <xf borderId="17" fillId="4" fontId="2" numFmtId="2" xfId="0" applyBorder="1" applyFont="1" applyNumberFormat="1"/>
    <xf borderId="58" fillId="3" fontId="2" numFmtId="2" xfId="0" applyBorder="1" applyFont="1" applyNumberFormat="1"/>
    <xf borderId="58" fillId="3" fontId="2" numFmtId="0" xfId="0" applyBorder="1" applyFont="1"/>
    <xf borderId="46" fillId="9" fontId="1" numFmtId="2" xfId="0" applyAlignment="1" applyBorder="1" applyFont="1" applyNumberFormat="1">
      <alignment horizontal="center"/>
    </xf>
    <xf borderId="59" fillId="9" fontId="1" numFmtId="2" xfId="0" applyAlignment="1" applyBorder="1" applyFont="1" applyNumberFormat="1">
      <alignment horizontal="center"/>
    </xf>
    <xf borderId="60" fillId="9" fontId="1" numFmtId="2" xfId="0" applyAlignment="1" applyBorder="1" applyFont="1" applyNumberFormat="1">
      <alignment horizontal="center"/>
    </xf>
    <xf borderId="61" fillId="9" fontId="1" numFmtId="2" xfId="0" applyAlignment="1" applyBorder="1" applyFont="1" applyNumberFormat="1">
      <alignment horizontal="center"/>
    </xf>
    <xf borderId="60" fillId="9" fontId="1" numFmtId="0" xfId="0" applyAlignment="1" applyBorder="1" applyFont="1">
      <alignment horizontal="center"/>
    </xf>
    <xf borderId="61" fillId="9" fontId="1" numFmtId="1" xfId="0" applyAlignment="1" applyBorder="1" applyFont="1" applyNumberFormat="1">
      <alignment horizontal="center"/>
    </xf>
    <xf borderId="62" fillId="9" fontId="1" numFmtId="2" xfId="0" applyAlignment="1" applyBorder="1" applyFont="1" applyNumberFormat="1">
      <alignment horizontal="center"/>
    </xf>
    <xf borderId="33" fillId="10" fontId="2" numFmtId="0" xfId="0" applyAlignment="1" applyBorder="1" applyFont="1">
      <alignment horizontal="center"/>
    </xf>
    <xf borderId="57" fillId="4" fontId="2" numFmtId="0" xfId="0" applyAlignment="1" applyBorder="1" applyFont="1">
      <alignment horizontal="center"/>
    </xf>
    <xf borderId="57" fillId="3" fontId="2" numFmtId="2" xfId="0" applyBorder="1" applyFont="1" applyNumberFormat="1"/>
    <xf borderId="57" fillId="3" fontId="2" numFmtId="0" xfId="0" applyBorder="1" applyFont="1"/>
    <xf borderId="57" fillId="4" fontId="2" numFmtId="0" xfId="0" applyBorder="1" applyFont="1"/>
    <xf borderId="1" fillId="2" fontId="2" numFmtId="0" xfId="0" applyAlignment="1" applyBorder="1" applyFont="1">
      <alignment horizontal="center"/>
    </xf>
    <xf borderId="17" fillId="4" fontId="2" numFmtId="1" xfId="0" applyBorder="1" applyFont="1" applyNumberFormat="1"/>
    <xf borderId="60" fillId="9" fontId="2" numFmtId="2" xfId="0" applyBorder="1" applyFont="1" applyNumberFormat="1"/>
    <xf borderId="60" fillId="9" fontId="2" numFmtId="0" xfId="0" applyBorder="1" applyFont="1"/>
    <xf borderId="1" fillId="2" fontId="2" numFmtId="0" xfId="0" applyBorder="1" applyFont="1"/>
    <xf borderId="18" fillId="4" fontId="2" numFmtId="2" xfId="0" applyBorder="1" applyFont="1" applyNumberFormat="1"/>
    <xf borderId="63" fillId="7" fontId="1" numFmtId="0" xfId="0" applyAlignment="1" applyBorder="1" applyFont="1">
      <alignment horizontal="center"/>
    </xf>
    <xf borderId="64" fillId="0" fontId="8" numFmtId="0" xfId="0" applyBorder="1" applyFont="1"/>
    <xf borderId="46" fillId="7" fontId="2" numFmtId="2" xfId="0" applyAlignment="1" applyBorder="1" applyFont="1" applyNumberFormat="1">
      <alignment horizontal="center"/>
    </xf>
    <xf borderId="64" fillId="7" fontId="1" numFmtId="0" xfId="0" applyAlignment="1" applyBorder="1" applyFont="1">
      <alignment horizontal="center"/>
    </xf>
    <xf borderId="65" fillId="7" fontId="1" numFmtId="0" xfId="0" applyAlignment="1" applyBorder="1" applyFont="1">
      <alignment horizontal="center"/>
    </xf>
    <xf borderId="65" fillId="7" fontId="1" numFmtId="2" xfId="0" applyAlignment="1" applyBorder="1" applyFont="1" applyNumberFormat="1">
      <alignment horizontal="center"/>
    </xf>
    <xf borderId="66" fillId="7" fontId="1" numFmtId="2" xfId="0" applyAlignment="1" applyBorder="1" applyFont="1" applyNumberFormat="1">
      <alignment horizontal="center"/>
    </xf>
    <xf borderId="67" fillId="7" fontId="1" numFmtId="2" xfId="0" applyAlignment="1" applyBorder="1" applyFont="1" applyNumberFormat="1">
      <alignment horizontal="center"/>
    </xf>
    <xf borderId="68" fillId="7" fontId="1" numFmtId="2" xfId="0" applyAlignment="1" applyBorder="1" applyFont="1" applyNumberFormat="1">
      <alignment horizontal="center"/>
    </xf>
    <xf borderId="67" fillId="7" fontId="1" numFmtId="0" xfId="0" applyAlignment="1" applyBorder="1" applyFont="1">
      <alignment horizontal="center"/>
    </xf>
    <xf borderId="69" fillId="7" fontId="1" numFmtId="0" xfId="0" applyAlignment="1" applyBorder="1" applyFont="1">
      <alignment horizontal="center"/>
    </xf>
    <xf borderId="68" fillId="7" fontId="1" numFmtId="1" xfId="0" applyAlignment="1" applyBorder="1" applyFont="1" applyNumberFormat="1">
      <alignment horizontal="center"/>
    </xf>
    <xf borderId="70" fillId="7" fontId="1" numFmtId="2" xfId="0" applyAlignment="1" applyBorder="1" applyFont="1" applyNumberFormat="1">
      <alignment horizontal="center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center"/>
    </xf>
    <xf borderId="30" fillId="4" fontId="2" numFmtId="1" xfId="0" applyAlignment="1" applyBorder="1" applyFont="1" applyNumberFormat="1">
      <alignment horizontal="center"/>
    </xf>
    <xf borderId="33" fillId="4" fontId="2" numFmtId="2" xfId="0" applyAlignment="1" applyBorder="1" applyFont="1" applyNumberFormat="1">
      <alignment horizontal="center"/>
    </xf>
    <xf borderId="31" fillId="3" fontId="2" numFmtId="1" xfId="0" applyAlignment="1" applyBorder="1" applyFont="1" applyNumberFormat="1">
      <alignment horizontal="center"/>
    </xf>
    <xf borderId="57" fillId="3" fontId="2" numFmtId="1" xfId="0" applyAlignment="1" applyBorder="1" applyFont="1" applyNumberFormat="1">
      <alignment horizontal="center"/>
    </xf>
    <xf borderId="9" fillId="0" fontId="2" numFmtId="0" xfId="0" applyBorder="1" applyFont="1"/>
    <xf borderId="13" fillId="0" fontId="2" numFmtId="0" xfId="0" applyAlignment="1" applyBorder="1" applyFont="1">
      <alignment horizontal="center"/>
    </xf>
    <xf borderId="15" fillId="4" fontId="2" numFmtId="1" xfId="0" applyAlignment="1" applyBorder="1" applyFont="1" applyNumberFormat="1">
      <alignment horizontal="center"/>
    </xf>
    <xf borderId="1" fillId="4" fontId="2" numFmtId="2" xfId="0" applyAlignment="1" applyBorder="1" applyFont="1" applyNumberFormat="1">
      <alignment horizontal="center"/>
    </xf>
    <xf borderId="28" fillId="3" fontId="2" numFmtId="1" xfId="0" applyAlignment="1" applyBorder="1" applyFont="1" applyNumberFormat="1">
      <alignment horizontal="center"/>
    </xf>
    <xf borderId="58" fillId="3" fontId="2" numFmtId="1" xfId="0" applyAlignment="1" applyBorder="1" applyFont="1" applyNumberFormat="1">
      <alignment horizontal="center"/>
    </xf>
    <xf borderId="28" fillId="3" fontId="2" numFmtId="1" xfId="0" applyBorder="1" applyFont="1" applyNumberFormat="1"/>
    <xf borderId="58" fillId="3" fontId="2" numFmtId="1" xfId="0" applyBorder="1" applyFont="1" applyNumberFormat="1"/>
    <xf borderId="19" fillId="0" fontId="2" numFmtId="0" xfId="0" applyBorder="1" applyFont="1"/>
    <xf borderId="38" fillId="9" fontId="2" numFmtId="0" xfId="0" applyBorder="1" applyFont="1"/>
    <xf borderId="61" fillId="9" fontId="1" numFmtId="0" xfId="0" applyAlignment="1" applyBorder="1" applyFont="1">
      <alignment horizontal="center"/>
    </xf>
    <xf borderId="40" fillId="9" fontId="2" numFmtId="2" xfId="0" applyAlignment="1" applyBorder="1" applyFont="1" applyNumberFormat="1">
      <alignment horizontal="center"/>
    </xf>
    <xf borderId="59" fillId="9" fontId="1" numFmtId="1" xfId="0" applyAlignment="1" applyBorder="1" applyFont="1" applyNumberFormat="1">
      <alignment horizontal="center"/>
    </xf>
    <xf borderId="39" fillId="9" fontId="1" numFmtId="1" xfId="0" applyAlignment="1" applyBorder="1" applyFont="1" applyNumberFormat="1">
      <alignment horizontal="center"/>
    </xf>
    <xf borderId="60" fillId="9" fontId="1" numFmtId="1" xfId="0" applyAlignment="1" applyBorder="1" applyFont="1" applyNumberFormat="1">
      <alignment horizontal="center"/>
    </xf>
    <xf borderId="22" fillId="3" fontId="2" numFmtId="2" xfId="0" applyAlignment="1" applyBorder="1" applyFont="1" applyNumberFormat="1">
      <alignment horizontal="center"/>
    </xf>
    <xf borderId="22" fillId="4" fontId="2" numFmtId="2" xfId="0" applyAlignment="1" applyBorder="1" applyFont="1" applyNumberFormat="1">
      <alignment horizontal="center"/>
    </xf>
    <xf borderId="57" fillId="4" fontId="2" numFmtId="1" xfId="0" applyAlignment="1" applyBorder="1" applyFont="1" applyNumberFormat="1">
      <alignment horizontal="center"/>
    </xf>
    <xf borderId="15" fillId="4" fontId="2" numFmtId="1" xfId="0" applyBorder="1" applyFont="1" applyNumberFormat="1"/>
    <xf borderId="30" fillId="4" fontId="2" numFmtId="1" xfId="0" applyBorder="1" applyFont="1" applyNumberFormat="1"/>
    <xf borderId="7" fillId="4" fontId="2" numFmtId="2" xfId="0" applyBorder="1" applyFont="1" applyNumberFormat="1"/>
    <xf borderId="31" fillId="3" fontId="2" numFmtId="1" xfId="0" applyBorder="1" applyFont="1" applyNumberFormat="1"/>
    <xf borderId="57" fillId="3" fontId="2" numFmtId="1" xfId="0" applyBorder="1" applyFont="1" applyNumberFormat="1"/>
    <xf borderId="59" fillId="9" fontId="2" numFmtId="1" xfId="0" applyBorder="1" applyFont="1" applyNumberFormat="1"/>
    <xf borderId="61" fillId="9" fontId="2" numFmtId="2" xfId="0" applyBorder="1" applyFont="1" applyNumberFormat="1"/>
    <xf borderId="39" fillId="9" fontId="2" numFmtId="1" xfId="0" applyBorder="1" applyFont="1" applyNumberFormat="1"/>
    <xf borderId="60" fillId="9" fontId="2" numFmtId="1" xfId="0" applyBorder="1" applyFont="1" applyNumberFormat="1"/>
    <xf borderId="64" fillId="7" fontId="1" numFmtId="1" xfId="0" applyAlignment="1" applyBorder="1" applyFont="1" applyNumberFormat="1">
      <alignment horizontal="center"/>
    </xf>
    <xf borderId="66" fillId="7" fontId="1" numFmtId="1" xfId="0" applyAlignment="1" applyBorder="1" applyFont="1" applyNumberFormat="1">
      <alignment horizontal="center"/>
    </xf>
    <xf borderId="64" fillId="7" fontId="1" numFmtId="2" xfId="0" applyAlignment="1" applyBorder="1" applyFont="1" applyNumberFormat="1">
      <alignment horizontal="center"/>
    </xf>
    <xf borderId="69" fillId="7" fontId="1" numFmtId="1" xfId="0" applyAlignment="1" applyBorder="1" applyFont="1" applyNumberFormat="1">
      <alignment horizontal="center"/>
    </xf>
    <xf borderId="67" fillId="7" fontId="1" numFmtId="1" xfId="0" applyAlignment="1" applyBorder="1" applyFont="1" applyNumberFormat="1">
      <alignment horizontal="center"/>
    </xf>
    <xf borderId="0" fillId="0" fontId="2" numFmtId="1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30" fillId="3" fontId="1" numFmtId="0" xfId="0" applyAlignment="1" applyBorder="1" applyFont="1">
      <alignment horizontal="center" shrinkToFit="0" wrapText="1"/>
    </xf>
    <xf borderId="30" fillId="4" fontId="1" numFmtId="0" xfId="0" applyAlignment="1" applyBorder="1" applyFont="1">
      <alignment horizontal="center" shrinkToFit="0" wrapText="1"/>
    </xf>
    <xf borderId="32" fillId="0" fontId="8" numFmtId="0" xfId="0" applyBorder="1" applyFont="1"/>
    <xf borderId="30" fillId="11" fontId="1" numFmtId="0" xfId="0" applyAlignment="1" applyBorder="1" applyFill="1" applyFont="1">
      <alignment horizontal="center" shrinkToFit="0" wrapText="1"/>
    </xf>
    <xf borderId="45" fillId="0" fontId="8" numFmtId="0" xfId="0" applyBorder="1" applyFont="1"/>
    <xf borderId="40" fillId="3" fontId="1" numFmtId="0" xfId="0" applyAlignment="1" applyBorder="1" applyFont="1">
      <alignment horizontal="center"/>
    </xf>
    <xf borderId="40" fillId="3" fontId="1" numFmtId="0" xfId="0" applyAlignment="1" applyBorder="1" applyFont="1">
      <alignment horizontal="center" shrinkToFit="0" wrapText="1"/>
    </xf>
    <xf borderId="40" fillId="4" fontId="1" numFmtId="0" xfId="0" applyAlignment="1" applyBorder="1" applyFont="1">
      <alignment horizontal="center"/>
    </xf>
    <xf borderId="40" fillId="4" fontId="1" numFmtId="0" xfId="0" applyAlignment="1" applyBorder="1" applyFont="1">
      <alignment horizontal="center" shrinkToFit="0" wrapText="1"/>
    </xf>
    <xf borderId="40" fillId="11" fontId="1" numFmtId="0" xfId="0" applyAlignment="1" applyBorder="1" applyFont="1">
      <alignment horizontal="center"/>
    </xf>
    <xf borderId="40" fillId="11" fontId="1" numFmtId="0" xfId="0" applyAlignment="1" applyBorder="1" applyFont="1">
      <alignment horizontal="center" shrinkToFit="0" wrapText="1"/>
    </xf>
    <xf borderId="33" fillId="0" fontId="1" numFmtId="0" xfId="0" applyAlignment="1" applyBorder="1" applyFont="1">
      <alignment horizontal="center"/>
    </xf>
    <xf borderId="33" fillId="0" fontId="2" numFmtId="0" xfId="0" applyAlignment="1" applyBorder="1" applyFont="1">
      <alignment horizontal="center"/>
    </xf>
    <xf borderId="33" fillId="3" fontId="2" numFmtId="0" xfId="0" applyAlignment="1" applyBorder="1" applyFont="1">
      <alignment horizontal="center"/>
    </xf>
    <xf borderId="33" fillId="11" fontId="2" numFmtId="0" xfId="0" applyBorder="1" applyFont="1"/>
    <xf borderId="33" fillId="11" fontId="2" numFmtId="2" xfId="0" applyAlignment="1" applyBorder="1" applyFont="1" applyNumberFormat="1">
      <alignment horizontal="center"/>
    </xf>
    <xf borderId="33" fillId="0" fontId="2" numFmtId="0" xfId="0" applyBorder="1" applyFont="1"/>
    <xf borderId="34" fillId="0" fontId="2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11" fontId="2" numFmtId="0" xfId="0" applyAlignment="1" applyBorder="1" applyFont="1">
      <alignment horizontal="center"/>
    </xf>
    <xf borderId="1" fillId="11" fontId="2" numFmtId="2" xfId="0" applyAlignment="1" applyBorder="1" applyFont="1" applyNumberFormat="1">
      <alignment horizontal="center"/>
    </xf>
    <xf borderId="36" fillId="0" fontId="2" numFmtId="0" xfId="0" applyAlignment="1" applyBorder="1" applyFont="1">
      <alignment horizontal="center"/>
    </xf>
    <xf borderId="1" fillId="11" fontId="2" numFmtId="0" xfId="0" applyBorder="1" applyFont="1"/>
    <xf borderId="1" fillId="0" fontId="2" numFmtId="0" xfId="0" applyBorder="1" applyFont="1"/>
    <xf borderId="1" fillId="3" fontId="2" numFmtId="0" xfId="0" applyBorder="1" applyFont="1"/>
    <xf borderId="40" fillId="6" fontId="1" numFmtId="2" xfId="0" applyAlignment="1" applyBorder="1" applyFont="1" applyNumberFormat="1">
      <alignment horizontal="center"/>
    </xf>
    <xf borderId="41" fillId="9" fontId="1" numFmtId="0" xfId="0" applyAlignment="1" applyBorder="1" applyFont="1">
      <alignment horizontal="center"/>
    </xf>
    <xf borderId="33" fillId="11" fontId="2" numFmtId="0" xfId="0" applyAlignment="1" applyBorder="1" applyFont="1">
      <alignment horizontal="center"/>
    </xf>
    <xf borderId="40" fillId="2" fontId="1" numFmtId="2" xfId="0" applyAlignment="1" applyBorder="1" applyFont="1" applyNumberFormat="1">
      <alignment horizontal="center"/>
    </xf>
    <xf borderId="71" fillId="7" fontId="1" numFmtId="0" xfId="0" applyAlignment="1" applyBorder="1" applyFont="1">
      <alignment horizontal="center"/>
    </xf>
    <xf borderId="24" fillId="0" fontId="1" numFmtId="0" xfId="0" applyAlignment="1" applyBorder="1" applyFont="1">
      <alignment horizontal="center" shrinkToFit="0" wrapText="1"/>
    </xf>
    <xf borderId="15" fillId="3" fontId="1" numFmtId="0" xfId="0" applyAlignment="1" applyBorder="1" applyFont="1">
      <alignment horizontal="center" shrinkToFit="0" wrapText="1"/>
    </xf>
    <xf borderId="14" fillId="3" fontId="2" numFmtId="0" xfId="0" applyBorder="1" applyFont="1"/>
    <xf borderId="15" fillId="4" fontId="1" numFmtId="0" xfId="0" applyAlignment="1" applyBorder="1" applyFont="1">
      <alignment horizontal="center" shrinkToFit="0" wrapText="1"/>
    </xf>
    <xf borderId="15" fillId="11" fontId="1" numFmtId="0" xfId="0" applyAlignment="1" applyBorder="1" applyFont="1">
      <alignment horizontal="center" shrinkToFit="0" wrapText="1"/>
    </xf>
    <xf borderId="1" fillId="11" fontId="1" numFmtId="0" xfId="0" applyAlignment="1" applyBorder="1" applyFont="1">
      <alignment horizontal="center" shrinkToFit="0" wrapText="1"/>
    </xf>
    <xf borderId="1" fillId="6" fontId="2" numFmtId="2" xfId="0" applyAlignment="1" applyBorder="1" applyFont="1" applyNumberFormat="1">
      <alignment horizontal="center"/>
    </xf>
    <xf borderId="1" fillId="7" fontId="1" numFmtId="0" xfId="0" applyAlignment="1" applyBorder="1" applyFont="1">
      <alignment horizontal="center"/>
    </xf>
    <xf borderId="1" fillId="7" fontId="1" numFmtId="2" xfId="0" applyAlignment="1" applyBorder="1" applyFont="1" applyNumberFormat="1">
      <alignment horizontal="center"/>
    </xf>
    <xf borderId="2" fillId="0" fontId="2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center" shrinkToFit="0" wrapText="1"/>
    </xf>
    <xf borderId="72" fillId="0" fontId="8" numFmtId="0" xfId="0" applyBorder="1" applyFont="1"/>
    <xf borderId="36" fillId="4" fontId="1" numFmtId="0" xfId="0" applyAlignment="1" applyBorder="1" applyFont="1">
      <alignment horizontal="center" shrinkToFit="0" wrapText="1"/>
    </xf>
    <xf borderId="0" fillId="0" fontId="1" numFmtId="0" xfId="0" applyAlignment="1" applyFont="1">
      <alignment shrinkToFit="0" vertical="bottom" wrapText="1"/>
    </xf>
    <xf borderId="23" fillId="0" fontId="2" numFmtId="0" xfId="0" applyAlignment="1" applyBorder="1" applyFont="1">
      <alignment horizontal="center"/>
    </xf>
    <xf borderId="36" fillId="4" fontId="2" numFmtId="0" xfId="0" applyAlignment="1" applyBorder="1" applyFont="1">
      <alignment horizontal="center"/>
    </xf>
    <xf borderId="36" fillId="4" fontId="2" numFmtId="0" xfId="0" applyBorder="1" applyFont="1"/>
    <xf borderId="13" fillId="9" fontId="1" numFmtId="0" xfId="0" applyAlignment="1" applyBorder="1" applyFont="1">
      <alignment horizontal="center"/>
    </xf>
    <xf borderId="1" fillId="9" fontId="1" numFmtId="0" xfId="0" applyAlignment="1" applyBorder="1" applyFont="1">
      <alignment horizontal="center"/>
    </xf>
    <xf borderId="1" fillId="9" fontId="1" numFmtId="2" xfId="0" applyAlignment="1" applyBorder="1" applyFont="1" applyNumberFormat="1">
      <alignment horizontal="center"/>
    </xf>
    <xf borderId="36" fillId="9" fontId="1" numFmtId="0" xfId="0" applyAlignment="1" applyBorder="1" applyFont="1">
      <alignment horizontal="center"/>
    </xf>
    <xf borderId="28" fillId="9" fontId="1" numFmtId="0" xfId="0" applyAlignment="1" applyBorder="1" applyFont="1">
      <alignment horizontal="center"/>
    </xf>
    <xf borderId="1" fillId="9" fontId="2" numFmtId="0" xfId="0" applyBorder="1" applyFont="1"/>
    <xf borderId="36" fillId="9" fontId="2" numFmtId="0" xfId="0" applyBorder="1" applyFont="1"/>
    <xf borderId="28" fillId="9" fontId="2" numFmtId="0" xfId="0" applyBorder="1" applyFont="1"/>
    <xf borderId="37" fillId="7" fontId="1" numFmtId="0" xfId="0" applyAlignment="1" applyBorder="1" applyFont="1">
      <alignment horizontal="center"/>
    </xf>
    <xf borderId="40" fillId="7" fontId="1" numFmtId="0" xfId="0" applyAlignment="1" applyBorder="1" applyFont="1">
      <alignment horizontal="center"/>
    </xf>
    <xf borderId="40" fillId="7" fontId="2" numFmtId="2" xfId="0" applyBorder="1" applyFont="1" applyNumberFormat="1"/>
    <xf borderId="40" fillId="7" fontId="1" numFmtId="2" xfId="0" applyAlignment="1" applyBorder="1" applyFont="1" applyNumberFormat="1">
      <alignment horizontal="center"/>
    </xf>
    <xf borderId="41" fillId="7" fontId="1" numFmtId="0" xfId="0" applyAlignment="1" applyBorder="1" applyFont="1">
      <alignment horizontal="center"/>
    </xf>
    <xf borderId="39" fillId="7" fontId="1" numFmtId="0" xfId="0" applyAlignment="1" applyBorder="1" applyFont="1">
      <alignment horizontal="center"/>
    </xf>
    <xf borderId="15" fillId="2" fontId="1" numFmtId="0" xfId="0" applyAlignment="1" applyBorder="1" applyFont="1">
      <alignment horizontal="center" shrinkToFit="0" vertical="center" wrapText="1"/>
    </xf>
    <xf borderId="17" fillId="0" fontId="8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2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2" numFmtId="2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Y981" sheet="issues"/>
  </cacheSource>
  <cacheFields>
    <cacheField name="issue_id" numFmtId="0">
      <sharedItems containsString="0" containsBlank="1" containsNumber="1" containsInteger="1">
        <n v="538721.0"/>
        <n v="551837.0"/>
        <n v="552359.0"/>
        <n v="552914.0"/>
        <n v="554061.0"/>
        <n v="558970.0"/>
        <n v="561168.0"/>
        <n v="576837.0"/>
        <n v="577462.0"/>
        <n v="585832.0"/>
        <n v="587434.0"/>
        <n v="590389.0"/>
        <n v="593387.0"/>
        <n v="596726.0"/>
        <n v="597071.0"/>
        <n v="597389.0"/>
        <n v="600489.0"/>
        <n v="601912.0"/>
        <n v="601999.0"/>
        <n v="621194.0"/>
        <n v="623742.0"/>
        <n v="626855.0"/>
        <n v="627984.0"/>
        <n v="634654.0"/>
        <n v="642412.0"/>
        <n v="658675.0"/>
        <n v="659018.0"/>
        <n v="660762.0"/>
        <n v="667586.0"/>
        <n v="670853.0"/>
        <n v="674446.0"/>
        <n v="674609.0"/>
        <n v="675961.0"/>
        <n v="676248.0"/>
        <n v="677173.0"/>
        <n v="682449.0"/>
        <n v="686900.0"/>
        <n v="687754.0"/>
        <n v="687929.0"/>
        <n v="691184.0"/>
        <n v="695213.0"/>
        <n v="696748.0"/>
        <n v="698552.0"/>
        <n v="700508.0"/>
        <n v="712870.0"/>
        <n v="713597.0"/>
        <n v="714547.0"/>
        <n v="717147.0"/>
        <n v="722137.0"/>
        <n v="724586.0"/>
        <n v="730907.0"/>
        <n v="731836.0"/>
        <n v="734506.0"/>
        <n v="735312.0"/>
        <n v="738440.0"/>
        <n v="738759.0"/>
        <n v="750010.0"/>
        <n v="752781.0"/>
        <n v="758103.0"/>
        <n v="759033.0"/>
        <n v="768901.0"/>
        <n v="779500.0"/>
        <n v="783505.0"/>
        <n v="790547.0"/>
        <n v="794101.0"/>
        <n v="794507.0"/>
        <n v="797889.0"/>
        <n v="801993.0"/>
        <n v="811773.0"/>
        <n v="812431.0"/>
        <n v="817341.0"/>
        <n v="817531.0"/>
        <n v="819493.0"/>
        <n v="822952.0"/>
        <n v="823917.0"/>
        <n v="833964.0"/>
        <n v="835157.0"/>
        <n v="837955.0"/>
        <n v="838565.0"/>
        <n v="840284.0"/>
        <n v="851828.0"/>
        <n v="852135.0"/>
        <n v="855335.0"/>
        <n v="857034.0"/>
        <n v="861246.0"/>
        <n v="866470.0"/>
        <n v="866474.0"/>
        <n v="869069.0"/>
        <n v="874258.0"/>
        <n v="888630.0"/>
        <n v="894646.0"/>
        <n v="894931.0"/>
        <n v="897027.0"/>
        <n v="900384.0"/>
        <n v="904571.0"/>
        <n v="906912.0"/>
        <n v="912496.0"/>
        <n v="916390.0"/>
        <n v="919434.0"/>
        <n v="924397.0"/>
        <n v="927544.0"/>
        <n v="937475.0"/>
        <n v="939475.0"/>
        <n v="947523.0"/>
        <n v="948882.0"/>
        <n v="957093.0"/>
        <n v="966240.0"/>
        <n v="978610.0"/>
        <n v="983489.0"/>
        <n v="985257.0"/>
        <n v="989204.0"/>
        <n v="991812.0"/>
        <n v="1003694.0"/>
        <n v="1023280.0"/>
        <n v="1024256.0"/>
        <n v="1025075.0"/>
        <n v="1029919.0"/>
        <n v="1033283.0"/>
        <n v="1033887.0"/>
        <n v="1047560.0"/>
        <n v="1048721.0"/>
        <n v="1055843.0"/>
        <n v="1057903.0"/>
        <n v="1066726.0"/>
        <n v="1071367.0"/>
        <n v="1073339.0"/>
        <n v="1074012.0"/>
        <n v="1076026.0"/>
        <n v="1079321.0"/>
        <n v="1079905.0"/>
        <n v="1080574.0"/>
        <n v="1092808.0"/>
        <n v="1093374.0"/>
        <n v="1096093.0"/>
        <n v="1097236.0"/>
        <n v="1104875.0"/>
        <n v="1105771.0"/>
        <n v="1111046.0"/>
        <n v="1116867.0"/>
        <n v="1118597.0"/>
        <n v="1118599.0"/>
        <n v="1121826.0"/>
        <n v="1130065.0"/>
        <n v="1130253.0"/>
        <n v="1132780.0"/>
        <n v="1132964.0"/>
        <n v="1142350.0"/>
        <n v="1148078.0"/>
        <n v="1173001.0"/>
        <n v="1176028.0"/>
        <n v="1179123.0"/>
        <n v="1183934.0"/>
        <n v="1184282.0"/>
        <n v="1184945.0"/>
        <n v="1187056.0"/>
        <n v="1187966.0"/>
        <n v="1189924.0"/>
        <n v="1190676.0"/>
        <n v="1191113.0"/>
        <n v="1203253.0"/>
        <n v="1203871.0"/>
        <n v="1207931.0"/>
        <n v="1209952.0"/>
        <n v="1217192.0"/>
        <n v="1217663.0"/>
        <n v="1221593.0"/>
        <n v="1247539.0"/>
        <n v="1248726.0"/>
        <n v="1249818.0"/>
        <n v="1252039.0"/>
        <n v="1253516.0"/>
        <n v="1253884.0"/>
        <n v="1254694.0"/>
        <n v="1261576.0"/>
        <n v="1262069.0"/>
        <n v="1263083.0"/>
        <n v="1265066.0"/>
        <n v="1268252.0"/>
        <n v="1271750.0"/>
        <n v="1287522.0"/>
        <n v="1297315.0"/>
        <n v="1298588.0"/>
        <n v="1300206.0"/>
        <n v="1306719.0"/>
        <n v="1314193.0"/>
        <n v="1315285.0"/>
        <n v="1316964.0"/>
        <n v="1319370.0"/>
        <n v="1324053.0"/>
        <n v="1324183.0"/>
        <n v="1325297.0"/>
        <n v="1325731.0"/>
        <n v="1328511.0"/>
        <n v="1329110.0"/>
        <n v="1332070.0"/>
        <n v="1339619.0"/>
        <n v="1340967.0"/>
        <n v="1343787.0"/>
        <n v="1344721.0"/>
        <n v="1347860.0"/>
        <n v="1353954.0"/>
        <n v="1354406.0"/>
        <n v="1355481.0"/>
        <n v="1357049.0"/>
        <n v="1357065.0"/>
        <n v="1357386.0"/>
        <n v="1359490.0"/>
        <n v="1362590.0"/>
        <n v="1363344.0"/>
        <n v="1373154.0"/>
        <n v="1373249.0"/>
        <n v="1382702.0"/>
        <n v="1384677.0"/>
        <n v="1385699.0"/>
        <n v="1386502.0"/>
        <n v="1390087.0"/>
        <n v="1395751.0"/>
        <n v="1396319.0"/>
        <n v="1401249.0"/>
        <n v="1401299.0"/>
        <n v="1403319.0"/>
        <n v="1405027.0"/>
        <n v="1407435.0"/>
        <n v="1407955.0"/>
        <n v="1410565.0"/>
        <n v="1413178.0"/>
        <n v="1421170.0"/>
        <n v="1421905.0"/>
        <n v="1424993.0"/>
        <n v="1430012.0"/>
        <n v="1435264.0"/>
        <n v="1435456.0"/>
        <n v="1439571.0"/>
        <n v="1441779.0"/>
        <n v="1442559.0"/>
        <n v="1454126.0"/>
        <n v="1454635.0"/>
        <n v="1455735.0"/>
        <n v="1456911.0"/>
        <n v="1458856.0"/>
        <n v="1462624.0"/>
        <n v="1465254.0"/>
        <n v="1467403.0"/>
        <n v="1469362.0"/>
        <n v="1479309.0"/>
        <n v="1479989.0"/>
        <n v="1482681.0"/>
        <n v="1485422.0"/>
        <n v="1486074.0"/>
        <n v="1486218.0"/>
        <n v="1487135.0"/>
        <n v="1492662.0"/>
        <n v="1493860.0"/>
        <n v="1494092.0"/>
        <n v="1506200.0"/>
        <n v="1509994.0"/>
        <n v="1510786.0"/>
        <n v="1513854.0"/>
        <n v="1514062.0"/>
        <n v="1514429.0"/>
        <n v="1515665.0"/>
        <n v="1516605.0"/>
        <n v="1519164.0"/>
        <n v="1521066.0"/>
        <n v="1526422.0"/>
        <n v="1526439.0"/>
        <n v="1528712.0"/>
        <n v="1529006.0"/>
        <n v="1537936.0"/>
        <n v="1540794.0"/>
        <n v="1553762.0"/>
        <n v="1560574.0"/>
        <n v="1565273.0"/>
        <n v="1569123.0"/>
        <n v="1570673.0"/>
        <n v="1571124.0"/>
        <n v="1571472.0"/>
        <n v="1571487.0"/>
        <n v="1574259.0"/>
        <n v="1574357.0"/>
        <n v="1574407.0"/>
        <n v="1576600.0"/>
        <n v="1576778.0"/>
        <n v="1578850.0"/>
        <n v="1579004.0"/>
        <n v="1581315.0"/>
        <n v="1584095.0"/>
        <n v="1584273.0"/>
        <n v="1593658.0"/>
        <n v="1598488.0"/>
        <n v="1600017.0"/>
        <n v="1600320.0"/>
        <n v="1603348.0"/>
        <n v="1614706.0"/>
        <n v="1615767.0"/>
        <n v="1618477.0"/>
        <n v="1622369.0"/>
        <n v="1623400.0"/>
        <n v="1624268.0"/>
        <n v="1625850.0"/>
        <n v="1626111.0"/>
        <n v="1629902.0"/>
        <n v="1630806.0"/>
        <n v="1634067.0"/>
        <n v="1634393.0"/>
        <n v="1634650.0"/>
        <n v="1637897.0"/>
        <n v="1639897.0"/>
        <n v="1640135.0"/>
        <n v="1644719.0"/>
        <n v="1645527.0"/>
        <n v="1647930.0"/>
        <n v="1651332.0"/>
        <n v="1651593.0"/>
        <n v="1654383.0"/>
        <n v="1661727.0"/>
        <n v="1662097.0"/>
        <n v="1666607.0"/>
        <n v="1670911.0"/>
        <n v="1673075.0"/>
        <n v="1677183.0"/>
        <n v="1683093.0"/>
        <n v="1685379.0"/>
        <n v="1686219.0"/>
        <n v="1686238.0"/>
        <n v="1688325.0"/>
        <n v="1689742.0"/>
        <n v="1703558.0"/>
        <n v="1704164.0"/>
        <n v="1705253.0"/>
        <n v="1705327.0"/>
        <n v="1705768.0"/>
        <n v="1706916.0"/>
        <n v="1715838.0"/>
        <n v="1716655.0"/>
        <n v="1717682.0"/>
        <n v="1718031.0"/>
        <n v="1718748.0"/>
        <n v="1728953.0"/>
        <n v="1732739.0"/>
        <n v="1733898.0"/>
        <n v="1742664.0"/>
        <n v="1742770.0"/>
        <n v="1748376.0"/>
        <n v="1748902.0"/>
        <n v="1751268.0"/>
        <n v="1751721.0"/>
        <n v="1751919.0"/>
        <n v="1753765.0"/>
        <n v="1754565.0"/>
        <n v="1757452.0"/>
        <n v="1757736.0"/>
        <n v="1761435.0"/>
        <n v="1761826.0"/>
        <n v="1761994.0"/>
        <n v="1762088.0"/>
        <n v="1762169.0"/>
        <n v="1762292.0"/>
        <n v="1763285.0"/>
        <n v="1764716.0"/>
        <n v="1768291.0"/>
        <n v="1768744.0"/>
        <n v="1769085.0"/>
        <n v="1769254.0"/>
        <n v="1769748.0"/>
        <n v="1772511.0"/>
        <n v="1774026.0"/>
        <n v="1778644.0"/>
        <n v="1780991.0"/>
        <n v="1790543.0"/>
        <n v="1790664.0"/>
        <n v="1792203.0"/>
        <n v="1794237.0"/>
        <n v="1794406.0"/>
        <n v="1803622.0"/>
        <n v="1809080.0"/>
        <n v="1811466.0"/>
        <n v="1815706.0"/>
        <n v="1815782.0"/>
        <n v="1816476.0"/>
        <n v="1818468.0"/>
        <n v="1820814.0"/>
        <n v="1821213.0"/>
        <n v="1823751.0"/>
        <m/>
      </sharedItems>
    </cacheField>
    <cacheField name="issue_link" numFmtId="0">
      <sharedItems containsBlank="1">
        <s v="https://bugzilla.mozilla.org/show_bug.cgi?id=538721"/>
        <s v="https://bugzilla.mozilla.org/show_bug.cgi?id=551837"/>
        <s v="https://bugzilla.mozilla.org/show_bug.cgi?id=552359"/>
        <s v="https://bugzilla.mozilla.org/show_bug.cgi?id=552914"/>
        <s v="https://bugzilla.mozilla.org/show_bug.cgi?id=554061"/>
        <s v="https://bugzilla.mozilla.org/show_bug.cgi?id=558970"/>
        <s v="https://bugzilla.mozilla.org/show_bug.cgi?id=561168"/>
        <s v="https://bugzilla.mozilla.org/show_bug.cgi?id=576837"/>
        <s v="https://bugzilla.mozilla.org/show_bug.cgi?id=577462"/>
        <s v="https://bugzilla.mozilla.org/show_bug.cgi?id=585832"/>
        <s v="https://bugzilla.mozilla.org/show_bug.cgi?id=587434"/>
        <s v="https://bugzilla.mozilla.org/show_bug.cgi?id=590389"/>
        <s v="https://bugzilla.mozilla.org/show_bug.cgi?id=593387"/>
        <s v="https://bugzilla.mozilla.org/show_bug.cgi?id=596726"/>
        <s v="https://bugzilla.mozilla.org/show_bug.cgi?id=597071"/>
        <s v="https://bugzilla.mozilla.org/show_bug.cgi?id=597389"/>
        <s v="https://bugzilla.mozilla.org/show_bug.cgi?id=600489"/>
        <s v="https://bugzilla.mozilla.org/show_bug.cgi?id=601912"/>
        <s v="https://bugzilla.mozilla.org/show_bug.cgi?id=601999"/>
        <s v="https://bugzilla.mozilla.org/show_bug.cgi?id=621194"/>
        <s v="https://bugzilla.mozilla.org/show_bug.cgi?id=623742"/>
        <s v="https://bugzilla.mozilla.org/show_bug.cgi?id=626855"/>
        <s v="https://bugzilla.mozilla.org/show_bug.cgi?id=627984"/>
        <s v="https://bugzilla.mozilla.org/show_bug.cgi?id=634654"/>
        <s v="https://bugzilla.mozilla.org/show_bug.cgi?id=642412"/>
        <s v="https://bugzilla.mozilla.org/show_bug.cgi?id=658675"/>
        <s v="https://bugzilla.mozilla.org/show_bug.cgi?id=659018"/>
        <s v="https://bugzilla.mozilla.org/show_bug.cgi?id=660762"/>
        <s v="https://bugzilla.mozilla.org/show_bug.cgi?id=667586"/>
        <s v="https://bugzilla.mozilla.org/show_bug.cgi?id=670853"/>
        <s v="https://bugzilla.mozilla.org/show_bug.cgi?id=674446"/>
        <s v="https://bugzilla.mozilla.org/show_bug.cgi?id=674609"/>
        <s v="https://bugzilla.mozilla.org/show_bug.cgi?id=675961"/>
        <s v="https://bugzilla.mozilla.org/show_bug.cgi?id=676248"/>
        <s v="https://bugzilla.mozilla.org/show_bug.cgi?id=677173"/>
        <s v="https://bugzilla.mozilla.org/show_bug.cgi?id=682449"/>
        <s v="https://bugzilla.mozilla.org/show_bug.cgi?id=686900"/>
        <s v="https://bugzilla.mozilla.org/show_bug.cgi?id=687754"/>
        <s v="https://bugzilla.mozilla.org/show_bug.cgi?id=687929"/>
        <s v="https://bugzilla.mozilla.org/show_bug.cgi?id=691184"/>
        <s v="https://bugzilla.mozilla.org/show_bug.cgi?id=695213"/>
        <s v="https://bugzilla.mozilla.org/show_bug.cgi?id=696748"/>
        <s v="https://bugzilla.mozilla.org/show_bug.cgi?id=698552"/>
        <s v="https://bugzilla.mozilla.org/show_bug.cgi?id=700508"/>
        <s v="https://bugzilla.mozilla.org/show_bug.cgi?id=712870"/>
        <s v="https://bugzilla.mozilla.org/show_bug.cgi?id=713597"/>
        <s v="https://bugzilla.mozilla.org/show_bug.cgi?id=714547"/>
        <s v="https://bugzilla.mozilla.org/show_bug.cgi?id=717147"/>
        <s v="https://bugzilla.mozilla.org/show_bug.cgi?id=722137"/>
        <s v="https://bugzilla.mozilla.org/show_bug.cgi?id=724586"/>
        <s v="https://bugzilla.mozilla.org/show_bug.cgi?id=730907"/>
        <s v="https://bugzilla.mozilla.org/show_bug.cgi?id=731836"/>
        <s v="https://bugzilla.mozilla.org/show_bug.cgi?id=734506"/>
        <s v="https://bugzilla.mozilla.org/show_bug.cgi?id=735312"/>
        <s v="https://bugzilla.mozilla.org/show_bug.cgi?id=738440"/>
        <s v="https://bugzilla.mozilla.org/show_bug.cgi?id=738759"/>
        <s v="https://bugzilla.mozilla.org/show_bug.cgi?id=750010"/>
        <s v="https://bugzilla.mozilla.org/show_bug.cgi?id=752781"/>
        <s v="https://bugzilla.mozilla.org/show_bug.cgi?id=758103"/>
        <s v="https://bugzilla.mozilla.org/show_bug.cgi?id=759033"/>
        <s v="https://bugzilla.mozilla.org/show_bug.cgi?id=768901"/>
        <s v="https://bugzilla.mozilla.org/show_bug.cgi?id=779500"/>
        <s v="https://bugzilla.mozilla.org/show_bug.cgi?id=783505"/>
        <s v="https://bugzilla.mozilla.org/show_bug.cgi?id=790547"/>
        <s v="https://bugzilla.mozilla.org/show_bug.cgi?id=794101"/>
        <s v="https://bugzilla.mozilla.org/show_bug.cgi?id=794507"/>
        <s v="https://bugzilla.mozilla.org/show_bug.cgi?id=797889"/>
        <s v="https://bugzilla.mozilla.org/show_bug.cgi?id=801993"/>
        <s v="https://bugzilla.mozilla.org/show_bug.cgi?id=811773"/>
        <s v="https://bugzilla.mozilla.org/show_bug.cgi?id=812431"/>
        <s v="https://bugzilla.mozilla.org/show_bug.cgi?id=817341"/>
        <s v="https://bugzilla.mozilla.org/show_bug.cgi?id=817531"/>
        <s v="https://bugzilla.mozilla.org/show_bug.cgi?id=819493"/>
        <s v="https://bugzilla.mozilla.org/show_bug.cgi?id=822952"/>
        <s v="https://bugzilla.mozilla.org/show_bug.cgi?id=823917"/>
        <s v="https://bugzilla.mozilla.org/show_bug.cgi?id=833964"/>
        <s v="https://bugzilla.mozilla.org/show_bug.cgi?id=835157"/>
        <s v="https://bugzilla.mozilla.org/show_bug.cgi?id=837955"/>
        <s v="https://bugzilla.mozilla.org/show_bug.cgi?id=838565"/>
        <s v="https://bugzilla.mozilla.org/show_bug.cgi?id=840284"/>
        <s v="https://bugzilla.mozilla.org/show_bug.cgi?id=851828"/>
        <s v="https://bugzilla.mozilla.org/show_bug.cgi?id=852135"/>
        <s v="https://bugzilla.mozilla.org/show_bug.cgi?id=855335"/>
        <s v="https://bugzilla.mozilla.org/show_bug.cgi?id=857034"/>
        <s v="https://bugzilla.mozilla.org/show_bug.cgi?id=861246"/>
        <s v="https://bugzilla.mozilla.org/show_bug.cgi?id=866470"/>
        <s v="https://bugzilla.mozilla.org/show_bug.cgi?id=866474"/>
        <s v="https://bugzilla.mozilla.org/show_bug.cgi?id=869069"/>
        <s v="https://bugzilla.mozilla.org/show_bug.cgi?id=874258"/>
        <s v="https://bugzilla.mozilla.org/show_bug.cgi?id=888630"/>
        <s v="https://bugzilla.mozilla.org/show_bug.cgi?id=894646"/>
        <s v="https://bugzilla.mozilla.org/show_bug.cgi?id=894931"/>
        <s v="https://bugzilla.mozilla.org/show_bug.cgi?id=897027"/>
        <s v="https://bugzilla.mozilla.org/show_bug.cgi?id=900384"/>
        <s v="https://bugzilla.mozilla.org/show_bug.cgi?id=904571"/>
        <s v="https://bugzilla.mozilla.org/show_bug.cgi?id=906912"/>
        <s v="https://bugzilla.mozilla.org/show_bug.cgi?id=912496"/>
        <s v="https://bugzilla.mozilla.org/show_bug.cgi?id=916390"/>
        <s v="https://bugzilla.mozilla.org/show_bug.cgi?id=919434"/>
        <s v="https://bugzilla.mozilla.org/show_bug.cgi?id=924397"/>
        <s v="https://bugzilla.mozilla.org/show_bug.cgi?id=927544"/>
        <s v="https://bugzilla.mozilla.org/show_bug.cgi?id=937475"/>
        <s v="https://bugzilla.mozilla.org/show_bug.cgi?id=939475"/>
        <s v="https://bugzilla.mozilla.org/show_bug.cgi?id=947523"/>
        <s v="https://bugzilla.mozilla.org/show_bug.cgi?id=948882"/>
        <s v="https://bugzilla.mozilla.org/show_bug.cgi?id=957093"/>
        <s v="https://bugzilla.mozilla.org/show_bug.cgi?id=966240"/>
        <s v="https://bugzilla.mozilla.org/show_bug.cgi?id=978610"/>
        <s v="https://bugzilla.mozilla.org/show_bug.cgi?id=983489"/>
        <s v="https://bugzilla.mozilla.org/show_bug.cgi?id=985257"/>
        <s v="https://bugzilla.mozilla.org/show_bug.cgi?id=989204"/>
        <s v="https://bugzilla.mozilla.org/show_bug.cgi?id=991812"/>
        <s v="https://bugzilla.mozilla.org/show_bug.cgi?id=1003694"/>
        <s v="https://bugzilla.mozilla.org/show_bug.cgi?id=1023280"/>
        <s v="https://bugzilla.mozilla.org/show_bug.cgi?id=1024256"/>
        <s v="https://bugzilla.mozilla.org/show_bug.cgi?id=1025075"/>
        <s v="https://bugzilla.mozilla.org/show_bug.cgi?id=1029919"/>
        <s v="https://bugzilla.mozilla.org/show_bug.cgi?id=1033283"/>
        <s v="https://bugzilla.mozilla.org/show_bug.cgi?id=1033887"/>
        <s v="https://bugzilla.mozilla.org/show_bug.cgi?id=1047560"/>
        <s v="https://bugzilla.mozilla.org/show_bug.cgi?id=1048721"/>
        <s v="https://bugzilla.mozilla.org/show_bug.cgi?id=1055843"/>
        <s v="https://bugzilla.mozilla.org/show_bug.cgi?id=1057903"/>
        <s v="https://bugzilla.mozilla.org/show_bug.cgi?id=1066726"/>
        <s v="https://bugzilla.mozilla.org/show_bug.cgi?id=1071367"/>
        <s v="https://bugzilla.mozilla.org/show_bug.cgi?id=1073339"/>
        <s v="https://bugzilla.mozilla.org/show_bug.cgi?id=1074012"/>
        <s v="https://bugzilla.mozilla.org/show_bug.cgi?id=1076026"/>
        <s v="https://bugzilla.mozilla.org/show_bug.cgi?id=1079321"/>
        <s v="https://bugzilla.mozilla.org/show_bug.cgi?id=1079905"/>
        <s v="https://bugzilla.mozilla.org/show_bug.cgi?id=1080574"/>
        <s v="https://bugzilla.mozilla.org/show_bug.cgi?id=1092808"/>
        <s v="https://bugzilla.mozilla.org/show_bug.cgi?id=1093374"/>
        <s v="https://bugzilla.mozilla.org/show_bug.cgi?id=1096093"/>
        <s v="https://bugzilla.mozilla.org/show_bug.cgi?id=1097236"/>
        <s v="https://bugzilla.mozilla.org/show_bug.cgi?id=1104875"/>
        <s v="https://bugzilla.mozilla.org/show_bug.cgi?id=1105771"/>
        <s v="https://bugzilla.mozilla.org/show_bug.cgi?id=1111046"/>
        <s v="https://bugzilla.mozilla.org/show_bug.cgi?id=1116867"/>
        <s v="https://bugzilla.mozilla.org/show_bug.cgi?id=1118597"/>
        <s v="https://bugzilla.mozilla.org/show_bug.cgi?id=1118599"/>
        <s v="https://bugzilla.mozilla.org/show_bug.cgi?id=1121826"/>
        <s v="https://bugzilla.mozilla.org/show_bug.cgi?id=1130065"/>
        <s v="https://bugzilla.mozilla.org/show_bug.cgi?id=1130253"/>
        <s v="https://bugzilla.mozilla.org/show_bug.cgi?id=1132780"/>
        <s v="https://bugzilla.mozilla.org/show_bug.cgi?id=1132964"/>
        <s v="https://bugzilla.mozilla.org/show_bug.cgi?id=1142350"/>
        <s v="https://bugzilla.mozilla.org/show_bug.cgi?id=1148078"/>
        <s v="https://bugzilla.mozilla.org/show_bug.cgi?id=1173001"/>
        <s v="https://bugzilla.mozilla.org/show_bug.cgi?id=1176028"/>
        <s v="https://bugzilla.mozilla.org/show_bug.cgi?id=1179123"/>
        <s v="https://bugzilla.mozilla.org/show_bug.cgi?id=1183934"/>
        <s v="https://bugzilla.mozilla.org/show_bug.cgi?id=1184282"/>
        <s v="https://bugzilla.mozilla.org/show_bug.cgi?id=1184945"/>
        <s v="https://bugzilla.mozilla.org/show_bug.cgi?id=1187056"/>
        <s v="https://bugzilla.mozilla.org/show_bug.cgi?id=1187966"/>
        <s v="https://bugzilla.mozilla.org/show_bug.cgi?id=1189924"/>
        <s v="https://bugzilla.mozilla.org/show_bug.cgi?id=1190676"/>
        <s v="https://bugzilla.mozilla.org/show_bug.cgi?id=1191113"/>
        <s v="https://bugzilla.mozilla.org/show_bug.cgi?id=1203253"/>
        <s v="https://bugzilla.mozilla.org/show_bug.cgi?id=1203871"/>
        <s v="https://bugzilla.mozilla.org/show_bug.cgi?id=1207931"/>
        <s v="https://bugzilla.mozilla.org/show_bug.cgi?id=1209952"/>
        <s v="https://bugzilla.mozilla.org/show_bug.cgi?id=1217192"/>
        <s v="https://bugzilla.mozilla.org/show_bug.cgi?id=1217663"/>
        <s v="https://bugzilla.mozilla.org/show_bug.cgi?id=1221593"/>
        <s v="https://bugzilla.mozilla.org/show_bug.cgi?id=1247539"/>
        <s v="https://bugzilla.mozilla.org/show_bug.cgi?id=1248726"/>
        <s v="https://bugzilla.mozilla.org/show_bug.cgi?id=1249818"/>
        <s v="https://bugzilla.mozilla.org/show_bug.cgi?id=1252039"/>
        <s v="https://bugzilla.mozilla.org/show_bug.cgi?id=1253516"/>
        <s v="https://bugzilla.mozilla.org/show_bug.cgi?id=1253884"/>
        <s v="https://bugzilla.mozilla.org/show_bug.cgi?id=1254694"/>
        <s v="https://bugzilla.mozilla.org/show_bug.cgi?id=1261576"/>
        <s v="https://bugzilla.mozilla.org/show_bug.cgi?id=1262069"/>
        <s v="https://bugzilla.mozilla.org/show_bug.cgi?id=1263083"/>
        <s v="https://bugzilla.mozilla.org/show_bug.cgi?id=1265066"/>
        <s v="https://bugzilla.mozilla.org/show_bug.cgi?id=1268252"/>
        <s v="https://bugzilla.mozilla.org/show_bug.cgi?id=1271750"/>
        <s v="https://bugzilla.mozilla.org/show_bug.cgi?id=1287522"/>
        <s v="https://bugzilla.mozilla.org/show_bug.cgi?id=1297315"/>
        <s v="https://bugzilla.mozilla.org/show_bug.cgi?id=1298588"/>
        <s v="https://bugzilla.mozilla.org/show_bug.cgi?id=1300206"/>
        <s v="https://bugzilla.mozilla.org/show_bug.cgi?id=1306719"/>
        <s v="https://bugzilla.mozilla.org/show_bug.cgi?id=1314193"/>
        <s v="https://bugzilla.mozilla.org/show_bug.cgi?id=1315285"/>
        <s v="https://bugzilla.mozilla.org/show_bug.cgi?id=1316964"/>
        <s v="https://bugzilla.mozilla.org/show_bug.cgi?id=1319370"/>
        <s v="https://bugzilla.mozilla.org/show_bug.cgi?id=1324053"/>
        <s v="https://bugzilla.mozilla.org/show_bug.cgi?id=1324183"/>
        <s v="https://bugzilla.mozilla.org/show_bug.cgi?id=1325297"/>
        <s v="https://bugzilla.mozilla.org/show_bug.cgi?id=1325731"/>
        <s v="https://bugzilla.mozilla.org/show_bug.cgi?id=1328511"/>
        <s v="https://bugzilla.mozilla.org/show_bug.cgi?id=1329110"/>
        <s v="https://bugzilla.mozilla.org/show_bug.cgi?id=1332070"/>
        <s v="https://bugzilla.mozilla.org/show_bug.cgi?id=1339619"/>
        <s v="https://bugzilla.mozilla.org/show_bug.cgi?id=1340967"/>
        <s v="https://bugzilla.mozilla.org/show_bug.cgi?id=1343787"/>
        <s v="https://bugzilla.mozilla.org/show_bug.cgi?id=1344721"/>
        <s v="https://bugzilla.mozilla.org/show_bug.cgi?id=1347860"/>
        <s v="https://bugzilla.mozilla.org/show_bug.cgi?id=1353954"/>
        <s v="https://bugzilla.mozilla.org/show_bug.cgi?id=1354406"/>
        <s v="https://bugzilla.mozilla.org/show_bug.cgi?id=1355481"/>
        <s v="https://bugzilla.mozilla.org/show_bug.cgi?id=1357049"/>
        <s v="https://bugzilla.mozilla.org/show_bug.cgi?id=1357065"/>
        <s v="https://bugzilla.mozilla.org/show_bug.cgi?id=1357386"/>
        <s v="https://bugzilla.mozilla.org/show_bug.cgi?id=1359490"/>
        <s v="https://bugzilla.mozilla.org/show_bug.cgi?id=1362590"/>
        <s v="https://bugzilla.mozilla.org/show_bug.cgi?id=1363344"/>
        <s v="https://bugzilla.mozilla.org/show_bug.cgi?id=1373154"/>
        <s v="https://bugzilla.mozilla.org/show_bug.cgi?id=1373249"/>
        <s v="https://bugzilla.mozilla.org/show_bug.cgi?id=1382702"/>
        <s v="https://bugzilla.mozilla.org/show_bug.cgi?id=1384677"/>
        <s v="https://bugzilla.mozilla.org/show_bug.cgi?id=1385699"/>
        <s v="https://bugzilla.mozilla.org/show_bug.cgi?id=1386502"/>
        <s v="https://bugzilla.mozilla.org/show_bug.cgi?id=1390087"/>
        <s v="https://bugzilla.mozilla.org/show_bug.cgi?id=1395751"/>
        <s v="https://bugzilla.mozilla.org/show_bug.cgi?id=1396319"/>
        <s v="https://bugzilla.mozilla.org/show_bug.cgi?id=1401249"/>
        <s v="https://bugzilla.mozilla.org/show_bug.cgi?id=1401299"/>
        <s v="https://bugzilla.mozilla.org/show_bug.cgi?id=1403319"/>
        <s v="https://bugzilla.mozilla.org/show_bug.cgi?id=1405027"/>
        <s v="https://bugzilla.mozilla.org/show_bug.cgi?id=1407435"/>
        <s v="https://bugzilla.mozilla.org/show_bug.cgi?id=1407955"/>
        <s v="https://bugzilla.mozilla.org/show_bug.cgi?id=1410565"/>
        <s v="https://bugzilla.mozilla.org/show_bug.cgi?id=1413178"/>
        <s v="https://bugzilla.mozilla.org/show_bug.cgi?id=1421170"/>
        <s v="https://bugzilla.mozilla.org/show_bug.cgi?id=1421905"/>
        <s v="https://bugzilla.mozilla.org/show_bug.cgi?id=1424993"/>
        <s v="https://bugzilla.mozilla.org/show_bug.cgi?id=1430012"/>
        <s v="https://bugzilla.mozilla.org/show_bug.cgi?id=1435264"/>
        <s v="https://bugzilla.mozilla.org/show_bug.cgi?id=1435456"/>
        <s v="https://bugzilla.mozilla.org/show_bug.cgi?id=1439571"/>
        <s v="https://bugzilla.mozilla.org/show_bug.cgi?id=1441779"/>
        <s v="https://bugzilla.mozilla.org/show_bug.cgi?id=1442559"/>
        <s v="https://bugzilla.mozilla.org/show_bug.cgi?id=1454126"/>
        <s v="https://bugzilla.mozilla.org/show_bug.cgi?id=1454635"/>
        <s v="https://bugzilla.mozilla.org/show_bug.cgi?id=1455735"/>
        <s v="https://bugzilla.mozilla.org/show_bug.cgi?id=1456911"/>
        <s v="https://bugzilla.mozilla.org/show_bug.cgi?id=1458856"/>
        <s v="https://bugzilla.mozilla.org/show_bug.cgi?id=1462624"/>
        <s v="https://bugzilla.mozilla.org/show_bug.cgi?id=1465254"/>
        <s v="https://bugzilla.mozilla.org/show_bug.cgi?id=1467403"/>
        <s v="https://bugzilla.mozilla.org/show_bug.cgi?id=1469362"/>
        <s v="https://bugzilla.mozilla.org/show_bug.cgi?id=1479309"/>
        <s v="https://bugzilla.mozilla.org/show_bug.cgi?id=1479989"/>
        <s v="https://bugzilla.mozilla.org/show_bug.cgi?id=1482681"/>
        <s v="https://bugzilla.mozilla.org/show_bug.cgi?id=1485422"/>
        <s v="https://bugzilla.mozilla.org/show_bug.cgi?id=1486074"/>
        <s v="https://bugzilla.mozilla.org/show_bug.cgi?id=1486218"/>
        <s v="https://bugzilla.mozilla.org/show_bug.cgi?id=1487135"/>
        <s v="https://bugzilla.mozilla.org/show_bug.cgi?id=1492662"/>
        <s v="https://bugzilla.mozilla.org/show_bug.cgi?id=1493860"/>
        <s v="https://bugzilla.mozilla.org/show_bug.cgi?id=1494092"/>
        <s v="https://bugzilla.mozilla.org/show_bug.cgi?id=1506200"/>
        <s v="https://bugzilla.mozilla.org/show_bug.cgi?id=1509994"/>
        <s v="https://bugzilla.mozilla.org/show_bug.cgi?id=1510786"/>
        <s v="https://bugzilla.mozilla.org/show_bug.cgi?id=1513854"/>
        <s v="https://bugzilla.mozilla.org/show_bug.cgi?id=1514062"/>
        <s v="https://bugzilla.mozilla.org/show_bug.cgi?id=1514429"/>
        <s v="https://bugzilla.mozilla.org/show_bug.cgi?id=1515665"/>
        <s v="https://bugzilla.mozilla.org/show_bug.cgi?id=1516605"/>
        <s v="https://bugzilla.mozilla.org/show_bug.cgi?id=1519164"/>
        <s v="https://bugzilla.mozilla.org/show_bug.cgi?id=1521066"/>
        <s v="https://bugzilla.mozilla.org/show_bug.cgi?id=1526422"/>
        <s v="https://bugzilla.mozilla.org/show_bug.cgi?id=1526439"/>
        <s v="https://bugzilla.mozilla.org/show_bug.cgi?id=1528712"/>
        <s v="https://bugzilla.mozilla.org/show_bug.cgi?id=1529006"/>
        <s v="https://bugzilla.mozilla.org/show_bug.cgi?id=1537936"/>
        <s v="https://bugzilla.mozilla.org/show_bug.cgi?id=1540794"/>
        <s v="https://bugzilla.mozilla.org/show_bug.cgi?id=1553762"/>
        <s v="https://bugzilla.mozilla.org/show_bug.cgi?id=1560574"/>
        <s v="https://bugzilla.mozilla.org/show_bug.cgi?id=1565273"/>
        <s v="https://bugzilla.mozilla.org/show_bug.cgi?id=1569123"/>
        <s v="https://bugzilla.mozilla.org/show_bug.cgi?id=1570673"/>
        <s v="https://bugzilla.mozilla.org/show_bug.cgi?id=1571124"/>
        <s v="https://bugzilla.mozilla.org/show_bug.cgi?id=1571472"/>
        <s v="https://bugzilla.mozilla.org/show_bug.cgi?id=1571487"/>
        <s v="https://bugzilla.mozilla.org/show_bug.cgi?id=1574259"/>
        <s v="https://bugzilla.mozilla.org/show_bug.cgi?id=1574357"/>
        <s v="https://bugzilla.mozilla.org/show_bug.cgi?id=1574407"/>
        <s v="https://bugzilla.mozilla.org/show_bug.cgi?id=1576600"/>
        <s v="https://bugzilla.mozilla.org/show_bug.cgi?id=1576778"/>
        <s v="https://bugzilla.mozilla.org/show_bug.cgi?id=1578850"/>
        <s v="https://bugzilla.mozilla.org/show_bug.cgi?id=1579004"/>
        <s v="https://bugzilla.mozilla.org/show_bug.cgi?id=1581315"/>
        <s v="https://bugzilla.mozilla.org/show_bug.cgi?id=1584095"/>
        <s v="https://bugzilla.mozilla.org/show_bug.cgi?id=1584273"/>
        <s v="https://bugzilla.mozilla.org/show_bug.cgi?id=1593658"/>
        <s v="https://bugzilla.mozilla.org/show_bug.cgi?id=1598488"/>
        <s v="https://bugzilla.mozilla.org/show_bug.cgi?id=1600017"/>
        <s v="https://bugzilla.mozilla.org/show_bug.cgi?id=1600320"/>
        <s v="https://bugzilla.mozilla.org/show_bug.cgi?id=1603348"/>
        <s v="https://bugzilla.mozilla.org/show_bug.cgi?id=1614706"/>
        <s v="https://bugzilla.mozilla.org/show_bug.cgi?id=1615767"/>
        <s v="https://bugzilla.mozilla.org/show_bug.cgi?id=1618477"/>
        <s v="https://bugzilla.mozilla.org/show_bug.cgi?id=1622369"/>
        <s v="https://bugzilla.mozilla.org/show_bug.cgi?id=1623400"/>
        <s v="https://bugzilla.mozilla.org/show_bug.cgi?id=1624268"/>
        <s v="https://bugzilla.mozilla.org/show_bug.cgi?id=1625850"/>
        <s v="https://bugzilla.mozilla.org/show_bug.cgi?id=1626111"/>
        <s v="https://bugzilla.mozilla.org/show_bug.cgi?id=1629902"/>
        <s v="https://bugzilla.mozilla.org/show_bug.cgi?id=1630806"/>
        <s v="https://bugzilla.mozilla.org/show_bug.cgi?id=1634067"/>
        <s v="https://bugzilla.mozilla.org/show_bug.cgi?id=1634393"/>
        <s v="https://bugzilla.mozilla.org/show_bug.cgi?id=1634650"/>
        <s v="https://bugzilla.mozilla.org/show_bug.cgi?id=1637897"/>
        <s v="https://bugzilla.mozilla.org/show_bug.cgi?id=1639897"/>
        <s v="https://bugzilla.mozilla.org/show_bug.cgi?id=1640135"/>
        <s v="https://bugzilla.mozilla.org/show_bug.cgi?id=1644719"/>
        <s v="https://bugzilla.mozilla.org/show_bug.cgi?id=1645527"/>
        <s v="https://bugzilla.mozilla.org/show_bug.cgi?id=1647930"/>
        <s v="https://bugzilla.mozilla.org/show_bug.cgi?id=1651332"/>
        <s v="https://bugzilla.mozilla.org/show_bug.cgi?id=1651593"/>
        <s v="https://bugzilla.mozilla.org/show_bug.cgi?id=1654383"/>
        <s v="https://bugzilla.mozilla.org/show_bug.cgi?id=1661727"/>
        <s v="https://bugzilla.mozilla.org/show_bug.cgi?id=1662097"/>
        <s v="https://bugzilla.mozilla.org/show_bug.cgi?id=1666607"/>
        <s v="https://bugzilla.mozilla.org/show_bug.cgi?id=1670911"/>
        <s v="https://bugzilla.mozilla.org/show_bug.cgi?id=1673075"/>
        <s v="https://bugzilla.mozilla.org/show_bug.cgi?id=1677183"/>
        <s v="https://bugzilla.mozilla.org/show_bug.cgi?id=1683093"/>
        <s v="https://bugzilla.mozilla.org/show_bug.cgi?id=1685379"/>
        <s v="https://bugzilla.mozilla.org/show_bug.cgi?id=1686219"/>
        <s v="https://bugzilla.mozilla.org/show_bug.cgi?id=1686238"/>
        <s v="https://bugzilla.mozilla.org/show_bug.cgi?id=1688325"/>
        <s v="https://bugzilla.mozilla.org/show_bug.cgi?id=1689742"/>
        <s v="https://bugzilla.mozilla.org/show_bug.cgi?id=1703558"/>
        <s v="https://bugzilla.mozilla.org/show_bug.cgi?id=1704164"/>
        <s v="https://bugzilla.mozilla.org/show_bug.cgi?id=1705253"/>
        <s v="https://bugzilla.mozilla.org/show_bug.cgi?id=1705327"/>
        <s v="https://bugzilla.mozilla.org/show_bug.cgi?id=1705768"/>
        <s v="https://bugzilla.mozilla.org/show_bug.cgi?id=1706916"/>
        <s v="https://bugzilla.mozilla.org/show_bug.cgi?id=1715838"/>
        <s v="https://bugzilla.mozilla.org/show_bug.cgi?id=1716655"/>
        <s v="https://bugzilla.mozilla.org/show_bug.cgi?id=1717682"/>
        <s v="https://bugzilla.mozilla.org/show_bug.cgi?id=1718031"/>
        <s v="https://bugzilla.mozilla.org/show_bug.cgi?id=1718748"/>
        <s v="https://bugzilla.mozilla.org/show_bug.cgi?id=1728953"/>
        <s v="https://bugzilla.mozilla.org/show_bug.cgi?id=1732739"/>
        <s v="https://bugzilla.mozilla.org/show_bug.cgi?id=1733898"/>
        <s v="https://bugzilla.mozilla.org/show_bug.cgi?id=1742664"/>
        <s v="https://bugzilla.mozilla.org/show_bug.cgi?id=1742770"/>
        <s v="https://bugzilla.mozilla.org/show_bug.cgi?id=1748376"/>
        <s v="https://bugzilla.mozilla.org/show_bug.cgi?id=1748902"/>
        <s v="https://bugzilla.mozilla.org/show_bug.cgi?id=1751268"/>
        <s v="https://bugzilla.mozilla.org/show_bug.cgi?id=1751721"/>
        <s v="https://bugzilla.mozilla.org/show_bug.cgi?id=1751919"/>
        <s v="https://bugzilla.mozilla.org/show_bug.cgi?id=1753765"/>
        <s v="https://bugzilla.mozilla.org/show_bug.cgi?id=1754565"/>
        <s v="https://bugzilla.mozilla.org/show_bug.cgi?id=1757452"/>
        <s v="https://bugzilla.mozilla.org/show_bug.cgi?id=1757736"/>
        <s v="https://bugzilla.mozilla.org/show_bug.cgi?id=1761435"/>
        <s v="https://bugzilla.mozilla.org/show_bug.cgi?id=1761826"/>
        <s v="https://bugzilla.mozilla.org/show_bug.cgi?id=1761994"/>
        <s v="https://bugzilla.mozilla.org/show_bug.cgi?id=1762088"/>
        <s v="https://bugzilla.mozilla.org/show_bug.cgi?id=1762169"/>
        <s v="https://bugzilla.mozilla.org/show_bug.cgi?id=1762292"/>
        <s v="https://bugzilla.mozilla.org/show_bug.cgi?id=1763285"/>
        <s v="https://bugzilla.mozilla.org/show_bug.cgi?id=1764716"/>
        <s v="https://bugzilla.mozilla.org/show_bug.cgi?id=1768291"/>
        <s v="https://bugzilla.mozilla.org/show_bug.cgi?id=1768744"/>
        <s v="https://bugzilla.mozilla.org/show_bug.cgi?id=1769085"/>
        <s v="https://bugzilla.mozilla.org/show_bug.cgi?id=1769254"/>
        <s v="https://bugzilla.mozilla.org/show_bug.cgi?id=1769748"/>
        <s v="https://bugzilla.mozilla.org/show_bug.cgi?id=1772511"/>
        <s v="https://bugzilla.mozilla.org/show_bug.cgi?id=1774026"/>
        <s v="https://bugzilla.mozilla.org/show_bug.cgi?id=1778644"/>
        <s v="https://bugzilla.mozilla.org/show_bug.cgi?id=1780991"/>
        <s v="https://bugzilla.mozilla.org/show_bug.cgi?id=1790543"/>
        <s v="https://bugzilla.mozilla.org/show_bug.cgi?id=1790664"/>
        <s v="https://bugzilla.mozilla.org/show_bug.cgi?id=1792203"/>
        <s v="https://bugzilla.mozilla.org/show_bug.cgi?id=1794237"/>
        <s v="https://bugzilla.mozilla.org/show_bug.cgi?id=1794406"/>
        <s v="https://bugzilla.mozilla.org/show_bug.cgi?id=1803622"/>
        <s v="https://bugzilla.mozilla.org/show_bug.cgi?id=1809080"/>
        <s v="https://bugzilla.mozilla.org/show_bug.cgi?id=1811466"/>
        <s v="https://bugzilla.mozilla.org/show_bug.cgi?id=1815706"/>
        <s v="https://bugzilla.mozilla.org/show_bug.cgi?id=1815782"/>
        <s v="https://bugzilla.mozilla.org/show_bug.cgi?id=1816476"/>
        <s v="https://bugzilla.mozilla.org/show_bug.cgi?id=1818468"/>
        <s v="https://bugzilla.mozilla.org/show_bug.cgi?id=1820814"/>
        <s v="https://bugzilla.mozilla.org/show_bug.cgi?id=1821213"/>
        <s v="https://bugzilla.mozilla.org/show_bug.cgi?id=1823751"/>
        <m/>
      </sharedItems>
    </cacheField>
    <cacheField name="is_pull_request?" numFmtId="0">
      <sharedItems containsString="0" containsBlank="1" containsNumber="1" containsInteger="1">
        <n v="0.0"/>
        <n v="1.0"/>
        <n v="28.0"/>
        <m/>
      </sharedItems>
    </cacheField>
    <cacheField name="issue_type" numFmtId="0">
      <sharedItems containsBlank="1">
        <s v="defect"/>
        <s v="enhancement"/>
        <s v="task"/>
        <m/>
      </sharedItems>
    </cacheField>
    <cacheField name="product" numFmtId="0">
      <sharedItems containsBlank="1">
        <s v="Core"/>
        <s v="Firefox"/>
        <m/>
      </sharedItems>
    </cacheField>
    <cacheField name="component" numFmtId="0">
      <sharedItems containsBlank="1">
        <s v="SVG"/>
        <s v="JavaScript Engine"/>
        <s v="Layout: Form Controls"/>
        <s v="DOM: Editor"/>
        <s v="CSS Parsing and Computation"/>
        <s v="Graphics: Canvas2D"/>
        <s v="Graphics"/>
        <s v="Internationalization"/>
        <s v="DOM: Core &amp; HTML"/>
        <s v="Session Restore"/>
        <s v="Widget: Cocoa"/>
        <s v="Layout"/>
        <s v="General"/>
        <s v="Sync"/>
        <s v="IPC"/>
        <s v="Disability Access APIs"/>
        <s v="MathML"/>
        <s v="Address Bar"/>
        <s v="XPCOM"/>
        <s v="Networking: WebSockets"/>
        <s v="Tabbed Browser"/>
        <s v="Security: PSM"/>
        <s v="DOM: Events"/>
        <s v="Layout: Text and Fonts"/>
        <s v="Audio/Video"/>
        <s v="Graphics: CanvasWebGL"/>
        <s v="Migration"/>
        <s v="WebRTC"/>
        <s v="DOM: UI Events &amp; Focus Handling"/>
        <s v="DOM: Device Interfaces"/>
        <s v="PDF Viewer"/>
        <s v="Networking: Cache"/>
        <s v="Storage: IndexedDB"/>
        <s v="Graphics: Text"/>
        <s v="MFBT"/>
        <s v="Graphics: Layers"/>
        <s v="DOM: Navigation"/>
        <s v="JavaScript: WebAssembly"/>
        <s v="Gecko Profiler"/>
        <s v="WebRTC: Signaling"/>
        <s v="Widget: Win32"/>
        <s v="Toolbars and Customization"/>
        <s v="Networking: HTTP"/>
        <s v="JavaScript Engine: JIT"/>
        <s v="Web Audio"/>
        <s v="Graphics: ImageLib"/>
        <s v="DOM: Geolocation"/>
        <s v="Settings UI"/>
        <s v="Theme"/>
        <s v="Untriaged"/>
        <s v="Networking"/>
        <s v="DOM: Workers"/>
        <s v="JavaScript: GC"/>
        <s v="Security"/>
        <s v="Panning and Zooming"/>
        <s v="DOM: Security"/>
        <s v="WebRTC: Audio/Video"/>
        <s v="DOM: Animation"/>
        <s v="Search"/>
        <s v="Widget: Gtk"/>
        <s v="Extension Compatibility"/>
        <s v="JavaScript: Standard Library"/>
        <s v="Memory Allocator"/>
        <s v="Audio/Video: Playback"/>
        <s v="Graphics: WebRender"/>
        <s v="Security: Process Sandboxing"/>
        <s v="JavaScript: Internationalization API"/>
        <s v="Normandy Client"/>
        <s v="New Tab Page"/>
        <s v="Remote Settings Client"/>
        <s v="Messaging System"/>
        <s v="Protections UI"/>
        <s v="Layout: Tables"/>
        <m/>
        <s v="Enterprise Policies"/>
        <s v="Networking: FTP"/>
        <s v="Site Permissions"/>
        <s v="DOM: Bindings (WebIDL)"/>
        <s v="DOM: Notifications"/>
        <s v="Privacy: Anti-Tracking"/>
        <s v="Layout: Columns"/>
        <s v="Storage: Cache API"/>
        <s v="Audio/Video: GMP"/>
        <s v="Storage: Quota Manager"/>
        <s v="Layout: Generated Content, Lists, and Counters"/>
        <s v="Graphics: WebGPU"/>
        <s v="Widget"/>
        <s v="Tours"/>
        <s v="Networking: DNS"/>
        <s v="Screenshots"/>
        <s v="Pocket"/>
        <s v="Nimbus Desktop Client"/>
        <s v="Security: CAPS"/>
        <s v="DOM: Streams"/>
        <s v="Web Painting"/>
        <s v="Menus"/>
        <s v="Firefox View"/>
        <s v="Layout: Images, Video, and HTML Frames"/>
        <s v="Layout: Block and Inline"/>
      </sharedItems>
    </cacheField>
    <cacheField name="creator" numFmtId="0">
      <sharedItems containsBlank="1">
        <s v="jruderman@gmail.com"/>
        <s v="Jacob.Bramley@arm.com"/>
        <s v="MatsPalmgren_bugz@use.startmail.com"/>
        <s v="masayuki@d-toybox.com"/>
        <s v="bugmozz@gmail.com"/>
        <s v="vladimir@pobox.com"/>
        <s v="bas@basschouten.com"/>
        <s v="mozillamarcia.knous@gmail.com"/>
        <s v="nth10sd@gmail.com"/>
        <s v="m_kato@ga2.so-net.ne.jp"/>
        <s v="kwierso@gmail.com"/>
        <s v="zachad@qacafe.com"/>
        <s v="paul@oshannessy.com"/>
        <s v="n.nethercote@gmail.com"/>
        <s v="nunoplopes@sapo.pt"/>
        <s v="philipp@weitershausen.de"/>
        <s v="mverdi@mozilla.com"/>
        <s v="ben@stechz.com"/>
        <s v="jdemooij@mozilla.com"/>
        <s v="cdleary@acm.org"/>
        <s v="mgorse@suse.com"/>
        <s v="matjk7@gmail.com"/>
        <s v="fryn@frankyan.com"/>
        <s v="surkov.alexander@gmail.com"/>
        <s v="respindola@unverified.tld"/>
        <s v="bhackett1024@gmail.com"/>
        <s v="mcmanus@ducksong.com"/>
        <s v="mstange.moz@gmail.com"/>
        <s v="jean.claveau@c277.fr"/>
        <s v="jwalden@mit.edu"/>
        <s v="lenniger@yahoo.com"/>
        <s v="bob@bclary.com"/>
        <s v="Ms2ger@gmail.com"/>
        <s v="bill.mccloskey@gmail.com"/>
        <s v="choller@mozilla.com"/>
        <s v="brian@briansmith.org"/>
        <s v="ivan@ludios.org"/>
        <s v="terrence.d.cole@gmail.com"/>
        <s v="albill@gmail.com"/>
        <s v="jacob.benoit.1@gmail.com"/>
        <s v="peterv@propagandism.org"/>
        <s v="mak@mozilla.com"/>
        <s v="ayg@aryeh.name"/>
        <s v="rjesup@jesup.org"/>
        <s v="ryanvm@gmail.com"/>
        <s v="anygregor@gmail.com"/>
        <s v="tbsaunde+mozbugs@tbsaunde.org"/>
        <s v="froydnj+bz@gmail.com"/>
        <s v="zhangpin04@gmail.com"/>
        <s v="emorley@mozilla.com"/>
        <s v="allstars.chh@gmail.com"/>
        <s v="khuey@kylehuey.com"/>
        <s v="ncameron@mozilla.com"/>
        <s v="continuation@gmail.com"/>
        <s v="0460f4mta@mozmail.com"/>
        <s v="mkrinke@fotocommunity.net"/>
        <s v="bugzilla@johnath.com"/>
        <s v="kinetik@flim.org"/>
        <s v="VYV03354@nifty.ne.jp"/>
        <s v="cjones.bugs@gmail.com"/>
        <s v="dholbert@mozilla.com"/>
        <s v="mail@lukewagner.name"/>
        <s v="ehsan.akhgari@gmail.com"/>
        <s v="adam@nostrum.com"/>
        <s v="jwatt@jwatt.org"/>
        <s v="chrislord.net@gmail.com"/>
        <s v="mozillabugs@lindenbergsoftware.com"/>
        <s v="mconley@mozilla.com"/>
        <s v="weiss@foo.at"/>
        <s v="dzbarsky@gmail.com"/>
        <s v="bugzilla@mcsmurf.de"/>
        <s v="andrebargull@googlemail.com"/>
        <s v="scoobidiver@netcourrier.com"/>
        <s v="justin.lebar+bug@gmail.com"/>
        <s v="till@tillschneidereit.net"/>
        <s v="josh@joshmatthews.net"/>
        <s v="karlt@mozbugz.karlt.net"/>
        <s v="ktucker@qanalydocs.com"/>
        <s v="fbraun@mozilla.com"/>
        <s v="fb+mozdev@quantumedia.de"/>
        <s v="vichen@mozilla.com"/>
        <s v="cabanier@adobe.com"/>
        <s v="smaug@mozilla.com"/>
        <s v="u480271@disabled.tld"/>
        <s v="moz@jeka.info"/>
        <s v="marco.zehe@proton.me"/>
        <s v="mmc.bugzilla@gmail.com"/>
        <s v="ajones@mozilla.com"/>
        <s v="seth.bugzilla@blackhail.net"/>
        <s v="honzab.moz@firemni.cz"/>
        <s v="kats@bugmash.staktrace.com"/>
        <s v="blair@theunfocused.net"/>
        <s v="dhenein@mozilla.com"/>
        <s v="soeren.hentzschel@googlemail.com"/>
        <s v="bgrinstead@mozilla.com"/>
        <s v="bkerensa@gmail.com"/>
        <s v="ben.striegel@gmail.com"/>
        <s v="bugzilla@ryanfeeley.com"/>
        <s v="u514836@disabled.tld"/>
        <s v="b56girard@gmail.com"/>
        <s v="chris@pearce.org.nz"/>
        <s v="f.masamichi@gmail.com"/>
        <s v="nsm.nikhil@gmail.com"/>
        <s v="jya-moz@avenard.org"/>
        <s v="suro001@gmail.com"/>
        <s v="dtownsend@mozilla.com"/>
        <s v="dkeeler@mozilla.com"/>
        <s v="bholley@mozilla.com"/>
        <s v="xidorn+moz@upsuper.org"/>
        <s v="markh@mozilla.com"/>
        <s v="ericrahm+bz@gmail.com"/>
        <s v="hv1989@gmail.com"/>
        <s v="onelson@qanalydocs.com"/>
        <s v="aryx.bugmail@gmx-topmail.de"/>
        <s v="weinjared+bmo@gmail.com"/>
        <s v="s.paraschoudis@gmail.com"/>
        <s v="milaninbugzilla@gmail.com"/>
        <s v="q1@lastland.net"/>
        <s v="dvander@alliedmods.net"/>
        <s v="arni2033@yandex.ru"/>
        <s v="bpostelnicu@mozilla.com"/>
        <s v="philringnalda@gmail.com"/>
        <s v="ht990332@gmx.com"/>
        <s v="kmaglione+bmo@mozilla.com"/>
        <s v="hzbz@pm.me"/>
        <s v="adw@mozilla.com"/>
        <s v="amarchesini@mozilla.com"/>
        <s v="amasresha@softvision.com"/>
        <s v="ayumiqmazaky@gmail.com"/>
        <s v="emilio@crisal.io"/>
        <s v="ydelendik@mozilla.com"/>
        <s v="matt.woodrow@gmail.com"/>
        <s v="nika@thelayzells.com"/>
        <s v="qab@ksu.edu"/>
        <s v="cpeterson@mozilla.com"/>
        <s v="tnikkel@gmail.com"/>
        <s v="dmalyshau@mozilla.com"/>
        <s v="mikokm@gmail.com"/>
        <s v="fischer.json@gmail.com"/>
        <s v="intermittent-bug-filer@mozilla.bugs"/>
        <s v="shing.lyu@gmail.com"/>
        <s v="florian@mozilla.com"/>
        <s v="ckerschb@christophkerschbaumer.com"/>
        <s v="stransky@redhat.com"/>
        <s v="jlorenzo@mozilla.com"/>
        <s v="alex.gaynor@gmail.com"/>
        <s v="tristan.fraipont@gmail.com"/>
        <s v="jryans@gmail.com"/>
        <s v="madperson@gmx.at"/>
        <s v="felipc@gmail.com"/>
        <s v="D.O.Teller+bugspam@gmail.com"/>
        <s v="zibi@braniecki.net"/>
        <s v="ntim.bugs@gmail.com"/>
        <s v="jfkthame@gmail.com"/>
        <s v="twsmith@mozilla.com"/>
        <s v="echen@mozilla.com"/>
        <s v="magicp.jp@gmail.com"/>
        <s v="standard8@mozilla.com"/>
        <s v="alwu@mozilla.com"/>
        <s v="miriapodzemos.my@gmail.com"/>
        <s v="wptsync@mozilla.bugs"/>
        <s v="mythmon@gmail.com"/>
        <s v="jld@mozilla.com"/>
        <s v="aflorinescu@mozilla.com"/>
        <s v="gold.ionut@gmail.com"/>
        <s v="mathieu@mozilla.com"/>
        <s v="arai.unmht@gmail.com"/>
        <s v="robin@igalia.com"/>
        <s v="alice0775@gmail.com"/>
        <s v="khudson@mozilla.com"/>
        <s v="aethanyc@gmail.com"/>
        <s v="cdenizet@mozilla.com"/>
        <s v="bzbarsky@mit.edu"/>
        <s v="jorendorff@mozilla.com"/>
        <s v="dminor@mozilla.com"/>
        <s v="dan@danny.cz"/>
        <s v="brycebugemail@gmail.com"/>
        <s v="botond@mozilla.com"/>
        <s v="bmikel@mozilla.com"/>
        <m/>
        <s v="mozilla@kaply.com"/>
        <s v="khyperia@mozilla.com"/>
        <s v="xeonchen@gmail.com"/>
        <s v="evilpies@gmail.com"/>
        <s v="apehrson@mozilla.com"/>
        <s v="tcampbell@mozilla.com"/>
        <s v="bkardell@gmail.com"/>
        <s v="away@bugmail.cc"/>
        <s v="obotisan@mozilla.com"/>
        <s v="iannbugzilla@gmail.com"/>
        <s v="dao+bmo@mozilla.com"/>
        <s v="bugzilla@harrytwyford.com"/>
        <s v="michal.novotny@gmail.com"/>
        <s v="e412byoy7@relay.firefox.com"/>
        <s v="ailea@mozilla.com"/>
        <s v="thegreatsynoptic@gmail.com"/>
        <s v="tihuang@mozilla.com"/>
        <s v="gsvelto@mozilla.com"/>
        <s v="ericaewright@gmail.com"/>
        <s v="filip.stamcar@hotmail.com"/>
        <s v="twigle_ingrid@yahoo.com"/>
        <s v="CuveeHsu@gmail.com"/>
        <s v="izbyshev@ispras.ru"/>
        <s v="jgruen@mozilla.com"/>
        <s v="jvarga@mozilla.com"/>
        <s v="oana.arbuzov.sv@gmail.com"/>
        <s v="itiel_yn8@walla.com"/>
        <s v="jcoppeard@mozilla.com"/>
        <s v="nbeleuzu@mozilla.com"/>
        <s v="gijskruitbosch+bugs@gmail.com"/>
        <s v="dothayer@mozilla.com"/>
        <s v="valentin.gosu@gmail.com"/>
        <s v="emmamalysz@gmail.com"/>
        <s v="sdowne@mozilla.com"/>
        <s v="gmoldovan@mozilla.com"/>
        <s v="sotaro.ikeda.g@gmail.com"/>
        <s v="emcdonough@mozilla.com"/>
        <s v="mgaudet@mozilla.com"/>
        <s v="aosmond@mozilla.com"/>
        <s v="sfoster@mozilla.com"/>
        <s v="jmuizelaar@mozilla.com"/>
        <s v="edilee@mozilla.com"/>
        <s v="achurchwell@mozilla.com"/>
        <s v="pdahiya@mozilla.com"/>
        <s v="lissyx+mozillians@lissyx.dyndns.org"/>
        <s v="jnicol@mozilla.com"/>
        <s v="jteh@mozilla.com"/>
        <s v="nical.bugzilla@gmail.com"/>
        <s v="sajicek@gmail.com"/>
        <s v="sclements@mozilla.com"/>
        <s v="krosylight@mozilla.com"/>
        <s v="docfaraday@gmail.com"/>
        <s v="jscher2000@gmail.com"/>
      </sharedItems>
    </cacheField>
    <cacheField name="creation_time" numFmtId="0">
      <sharedItems containsBlank="1">
        <s v="2010-01-09T03:04:07Z"/>
        <s v="2010-03-12T00:18:03Z"/>
        <s v="2010-03-15T02:33:30Z"/>
        <s v="2010-03-17T09:57:00Z"/>
        <s v="2010-03-22T16:00:34Z"/>
        <s v="2010-04-13T02:30:04Z"/>
        <s v="2010-04-22T19:17:11Z"/>
        <s v="2010-07-04T07:29:26Z"/>
        <s v="2010-07-08T11:41:43Z"/>
        <s v="2010-08-10T01:08:33Z"/>
        <s v="2010-08-15T10:02:05Z"/>
        <s v="2010-08-25T02:44:44Z"/>
        <s v="2010-09-03T15:53:12Z"/>
        <s v="2010-09-15T20:50:32Z"/>
        <s v="2010-09-16T17:51:21Z"/>
        <s v="2010-09-17T13:23:53Z"/>
        <s v="2010-09-29T09:56:49Z"/>
        <s v="2010-10-05T12:20:37Z"/>
        <s v="2010-10-05T18:50:11Z"/>
        <s v="2010-12-23T19:31:06Z"/>
        <s v="2011-01-06T23:01:51Z"/>
        <s v="2011-01-18T23:51:34Z"/>
        <s v="2011-01-22T11:57:58Z"/>
        <s v="2011-02-16T18:29:35Z"/>
        <s v="2011-03-17T12:10:51Z"/>
        <s v="2011-05-20T22:07:56Z"/>
        <s v="2011-05-23T16:45:03Z"/>
        <s v="2011-05-31T07:43:53Z"/>
        <s v="2011-06-27T19:56:41Z"/>
        <s v="2011-07-12T06:16:32Z"/>
        <s v="2011-07-27T03:25:44Z"/>
        <s v="2011-07-27T18:33:50Z"/>
        <s v="2011-08-02T16:00:41Z"/>
        <s v="2011-08-03T14:24:12Z"/>
        <s v="2011-08-08T09:50:30Z"/>
        <s v="2011-08-26T22:54:19Z"/>
        <s v="2011-09-15T17:12:02Z"/>
        <s v="2011-09-20T02:30:14Z"/>
        <s v="2011-09-20T18:19:46Z"/>
        <s v="2011-10-02T19:40:28Z"/>
        <s v="2011-10-17T22:53:03Z"/>
        <s v="2011-10-24T13:20:30Z"/>
        <s v="2011-10-31T19:54:19Z"/>
        <s v="2011-11-08T00:39:22Z"/>
        <s v="2011-12-22T05:45:40Z"/>
        <s v="2011-12-27T04:28:31Z"/>
        <s v="2012-01-01T20:37:04Z"/>
        <s v="2012-01-11T04:33:35Z"/>
        <s v="2012-01-29T10:29:56Z"/>
        <s v="2012-02-06T18:07:18Z"/>
        <s v="2012-02-27T19:39:43Z"/>
        <s v="2012-02-29T23:41:41Z"/>
        <s v="2012-03-09T22:15:52Z"/>
        <s v="2012-03-13T17:40:40Z"/>
        <s v="2012-03-22T20:37:15Z"/>
        <s v="2012-03-23T19:48:25Z"/>
        <s v="2012-04-29T04:37:51Z"/>
        <s v="2012-05-08T02:33:53Z"/>
        <s v="2012-05-24T03:52:59Z"/>
        <s v="2012-05-28T05:45:31Z"/>
        <s v="2012-06-27T15:19:23Z"/>
        <s v="2012-08-01T14:32:24Z"/>
        <s v="2012-08-17T09:50:52Z"/>
        <s v="2012-09-12T08:07:36Z"/>
        <s v="2012-09-25T15:21:59Z"/>
        <s v="2012-09-26T16:37:42Z"/>
        <s v="2012-10-04T15:54:02Z"/>
        <s v="2012-10-16T03:04:20Z"/>
        <s v="2012-11-14T17:53:23Z"/>
        <s v="2012-11-16T07:22:06Z"/>
        <s v="2012-12-01T23:09:47Z"/>
        <s v="2012-12-03T11:35:37Z"/>
        <s v="2012-12-07T20:01:13Z"/>
        <s v="2012-12-19T04:47:06Z"/>
        <s v="2012-12-21T14:35:36Z"/>
        <s v="2013-01-23T21:37:11Z"/>
        <s v="2013-01-27T18:45:05Z"/>
        <s v="2013-02-05T00:48:10Z"/>
        <s v="2013-02-06T14:01:28Z"/>
        <s v="2013-02-11T22:38:57Z"/>
        <s v="2013-03-16T18:49:57Z"/>
        <s v="2013-03-18T14:34:42Z"/>
        <s v="2013-03-27T16:53:17Z"/>
        <s v="2013-04-02T11:30:21Z"/>
        <s v="2013-04-12T17:14:34Z"/>
        <s v="2013-04-28T01:13:32Z"/>
        <s v="2013-04-28T01:32:20Z"/>
        <s v="2013-05-06T17:21:20Z"/>
        <s v="2013-05-20T23:22:53Z"/>
        <s v="2013-06-29T15:10:09Z"/>
        <s v="2013-07-16T22:07:31Z"/>
        <s v="2013-07-17T15:32:09Z"/>
        <s v="2013-07-23T14:02:15Z"/>
        <s v="2013-08-01T08:45:36Z"/>
        <s v="2013-08-13T13:26:05Z"/>
        <s v="2013-08-19T22:28:05Z"/>
        <s v="2013-09-04T14:09:47Z"/>
        <s v="2013-09-14T02:03:12Z"/>
        <s v="2013-09-23T08:49:50Z"/>
        <s v="2013-10-08T14:36:30Z"/>
        <s v="2013-10-16T19:21:05Z"/>
        <s v="2013-11-12T05:02:54Z"/>
        <s v="2013-11-17T01:21:05Z"/>
        <s v="2013-12-07T00:45:38Z"/>
        <s v="2013-12-11T12:07:39Z"/>
        <s v="2014-01-07T12:19:28Z"/>
        <s v="2014-01-31T13:37:46Z"/>
        <s v="2014-03-02T22:00:12Z"/>
        <s v="2014-03-14T01:02:43Z"/>
        <s v="2014-03-19T02:06:48Z"/>
        <s v="2014-03-28T04:49:41Z"/>
        <s v="2014-04-03T17:47:06Z"/>
        <s v="2014-04-30T06:32:55Z"/>
        <s v="2014-06-10T14:23:24Z"/>
        <s v="2014-06-12T01:13:32Z"/>
        <s v="2014-06-13T16:26:20Z"/>
        <s v="2014-06-25T00:24:05Z"/>
        <s v="2014-07-02T10:37:59Z"/>
        <s v="2014-07-03T01:39:27Z"/>
        <s v="2014-08-01T18:37:11Z"/>
        <s v="2014-08-05T06:16:34Z"/>
        <s v="2014-08-19T23:16:59Z"/>
        <s v="2014-08-25T01:30:53Z"/>
        <s v="2014-09-12T17:22:01Z"/>
        <s v="2014-09-23T02:12:15Z"/>
        <s v="2014-09-26T02:56:14Z"/>
        <s v="2014-09-29T00:45:44Z"/>
        <s v="2014-10-01T20:51:28Z"/>
        <s v="2014-10-07T15:44:30Z"/>
        <s v="2014-10-08T14:57:21Z"/>
        <s v="2014-10-09T13:57:02Z"/>
        <s v="2014-11-02T15:32:38Z"/>
        <s v="2014-11-04T00:16:08Z"/>
        <s v="2014-11-09T22:57:37Z"/>
        <s v="2014-11-11T20:42:05Z"/>
        <s v="2014-11-25T18:31:42Z"/>
        <s v="2014-11-27T15:32:32Z"/>
        <s v="2014-12-12T22:33:37Z"/>
        <s v="2014-12-31T22:06:32Z"/>
        <s v="2015-01-07T03:52:07Z"/>
        <s v="2015-01-07T04:11:54Z"/>
        <s v="2015-01-15T05:26:17Z"/>
        <s v="2015-02-05T19:40:04Z"/>
        <s v="2015-02-06T03:25:23Z"/>
        <s v="2015-02-13T03:11:01Z"/>
        <s v="2015-02-13T17:09:35Z"/>
        <s v="2015-03-12T00:59:16Z"/>
        <s v="2015-03-26T20:23:18Z"/>
        <s v="2015-06-09T16:24:39Z"/>
        <s v="2015-06-18T18:44:07Z"/>
        <s v="2015-07-01T07:40:28Z"/>
        <s v="2015-07-15T01:41:24Z"/>
        <s v="2015-07-15T19:19:40Z"/>
        <s v="2015-07-17T13:08:29Z"/>
        <s v="2015-07-23T21:05:54Z"/>
        <s v="2015-07-27T15:45:11Z"/>
        <s v="2015-07-31T20:46:05Z"/>
        <s v="2015-08-04T02:58:39Z"/>
        <s v="2015-08-04T22:54:10Z"/>
        <s v="2015-09-09T19:09:56Z"/>
        <s v="2015-09-11T08:32:23Z"/>
        <s v="2015-09-24T05:06:14Z"/>
        <s v="2015-09-30T13:47:37Z"/>
        <s v="2015-10-21T21:16:27Z"/>
        <s v="2015-10-23T00:30:40Z"/>
        <s v="2015-11-04T16:32:16Z"/>
        <s v="2016-02-11T08:22:26Z"/>
        <s v="2016-02-16T20:49:43Z"/>
        <s v="2016-02-19T23:15:15Z"/>
        <s v="2016-02-29T12:24:50Z"/>
        <s v="2016-03-04T05:15:02Z"/>
        <s v="2016-03-06T02:56:53Z"/>
        <s v="2016-03-08T21:32:16Z"/>
        <s v="2016-04-02T09:54:48Z"/>
        <s v="2016-04-05T05:44:12Z"/>
        <s v="2016-04-08T05:05:51Z"/>
        <s v="2016-04-15T19:48:05Z"/>
        <s v="2016-04-27T21:55:00Z"/>
        <s v="2016-05-10T19:04:58Z"/>
        <s v="2016-07-18T17:46:50Z"/>
        <s v="2016-08-23T06:29:56Z"/>
        <s v="2016-08-27T07:00:58Z"/>
        <s v="2016-09-02T21:58:06Z"/>
        <s v="2016-09-30T20:19:57Z"/>
        <s v="2016-11-01T00:56:53Z"/>
        <s v="2016-11-04T15:33:07Z"/>
        <s v="2016-11-11T21:15:30Z"/>
        <s v="2016-11-22T09:53:36Z"/>
        <s v="2016-12-16T18:48:17Z"/>
        <s v="2016-12-17T08:22:24Z"/>
        <s v="2016-12-22T06:23:53Z"/>
        <s v="2016-12-24T02:36:56Z"/>
        <s v="2017-01-04T04:40:22Z"/>
        <s v="2017-01-06T09:28:55Z"/>
        <s v="2017-01-18T20:13:42Z"/>
        <s v="2017-02-14T22:24:09Z"/>
        <s v="2017-02-20T06:35:26Z"/>
        <s v="2017-03-02T07:29:08Z"/>
        <s v="2017-03-06T14:19:16Z"/>
        <s v="2017-03-16T09:23:11Z"/>
        <s v="2017-04-06T02:03:58Z"/>
        <s v="2017-04-07T03:39:10Z"/>
        <s v="2017-04-11T14:00:29Z"/>
        <s v="2017-04-17T12:31:48Z"/>
        <s v="2017-04-17T13:13:16Z"/>
        <s v="2017-04-18T12:23:41Z"/>
        <s v="2017-04-25T16:36:32Z"/>
        <s v="2017-05-05T22:49:21Z"/>
        <s v="2017-05-09T12:21:00Z"/>
        <s v="2017-06-15T06:54:17Z"/>
        <s v="2017-06-15T14:22:16Z"/>
        <s v="2017-07-20T15:55:53Z"/>
        <s v="2017-07-26T18:16:39Z"/>
        <s v="2017-07-30T12:48:56Z"/>
        <s v="2017-08-02T04:51:49Z"/>
        <s v="2017-08-14T10:44:20Z"/>
        <s v="2017-08-31T23:17:52Z"/>
        <s v="2017-09-02T22:00:03Z"/>
        <s v="2017-09-19T16:28:34Z"/>
        <s v="2017-09-19T18:48:01Z"/>
        <s v="2017-09-26T20:09:05Z"/>
        <s v="2017-10-02T17:12:24Z"/>
        <s v="2017-10-10T21:52:29Z"/>
        <s v="2017-10-12T09:57:47Z"/>
        <s v="2017-10-21T00:56:35Z"/>
        <s v="2017-10-31T13:05:56Z"/>
        <s v="2017-11-28T06:51:08Z"/>
        <s v="2017-11-30T05:59:40Z"/>
        <s v="2017-12-13T12:46:50Z"/>
        <s v="2018-01-12T08:53:05Z"/>
        <s v="2018-02-02T14:50:51Z"/>
        <s v="2018-02-03T01:02:41Z"/>
        <s v="2018-02-20T14:09:53Z"/>
        <s v="2018-02-28T09:31:57Z"/>
        <s v="2018-03-02T10:55:20Z"/>
        <s v="2018-04-14T01:25:06Z"/>
        <s v="2018-04-17T13:13:36Z"/>
        <s v="2018-04-20T20:04:14Z"/>
        <s v="2018-04-25T16:27:52Z"/>
        <s v="2018-05-03T11:58:51Z"/>
        <s v="2018-05-18T12:41:41Z"/>
        <s v="2018-05-29T22:33:16Z"/>
        <s v="2018-06-07T09:16:33Z"/>
        <s v="2018-06-18T19:06:53Z"/>
        <s v="2018-07-29T19:22:06Z"/>
        <s v="2018-08-01T04:33:16Z"/>
        <s v="2018-08-12T04:10:43Z"/>
        <s v="2018-08-22T17:34:30Z"/>
        <s v="2018-08-24T18:19:50Z"/>
        <s v="2018-08-25T15:27:43Z"/>
        <s v="2018-08-29T16:27:56Z"/>
        <s v="2018-09-20T01:24:01Z"/>
        <s v="2018-09-25T03:50:13Z"/>
        <s v="2018-09-25T20:03:11Z"/>
        <s v="2018-11-09T18:14:44Z"/>
        <s v="2018-11-26T20:12:44Z"/>
        <s v="2018-11-28T21:27:55Z"/>
        <s v="2018-12-13T11:31:49Z"/>
        <s v="2018-12-13T22:46:22Z"/>
        <s v="2018-12-15T01:27:43Z"/>
        <s v="2018-12-20T16:07:05Z"/>
        <s v="2018-12-28T05:21:23Z"/>
        <s v="2019-01-10T18:11:43Z"/>
        <s v="2019-01-18T13:27:54Z"/>
        <m/>
        <s v="2019-02-08T19:25:39Z"/>
        <s v="2019-02-18T11:54:19Z"/>
        <s v="2019-02-19T16:27:11Z"/>
        <s v="2019-03-21T17:46:20Z"/>
        <s v="2019-04-01T17:39:36Z"/>
        <s v="2019-06-21T18:08:35Z"/>
        <s v="2019-07-11T17:08:25Z"/>
        <s v="2019-07-26T09:10:47Z"/>
        <s v="2019-08-01T15:48:51Z"/>
        <s v="2019-08-02T22:27:15Z"/>
        <s v="2019-08-05T16:09:40Z"/>
        <s v="2019-08-05T17:00:44Z"/>
        <s v="2019-08-15T19:05:27Z"/>
        <s v="2019-08-16T00:41:46Z"/>
        <s v="2019-08-16T07:52:44Z"/>
        <s v="2019-08-26T11:32:25Z"/>
        <s v="2019-08-26T23:07:10Z"/>
        <s v="2019-09-04T19:27:02Z"/>
        <s v="2019-09-05T08:51:06Z"/>
        <s v="2019-09-14T15:21:47Z"/>
        <s v="2019-09-26T08:39:25Z"/>
        <s v="2019-09-26T16:21:31Z"/>
        <s v="2019-11-04T13:46:25Z"/>
        <s v="2019-11-21T23:52:45Z"/>
        <s v="2019-11-28T10:49:26Z"/>
        <s v="2019-11-29T15:02:49Z"/>
        <s v="2019-12-12T08:12:20Z"/>
        <s v="2020-02-11T17:08:08Z"/>
        <s v="2020-02-15T01:27:29Z"/>
        <s v="2020-02-27T09:22:34Z"/>
        <s v="2020-03-13T18:53:29Z"/>
        <s v="2020-03-18T18:07:13Z"/>
        <s v="2020-03-23T09:50:31Z"/>
        <s v="2020-03-30T06:55:21Z"/>
        <s v="2020-03-30T22:45:31Z"/>
        <s v="2020-04-14T14:33:19Z"/>
        <s v="2020-04-17T00:42:14Z"/>
        <s v="2020-04-29T15:01:53Z"/>
        <s v="2020-04-30T13:24:34Z"/>
        <s v="2020-05-01T10:22:47Z"/>
        <s v="2020-05-14T08:42:51Z"/>
        <s v="2020-05-21T15:32:31Z"/>
        <s v="2020-05-22T10:39:22Z"/>
        <s v="2020-06-10T12:59:27Z"/>
        <s v="2020-06-12T22:33:54Z"/>
        <s v="2020-06-23T23:24:33Z"/>
        <s v="2020-07-08T10:49:47Z"/>
        <s v="2020-07-09T06:05:30Z"/>
        <s v="2020-07-21T20:33:43Z"/>
        <s v="2020-08-28T15:27:25Z"/>
        <s v="2020-08-31T12:21:09Z"/>
        <s v="2020-09-22T20:00:09Z"/>
        <s v="2020-10-13T11:10:32Z"/>
        <s v="2020-10-23T18:49:41Z"/>
        <s v="2020-11-13T19:05:43Z"/>
        <s v="2020-12-17T14:01:54Z"/>
        <s v="2021-01-06T18:59:52Z"/>
        <s v="2021-01-12T13:58:21Z"/>
        <s v="2021-01-12T15:12:51Z"/>
        <s v="2021-01-22T22:48:51Z"/>
        <s v="2021-01-29T21:53:52Z"/>
        <s v="2021-04-07T14:20:13Z"/>
        <s v="2021-04-09T18:09:30Z"/>
        <s v="2021-04-14T23:47:19Z"/>
        <s v="2021-04-15T08:13:57Z"/>
        <s v="2021-04-16T16:20:57Z"/>
        <s v="2021-04-22T08:42:09Z"/>
        <s v="2021-06-10T17:16:01Z"/>
        <s v="2021-06-15T21:10:01Z"/>
        <s v="2021-06-22T17:47:04Z"/>
        <s v="2021-06-24T11:03:00Z"/>
        <s v="2021-06-30T12:51:38Z"/>
        <s v="2021-09-03T08:06:09Z"/>
        <s v="2021-09-27T15:40:13Z"/>
        <s v="2021-10-04T08:37:07Z"/>
        <s v="2021-11-23T18:05:04Z"/>
        <s v="2021-11-24T09:18:43Z"/>
        <s v="2022-01-04T00:14:19Z"/>
        <s v="2022-01-06T19:43:25Z"/>
        <s v="2022-01-20T20:43:06Z"/>
        <s v="2022-01-24T16:11:00Z"/>
        <s v="2022-01-25T14:40:47Z"/>
        <s v="2022-02-04T22:00:04Z"/>
        <s v="2022-02-09T20:54:59Z"/>
        <s v="2022-02-28T20:58:15Z"/>
        <s v="2022-03-02T14:04:34Z"/>
        <s v="2022-03-25T09:40:45Z"/>
        <s v="2022-03-28T19:08:03Z"/>
        <s v="2022-03-29T14:57:40Z"/>
        <s v="2022-03-30T00:52:35Z"/>
        <s v="2022-03-30T12:00:47Z"/>
        <s v="2022-03-30T19:50:46Z"/>
        <s v="2022-04-06T01:42:35Z"/>
        <s v="2022-04-14T10:12:46Z"/>
        <s v="2022-05-07T01:36:14Z"/>
        <s v="2022-05-10T21:56:42Z"/>
        <s v="2022-05-12T16:02:54Z"/>
        <s v="2022-05-13T14:00:28Z"/>
        <s v="2022-05-17T12:42:14Z"/>
        <s v="2022-06-03T11:21:10Z"/>
        <s v="2022-06-13T14:55:46Z"/>
        <s v="2022-07-08T07:20:36Z"/>
        <s v="2022-07-24T19:17:31Z"/>
        <s v="2022-09-13T06:58:37Z"/>
        <s v="2022-09-13T17:48:04Z"/>
        <s v="2022-09-23T13:58:48Z"/>
        <s v="2022-10-08T04:48:48Z"/>
        <s v="2022-10-10T13:28:44Z"/>
        <s v="2022-12-01T17:46:17Z"/>
        <s v="2023-01-08T15:47:17Z"/>
        <s v="2023-01-20T11:55:27Z"/>
        <s v="2023-02-08T14:18:54Z"/>
        <s v="2023-02-08T21:19:32Z"/>
        <s v="2023-02-13T17:22:18Z"/>
        <s v="2023-02-23T12:09:59Z"/>
        <s v="2023-03-07T16:48:57Z"/>
        <s v="2023-03-08T23:12:37Z"/>
        <s v="2023-03-21T17:32:14Z"/>
      </sharedItems>
    </cacheField>
    <cacheField name="creation_year" numFmtId="0">
      <sharedItems containsString="0" containsBlank="1" containsNumber="1" containsInteger="1">
        <n v="2010.0"/>
        <n v="2011.0"/>
        <n v="2012.0"/>
        <n v="2013.0"/>
        <n v="2014.0"/>
        <n v="2015.0"/>
        <n v="2016.0"/>
        <n v="2017.0"/>
        <n v="2018.0"/>
        <n v="2019.0"/>
        <m/>
        <n v="2020.0"/>
        <n v="2021.0"/>
        <n v="2022.0"/>
        <n v="2023.0"/>
      </sharedItems>
    </cacheField>
    <cacheField name="creation_year_month" numFmtId="164">
      <sharedItems containsDate="1" containsString="0" containsBlank="1">
        <d v="2010-01-01T00:00:00Z"/>
        <d v="2010-03-01T00:00:00Z"/>
        <d v="2010-04-01T00:00:00Z"/>
        <d v="2010-07-01T00:00:00Z"/>
        <d v="2010-08-01T00:00:00Z"/>
        <d v="2010-09-01T00:00:00Z"/>
        <d v="2010-10-01T00:00:00Z"/>
        <d v="2010-12-01T00:00:00Z"/>
        <d v="2011-01-01T00:00:00Z"/>
        <d v="2011-02-01T00:00:00Z"/>
        <d v="2011-03-01T00:00:00Z"/>
        <d v="2011-05-01T00:00:00Z"/>
        <d v="2011-06-01T00:00:00Z"/>
        <d v="2011-07-01T00:00:00Z"/>
        <d v="2011-08-01T00:00:00Z"/>
        <d v="2011-09-01T00:00:00Z"/>
        <d v="2011-10-01T00:00:00Z"/>
        <d v="2011-11-01T00:00:00Z"/>
        <d v="2011-12-01T00:00:00Z"/>
        <d v="2012-01-01T00:00:00Z"/>
        <d v="2012-02-01T00:00:00Z"/>
        <d v="2012-03-01T00:00:00Z"/>
        <d v="2012-04-01T00:00:00Z"/>
        <d v="2012-05-01T00:00:00Z"/>
        <d v="2012-06-01T00:00:00Z"/>
        <d v="2012-08-01T00:00:00Z"/>
        <d v="2012-09-01T00:00:00Z"/>
        <d v="2012-10-01T00:00:00Z"/>
        <d v="2012-11-01T00:00:00Z"/>
        <d v="2012-12-01T00:00:00Z"/>
        <d v="2013-01-01T00:00:00Z"/>
        <d v="2013-02-01T00:00:00Z"/>
        <d v="2013-03-01T00:00:00Z"/>
        <d v="2013-04-01T00:00:00Z"/>
        <d v="2013-05-01T00:00:00Z"/>
        <d v="2013-06-01T00:00:00Z"/>
        <d v="2013-07-01T00:00:00Z"/>
        <d v="2013-08-01T00:00:00Z"/>
        <d v="2013-09-01T00:00:00Z"/>
        <d v="2013-10-01T00:00:00Z"/>
        <d v="2013-11-01T00:00:00Z"/>
        <d v="2013-12-01T00:00:00Z"/>
        <d v="2014-01-01T00:00:00Z"/>
        <d v="2014-03-01T00:00:00Z"/>
        <d v="2014-04-01T00:00:00Z"/>
        <d v="2014-06-01T00:00:00Z"/>
        <d v="2014-07-01T00:00:00Z"/>
        <d v="2014-08-01T00:00:00Z"/>
        <d v="2014-09-01T00:00:00Z"/>
        <d v="2014-10-01T00:00:00Z"/>
        <d v="2014-11-01T00:00:00Z"/>
        <d v="2014-12-01T00:00:00Z"/>
        <d v="2015-01-01T00:00:00Z"/>
        <d v="2015-02-01T00:00:00Z"/>
        <d v="2015-03-01T00:00:00Z"/>
        <d v="2015-06-01T00:00:00Z"/>
        <d v="2015-07-01T00:00:00Z"/>
        <d v="2015-08-01T00:00:00Z"/>
        <d v="2015-09-01T00:00:00Z"/>
        <d v="2015-10-01T00:00:00Z"/>
        <d v="2015-11-01T00:00:00Z"/>
        <d v="2016-02-01T00:00:00Z"/>
        <d v="2016-03-01T00:00:00Z"/>
        <d v="2016-04-01T00:00:00Z"/>
        <d v="2016-05-01T00:00:00Z"/>
        <d v="2016-07-01T00:00:00Z"/>
        <d v="2016-08-01T00:00:00Z"/>
        <d v="2016-09-01T00:00:00Z"/>
        <d v="2016-11-01T00:00:00Z"/>
        <d v="2016-12-01T00:00:00Z"/>
        <d v="2017-01-01T00:00:00Z"/>
        <d v="2017-02-01T00:00:00Z"/>
        <d v="2017-03-01T00:00:00Z"/>
        <d v="2017-04-01T00:00:00Z"/>
        <d v="2017-05-01T00:00:00Z"/>
        <d v="2017-06-01T00:00:00Z"/>
        <d v="2017-07-01T00:00:00Z"/>
        <d v="2017-08-01T00:00:00Z"/>
        <d v="2017-09-01T00:00:00Z"/>
        <d v="2017-10-01T00:00:00Z"/>
        <d v="2017-11-01T00:00:00Z"/>
        <d v="2017-12-01T00:00:00Z"/>
        <d v="2018-01-01T00:00:00Z"/>
        <d v="2018-02-01T00:00:00Z"/>
        <d v="2018-03-01T00:00:00Z"/>
        <d v="2018-04-01T00:00:00Z"/>
        <d v="2018-05-01T00:00:00Z"/>
        <d v="2018-06-01T00:00:00Z"/>
        <d v="2018-07-01T00:00:00Z"/>
        <d v="2018-08-01T00:00:00Z"/>
        <d v="2018-09-01T00:00:00Z"/>
        <d v="2018-11-01T00:00:00Z"/>
        <d v="2018-12-01T00:00:00Z"/>
        <d v="2019-01-01T00:00:00Z"/>
        <m/>
        <d v="2019-02-01T00:00:00Z"/>
        <d v="2019-03-01T00:00:00Z"/>
        <d v="2019-04-01T00:00:00Z"/>
        <d v="2019-06-01T00:00:00Z"/>
        <d v="2019-07-01T00:00:00Z"/>
        <d v="2019-08-01T00:00:00Z"/>
        <d v="2019-09-01T00:00:00Z"/>
        <d v="2019-11-01T00:00:00Z"/>
        <d v="2019-12-01T00:00:00Z"/>
        <d v="2020-02-01T00:00:00Z"/>
        <d v="2020-03-01T00:00:00Z"/>
        <d v="2020-04-01T00:00:00Z"/>
        <d v="2020-05-01T00:00:00Z"/>
        <d v="2020-06-01T00:00:00Z"/>
        <d v="2020-07-01T00:00:00Z"/>
        <d v="2020-08-01T00:00:00Z"/>
        <d v="2020-09-01T00:00:00Z"/>
        <d v="2020-10-01T00:00:00Z"/>
        <d v="2020-11-01T00:00:00Z"/>
        <d v="2020-12-01T00:00:00Z"/>
        <d v="2021-01-01T00:00:00Z"/>
        <d v="2021-04-01T00:00:00Z"/>
        <d v="2021-06-01T00:00:00Z"/>
        <d v="2021-09-01T00:00:00Z"/>
        <d v="2021-10-01T00:00:00Z"/>
        <d v="2021-11-01T00:00:00Z"/>
        <d v="2022-01-01T00:00:00Z"/>
        <d v="2022-02-01T00:00:00Z"/>
        <d v="2022-03-01T00:00:00Z"/>
        <d v="2022-04-01T00:00:00Z"/>
        <d v="2022-05-01T00:00:00Z"/>
        <d v="2022-06-01T00:00:00Z"/>
        <d v="2022-07-01T00:00:00Z"/>
        <d v="2022-09-01T00:00:00Z"/>
        <d v="2022-10-01T00:00:00Z"/>
        <d v="2022-12-01T00:00:00Z"/>
        <d v="2023-01-01T00:00:00Z"/>
        <d v="2023-02-01T00:00:00Z"/>
        <d v="2023-03-01T00:00:00Z"/>
      </sharedItems>
    </cacheField>
    <cacheField name="last_change_time" numFmtId="0">
      <sharedItems containsBlank="1">
        <s v="2010-01-09T20:33:31Z"/>
        <s v="2010-05-04T17:42:30Z"/>
        <s v="2012-11-26T03:31:12Z"/>
        <s v="2010-07-31T09:14:49Z"/>
        <s v="2010-03-26T20:14:28Z"/>
        <s v="2010-04-19T12:46:46Z"/>
        <s v="2010-06-08T15:59:07Z"/>
        <s v="2011-01-08T09:04:33Z"/>
        <s v="2010-07-13T22:37:33Z"/>
        <s v="2010-09-26T08:51:06Z"/>
        <s v="2013-01-11T00:37:03Z"/>
        <s v="2011-05-27T06:54:38Z"/>
        <s v="2019-03-13T13:42:05Z"/>
        <s v="2010-09-16T18:07:50Z"/>
        <s v="2014-04-14T09:46:33Z"/>
        <s v="2010-10-11T19:38:29Z"/>
        <s v="2010-10-07T22:16:06Z"/>
        <s v="2012-10-17T23:51:11Z"/>
        <s v="2010-11-10T10:24:30Z"/>
        <s v="2011-01-07T07:42:40Z"/>
        <s v="2018-09-24T21:26:41Z"/>
        <s v="2011-01-19T16:56:42Z"/>
        <s v="2013-12-27T22:34:39Z"/>
        <s v="2013-07-31T14:46:19Z"/>
        <s v="2013-06-10T17:54:49Z"/>
        <s v="2011-09-04T00:49:52Z"/>
        <s v="2013-08-24T09:10:16Z"/>
        <s v="2015-12-08T11:34:54Z"/>
        <s v="2012-04-05T18:41:05Z"/>
        <s v="2011-08-09T16:03:28Z"/>
        <s v="2011-08-11T21:29:54Z"/>
        <s v="2011-08-05T16:08:29Z"/>
        <s v="2013-03-12T00:09:06Z"/>
        <s v="2011-10-10T11:03:51Z"/>
        <s v="2018-09-24T21:24:50Z"/>
        <s v="2011-09-20T14:41:20Z"/>
        <s v="2011-10-15T07:11:27Z"/>
        <s v="2011-10-07T19:45:09Z"/>
        <s v="2011-10-19T10:22:27Z"/>
        <s v="2013-03-20T11:50:33Z"/>
        <s v="2012-01-28T08:38:40Z"/>
        <s v="2012-02-01T21:59:33Z"/>
        <s v="2012-01-18T04:25:04Z"/>
        <s v="2012-03-05T15:34:51Z"/>
        <s v="2012-02-01T03:18:45Z"/>
        <s v="2013-01-17T17:44:42Z"/>
        <s v="2012-02-08T17:40:14Z"/>
        <s v="2012-05-01T16:28:06Z"/>
        <s v="2015-08-12T10:55:43Z"/>
        <s v="2012-05-16T14:02:24Z"/>
        <s v="2012-04-04T11:46:08Z"/>
        <s v="2021-12-23T03:43:40Z"/>
        <s v="2019-03-13T13:46:04Z"/>
        <s v="2013-02-07T22:27:08Z"/>
        <s v="2012-05-29T17:19:38Z"/>
        <s v="2012-10-28T00:01:55Z"/>
        <s v="2013-02-21T13:38:05Z"/>
        <s v="2012-10-01T14:16:22Z"/>
        <s v="2012-09-29T16:40:52Z"/>
        <s v="2020-04-01T01:29:05Z"/>
        <s v="2019-02-12T22:45:14Z"/>
        <s v="2012-10-06T19:48:03Z"/>
        <s v="2012-10-17T18:52:03Z"/>
        <s v="2013-05-01T01:41:31Z"/>
        <s v="2019-05-21T08:25:57Z"/>
        <s v="2013-11-18T01:52:23Z"/>
        <s v="2013-03-28T10:04:14Z"/>
        <s v="2021-10-06T04:45:43Z"/>
        <s v="2013-01-23T22:05:29Z"/>
        <s v="2013-01-03T02:07:49Z"/>
        <s v="2014-08-19T14:08:17Z"/>
        <s v="2013-01-29T14:52:34Z"/>
        <s v="2013-02-06T00:33:23Z"/>
        <s v="2019-09-02T10:23:03Z"/>
        <s v="2013-03-27T16:57:42Z"/>
        <s v="2013-05-08T13:56:49Z"/>
        <s v="2014-11-20T04:03:19Z"/>
        <s v="2015-07-10T16:53:36Z"/>
        <s v="2013-04-19T13:57:21Z"/>
        <s v="2013-05-16T01:29:42Z"/>
        <s v="2017-08-04T06:49:12Z"/>
        <s v="2013-11-18T21:18:56Z"/>
        <s v="2013-05-28T01:55:22Z"/>
        <s v="2013-07-02T22:30:17Z"/>
        <s v="2013-07-23T06:44:38Z"/>
        <s v="2013-11-19T18:30:30Z"/>
        <s v="2014-12-30T23:55:49Z"/>
        <s v="2014-03-06T02:11:47Z"/>
        <s v="2013-08-30T18:03:32Z"/>
        <s v="2013-09-05T19:58:31Z"/>
        <s v="2013-11-26T19:36:20Z"/>
        <s v="2015-04-23T01:42:10Z"/>
        <s v="2013-10-18T15:41:55Z"/>
        <s v="2014-02-05T01:21:59Z"/>
        <s v="2014-02-07T10:04:43Z"/>
        <s v="2014-01-08T21:22:17Z"/>
        <s v="2018-06-19T21:56:46Z"/>
        <s v="2014-01-08T12:19:13Z"/>
        <s v="2015-03-17T08:26:46Z"/>
        <s v="2014-11-25T22:38:46Z"/>
        <s v="2015-12-22T13:32:56Z"/>
        <s v="2021-01-13T07:54:14Z"/>
        <s v="2014-09-04T05:11:48Z"/>
        <s v="2014-06-16T23:44:13Z"/>
        <s v="2014-06-14T00:13:29Z"/>
        <s v="2014-08-22T02:26:59Z"/>
        <s v="2014-07-06T16:17:02Z"/>
        <s v="2014-07-03T21:12:33Z"/>
        <s v="2014-08-06T12:51:14Z"/>
        <s v="2016-04-22T19:04:22Z"/>
        <s v="2014-09-10T17:21:48Z"/>
        <s v="2014-09-24T19:56:54Z"/>
        <s v="2016-02-24T12:41:49Z"/>
        <s v="2014-09-23T22:32:20Z"/>
        <s v="2019-07-30T11:38:03Z"/>
        <s v="2014-09-29T19:02:59Z"/>
        <s v="2014-11-22T02:36:03Z"/>
        <s v="2014-12-12T12:46:24Z"/>
        <s v="2014-10-20T16:42:55Z"/>
        <s v="2017-04-19T15:26:44Z"/>
        <s v="2015-01-08T14:48:09Z"/>
        <s v="2014-11-10T16:22:51Z"/>
        <s v="2015-06-10T15:17:59Z"/>
        <s v="2014-11-13T20:12:57Z"/>
        <s v="2014-12-24T03:43:36Z"/>
        <s v="2014-12-16T10:56:48Z"/>
        <s v="2015-06-10T15:19:50Z"/>
        <s v="2015-02-24T09:20:55Z"/>
        <s v="2015-01-08T13:53:13Z"/>
        <s v="2015-02-17T15:07:08Z"/>
        <s v="2015-02-18T02:40:03Z"/>
        <s v="2015-03-01T01:11:49Z"/>
        <s v="2015-03-04T02:49:07Z"/>
        <s v="2016-02-11T18:28:37Z"/>
        <s v="2016-10-05T00:02:32Z"/>
        <s v="2015-03-27T16:28:42Z"/>
        <s v="2015-06-12T00:17:48Z"/>
        <s v="2015-06-22T12:10:06Z"/>
        <s v="2015-11-25T07:41:03Z"/>
        <s v="2015-07-22T20:38:51Z"/>
        <s v="2015-12-11T01:51:26Z"/>
        <s v="2015-07-30T21:18:50Z"/>
        <s v="2015-08-05T11:18:44Z"/>
        <s v="2015-08-31T19:24:23Z"/>
        <s v="2015-08-07T11:18:32Z"/>
        <s v="2015-10-13T08:55:42Z"/>
        <s v="2015-09-28T12:19:52Z"/>
        <s v="2022-06-28T22:39:21Z"/>
        <s v="2016-02-23T17:44:33Z"/>
        <s v="2017-03-29T07:35:19Z"/>
        <s v="2015-11-09T14:41:50Z"/>
        <s v="2016-02-17T11:11:34Z"/>
        <s v="2016-02-18T11:26:54Z"/>
        <s v="2016-07-13T14:06:18Z"/>
        <s v="2016-03-01T11:13:24Z"/>
        <s v="2016-07-12T16:26:26Z"/>
        <s v="2016-03-07T10:38:09Z"/>
        <s v="2016-05-24T06:37:06Z"/>
        <s v="2016-07-12T14:33:42Z"/>
        <s v="2016-04-08T10:07:29Z"/>
        <s v="2016-09-07T11:03:34Z"/>
        <s v="2016-08-07T06:54:22Z"/>
        <s v="2016-05-12T10:11:03Z"/>
        <s v="2016-08-12T17:49:50Z"/>
        <s v="2016-07-20T09:45:03Z"/>
        <s v="2016-08-30T14:00:06Z"/>
        <s v="2017-01-09T01:02:42Z"/>
        <s v="2017-03-07T00:07:34Z"/>
        <s v="2016-10-01T21:05:45Z"/>
        <s v="2016-11-03T02:43:37Z"/>
        <s v="2016-12-29T16:38:35Z"/>
        <s v="2016-11-17T01:14:38Z"/>
        <s v="2016-12-20T19:45:17Z"/>
        <s v="2016-12-21T14:42:55Z"/>
        <s v="2016-12-25T01:06:13Z"/>
        <s v="2017-01-05T16:51:57Z"/>
        <s v="2017-05-26T11:41:50Z"/>
        <s v="2017-01-11T01:57:56Z"/>
        <s v="2017-01-27T01:30:13Z"/>
        <s v="2017-02-26T18:30:47Z"/>
        <s v="2017-03-01T23:03:11Z"/>
        <s v="2017-03-24T14:40:33Z"/>
        <s v="2017-03-07T16:14:55Z"/>
        <s v="2017-03-27T18:31:55Z"/>
        <s v="2017-07-28T09:13:17Z"/>
        <s v="2017-11-22T14:31:57Z"/>
        <s v="2017-04-18T21:25:57Z"/>
        <s v="2017-06-30T17:45:25Z"/>
        <s v="2017-04-27T18:28:46Z"/>
        <s v="2017-06-30T21:23:56Z"/>
        <s v="2017-05-15T23:26:34Z"/>
        <s v="2017-10-27T02:20:28Z"/>
        <s v="2017-05-24T13:22:10Z"/>
        <s v="2017-06-19T12:01:42Z"/>
        <s v="2018-09-22T16:27:17Z"/>
        <s v="2017-08-05T06:32:39Z"/>
        <s v="2017-08-01T18:21:49Z"/>
        <s v="2017-09-28T07:33:03Z"/>
        <s v="2017-08-11T20:18:58Z"/>
        <s v="2017-10-16T01:49:54Z"/>
        <s v="2017-09-01T08:52:38Z"/>
        <s v="2018-08-29T05:56:30Z"/>
        <s v="2017-09-22T09:27:56Z"/>
        <s v="2017-09-20T21:12:05Z"/>
        <s v="2017-11-28T14:49:39Z"/>
        <s v="2017-10-04T18:16:21Z"/>
        <s v="2017-10-16T18:43:56Z"/>
        <s v="2023-05-09T19:45:04Z"/>
        <s v="2017-10-25T11:21:43Z"/>
        <s v="2017-11-05T21:58:57Z"/>
        <s v="2017-12-05T10:05:13Z"/>
        <s v="2018-01-05T01:43:01Z"/>
        <s v="2018-04-26T02:50:13Z"/>
        <s v="2018-03-20T17:40:34Z"/>
        <s v="2018-02-26T01:18:19Z"/>
        <s v="2018-10-01T09:55:13Z"/>
        <s v="2018-03-13T16:16:57Z"/>
        <s v="2018-03-05T18:49:05Z"/>
        <s v="2019-05-24T12:01:28Z"/>
        <s v="2018-04-29T09:50:42Z"/>
        <s v="2018-05-14T07:50:51Z"/>
        <s v="2018-08-09T00:57:20Z"/>
        <s v="2018-05-21T11:52:57Z"/>
        <s v="2021-11-29T10:39:47Z"/>
        <s v="2018-05-30T09:27:22Z"/>
        <s v="2018-06-11T09:42:39Z"/>
        <s v="2021-12-13T07:57:17Z"/>
        <s v="2018-09-13T01:57:10Z"/>
        <s v="2018-11-16T09:55:26Z"/>
        <s v="2018-08-20T15:41:22Z"/>
        <s v="2019-06-25T19:32:23Z"/>
        <s v="2018-08-25T03:38:10Z"/>
        <s v="2018-11-26T19:02:28Z"/>
        <s v="2018-08-30T17:03:05Z"/>
        <s v="2018-09-25T09:45:46Z"/>
        <s v="2020-04-06T01:14:36Z"/>
        <s v="2019-01-15T00:15:25Z"/>
        <s v="2018-11-29T04:34:35Z"/>
        <s v="2020-06-22T13:04:54Z"/>
        <s v="2018-12-08T09:49:21Z"/>
        <s v="2019-07-08T12:04:07Z"/>
        <s v="2020-09-19T16:08:12Z"/>
        <s v="2020-06-22T22:20:25Z"/>
        <s v="2019-01-04T09:35:05Z"/>
        <s v="2019-01-16T15:04:30Z"/>
        <s v="2019-01-20T19:53:21Z"/>
        <m/>
        <s v="2019-04-29T13:43:43Z"/>
        <s v="2019-04-27T14:20:59Z"/>
        <s v="2019-02-28T21:53:31Z"/>
        <s v="2019-03-24T18:57:41Z"/>
        <s v="2019-04-02T08:40:04Z"/>
        <s v="2023-01-27T15:03:44Z"/>
        <s v="2019-08-09T14:32:25Z"/>
        <s v="2020-10-12T10:43:17Z"/>
        <s v="2022-01-10T13:10:54Z"/>
        <s v="2019-08-13T09:27:36Z"/>
        <s v="2022-01-10T13:12:49Z"/>
        <s v="2019-12-03T08:55:55Z"/>
        <s v="2022-01-10T13:16:33Z"/>
        <s v="2019-08-27T09:57:03Z"/>
        <s v="2019-08-24T09:55:18Z"/>
        <s v="2019-10-04T12:53:22Z"/>
        <s v="2022-01-10T13:23:09Z"/>
        <s v="2019-09-09T21:54:26Z"/>
        <s v="2019-10-31T13:28:26Z"/>
        <s v="2019-09-25T03:15:42Z"/>
        <s v="2019-10-02T17:22:19Z"/>
        <s v="2019-10-31T13:30:46Z"/>
        <s v="2019-11-20T13:43:34Z"/>
        <s v="2019-11-22T21:44:53Z"/>
        <s v="2019-11-28T21:55:51Z"/>
        <s v="2019-12-05T12:18:29Z"/>
        <s v="2019-12-19T22:03:09Z"/>
        <s v="2020-02-14T15:45:06Z"/>
        <s v="2020-07-22T11:33:54Z"/>
        <s v="2020-06-13T22:51:30Z"/>
        <s v="2020-03-30T18:17:11Z"/>
        <s v="2020-10-08T11:41:46Z"/>
        <s v="2020-04-18T10:18:27Z"/>
        <s v="2020-05-04T19:34:08Z"/>
        <s v="2020-04-02T10:55:22Z"/>
        <s v="2020-07-24T21:44:45Z"/>
        <s v="2020-04-18T09:53:28Z"/>
        <s v="2020-05-20T15:46:56Z"/>
        <s v="2022-07-06T18:08:16Z"/>
        <s v="2022-08-17T00:03:32Z"/>
        <s v="2020-05-16T09:37:56Z"/>
        <s v="2020-07-18T09:29:30Z"/>
        <s v="2021-05-08T16:28:03Z"/>
        <s v="2021-07-09T10:08:34Z"/>
        <s v="2020-06-17T03:46:09Z"/>
        <s v="2020-09-18T11:44:42Z"/>
        <s v="2020-10-09T23:05:11Z"/>
        <s v="2020-07-10T15:04:27Z"/>
        <s v="2020-08-31T16:18:43Z"/>
        <s v="2020-10-28T07:58:01Z"/>
        <s v="2020-09-08T09:54:59Z"/>
        <s v="2021-11-23T07:34:27Z"/>
        <s v="2021-04-21T15:23:29Z"/>
        <s v="2020-10-27T16:01:26Z"/>
        <s v="2022-08-19T11:17:15Z"/>
        <s v="2020-12-18T21:45:14Z"/>
        <s v="2021-01-27T13:41:06Z"/>
        <s v="2021-01-25T00:33:55Z"/>
        <s v="2021-06-11T11:14:30Z"/>
        <s v="2021-01-26T09:34:21Z"/>
        <s v="2021-01-31T09:54:21Z"/>
        <s v="2021-04-07T21:33:49Z"/>
        <s v="2021-04-14T12:37:39Z"/>
        <s v="2021-11-29T11:33:54Z"/>
        <s v="2021-05-13T16:01:56Z"/>
        <s v="2021-04-27T10:03:11Z"/>
        <s v="2021-04-26T15:49:15Z"/>
        <s v="2021-06-21T21:39:47Z"/>
        <s v="2022-06-10T17:25:32Z"/>
        <s v="2021-09-16T09:45:12Z"/>
        <s v="2021-07-07T10:01:24Z"/>
        <s v="2021-07-27T14:17:22Z"/>
        <s v="2021-10-19T09:55:53Z"/>
        <s v="2022-02-23T17:55:44Z"/>
        <s v="2021-10-12T01:58:22Z"/>
        <s v="2021-11-29T06:21:45Z"/>
        <s v="2022-08-27T06:29:23Z"/>
        <s v="2022-01-07T03:50:31Z"/>
        <s v="2022-01-20T10:13:08Z"/>
        <s v="2022-01-21T16:11:44Z"/>
        <s v="2022-06-22T20:58:18Z"/>
        <s v="2022-02-02T18:24:34Z"/>
        <s v="2022-03-04T04:20:44Z"/>
        <s v="2022-03-08T04:16:56Z"/>
        <s v="2022-03-22T04:37:07Z"/>
        <s v="2022-03-27T09:44:21Z"/>
        <s v="2022-03-28T15:50:01Z"/>
        <s v="2023-03-23T13:15:41Z"/>
        <s v="2022-04-01T09:37:04Z"/>
        <s v="2022-04-14T19:30:09Z"/>
        <s v="2022-04-11T22:05:18Z"/>
        <s v="2022-04-30T01:21:51Z"/>
        <s v="2022-04-11T22:07:50Z"/>
        <s v="2022-04-19T12:16:33Z"/>
        <s v="2022-05-16T10:12:36Z"/>
        <s v="2022-05-26T09:36:35Z"/>
        <s v="2022-06-09T22:02:10Z"/>
        <s v="2022-09-01T11:44:35Z"/>
        <s v="2022-05-23T06:28:08Z"/>
        <s v="2022-06-10T09:35:29Z"/>
        <s v="2022-06-16T11:53:18Z"/>
        <s v="2022-09-08T07:22:18Z"/>
        <s v="2022-10-21T16:08:36Z"/>
        <s v="2022-09-13T16:36:05Z"/>
        <s v="2022-09-24T09:42:22Z"/>
        <s v="2022-10-28T16:26:15Z"/>
        <s v="2023-01-17T01:21:43Z"/>
        <s v="2022-10-13T10:14:08Z"/>
        <s v="2022-12-11T21:33:25Z"/>
        <s v="2023-01-13T08:13:02Z"/>
        <s v="2023-01-31T15:05:22Z"/>
        <s v="2023-04-11T12:00:27Z"/>
        <s v="2023-02-20T16:57:49Z"/>
        <s v="2023-03-04T10:55:53Z"/>
        <s v="2023-02-28T10:03:24Z"/>
        <s v="2023-03-15T04:20:44Z"/>
        <s v="2023-03-13T06:39:41Z"/>
        <s v="2023-03-31T14:17:30Z"/>
      </sharedItems>
    </cacheField>
    <cacheField name="last_resolved" numFmtId="0">
      <sharedItems containsBlank="1">
        <s v="2010-01-09T20:33:31Z"/>
        <s v="2010-05-04T17:42:30Z"/>
        <s v="2010-05-13T02:14:54Z"/>
        <s v="2010-04-12T03:53:22Z"/>
        <s v="2010-03-25T09:27:10Z"/>
        <s v="2010-04-19T12:39:47Z"/>
        <s v="2010-05-18T17:47:48Z"/>
        <s v="2011-01-08T09:04:33Z"/>
        <s v="2010-07-13T22:37:33Z"/>
        <s v="2010-09-20T17:29:15Z"/>
        <s v="2010-09-16T22:26:22Z"/>
        <s v="2011-05-27T06:54:38Z"/>
        <s v="2010-09-19T16:06:07Z"/>
        <s v="2010-09-16T18:07:50Z"/>
        <s v="2010-09-21T22:06:03Z"/>
        <s v="2010-09-21T04:13:21Z"/>
        <s v="2010-10-01T13:11:23Z"/>
        <s v="2012-09-08T15:34:02Z"/>
        <s v="2010-11-10T06:01:30Z"/>
        <s v="2011-01-04T19:45:06Z"/>
        <s v="2011-01-16T22:59:13Z"/>
        <s v="2011-01-19T16:56:42Z"/>
        <s v="2011-02-15T20:13:30Z"/>
        <s v="2011-11-08T09:31:58Z"/>
        <s v="2013-06-10T17:54:49Z"/>
        <s v="2011-06-15T09:30:18Z"/>
        <s v="2011-06-22T04:28:14Z"/>
        <s v="2011-06-03T10:09:28Z"/>
        <s v="2012-05-28T17:13:08Z"/>
        <s v="2012-04-05T18:41:05Z"/>
        <s v="2011-08-09T16:03:28Z"/>
        <s v="2011-08-11T21:29:54Z"/>
        <s v="2011-08-05T16:08:29Z"/>
        <s v="2013-03-12T00:09:06Z"/>
        <s v="2011-09-01T08:57:43Z"/>
        <s v="2011-08-31T18:40:32Z"/>
        <s v="2011-09-20T14:41:20Z"/>
        <s v="2011-10-09T14:36:11Z"/>
        <s v="2011-12-08T16:27:02Z"/>
        <s v="2011-10-07T19:45:09Z"/>
        <s v="2011-10-19T10:22:27Z"/>
        <s v="2011-12-01T18:41:28Z"/>
        <s v="2011-12-01T22:41:00Z"/>
        <s v="2012-01-08T03:31:39Z"/>
        <s v="2011-12-27T19:26:48Z"/>
        <s v="2012-01-06T23:57:40Z"/>
        <s v="2012-01-12T16:36:29Z"/>
        <s v="2012-01-14T09:15:00Z"/>
        <s v="2012-01-31T16:51:14Z"/>
        <s v="2012-02-08T17:40:14Z"/>
        <s v="2012-04-30T15:06:22Z"/>
        <s v="2012-06-03T19:27:32Z"/>
        <s v="2012-03-12T20:44:16Z"/>
        <s v="2012-03-15T15:05:43Z"/>
        <s v="2012-04-04T11:46:08Z"/>
        <s v="2012-04-03T09:02:57Z"/>
        <s v="2021-12-19T05:17:19Z"/>
        <s v="2012-05-25T15:25:39Z"/>
        <s v="2012-12-18T09:42:02Z"/>
        <s v="2012-05-29T17:19:38Z"/>
        <s v="2012-10-11T14:06:27Z"/>
        <s v="2012-09-22T02:53:04Z"/>
        <s v="2012-08-21T09:16:55Z"/>
        <s v="2012-09-29T16:40:52Z"/>
        <s v="2012-09-26T11:07:33Z"/>
        <s v="2013-01-30T13:23:17Z"/>
        <s v="2012-10-06T19:48:03Z"/>
        <s v="2012-10-17T18:52:03Z"/>
        <s v="2012-11-28T14:49:12Z"/>
        <s v="2013-08-06T15:56:30Z"/>
        <s v="2012-12-05T15:30:46Z"/>
        <s v="2012-12-07T14:28:09Z"/>
        <s v="2013-04-11T19:37:04Z"/>
        <s v="2012-12-20T21:44:44Z"/>
        <s v="2013-01-03T02:07:49Z"/>
        <s v="2013-04-19T18:03:21Z"/>
        <s v="2013-01-29T14:52:34Z"/>
        <s v="2013-02-06T00:33:23Z"/>
        <s v="2013-02-08T22:40:14Z"/>
        <s v="2019-09-02T10:23:03Z"/>
        <s v="2013-03-27T16:57:42Z"/>
        <s v="2013-04-26T14:31:24Z"/>
        <s v="2013-04-13T02:20:28Z"/>
        <s v="2013-04-03T22:23:33Z"/>
        <s v="2013-04-14T01:29:08Z"/>
        <s v="2013-05-16T01:29:42Z"/>
        <s v="2017-08-04T06:49:12Z"/>
        <s v="2013-11-18T21:18:56Z"/>
        <s v="2013-05-28T01:55:22Z"/>
        <s v="2013-07-02T22:30:17Z"/>
        <s v="2013-07-24T12:42:19Z"/>
        <s v="2013-07-18T08:12:01Z"/>
        <s v="2013-11-19T18:30:30Z"/>
        <s v="2014-12-30T23:55:49Z"/>
        <s v="2014-03-06T02:11:47Z"/>
        <s v="2013-08-30T18:03:32Z"/>
        <s v="2013-09-05T19:58:31Z"/>
        <s v="2013-09-18T02:57:59Z"/>
        <s v="2013-12-04T00:10:31Z"/>
        <s v="2013-10-18T19:19:15Z"/>
        <s v="2013-10-18T15:20:21Z"/>
        <s v="2013-12-03T21:52:40Z"/>
        <s v="2013-11-21T13:30:52Z"/>
        <s v="2014-01-08T21:22:17Z"/>
        <s v="2018-06-19T21:56:46Z"/>
        <s v="2014-01-08T12:19:13Z"/>
        <s v="2017-06-17T01:08:11Z"/>
        <s v="2014-03-18T21:17:16Z"/>
        <s v="2014-05-15T23:04:25Z"/>
        <s v="2014-03-24T20:51:41Z"/>
        <s v="2014-04-03T19:28:49Z"/>
        <s v="2014-04-16T03:31:13Z"/>
        <s v="2014-05-01T15:19:23Z"/>
        <s v="2014-06-12T01:50:18Z"/>
        <s v="2014-06-16T19:00:40Z"/>
        <s v="2014-06-14T00:13:29Z"/>
        <s v="2014-07-07T23:11:26Z"/>
        <s v="2014-07-06T16:17:02Z"/>
        <s v="2014-07-03T21:12:33Z"/>
        <s v="2014-08-06T12:51:14Z"/>
        <s v="2015-03-23T23:45:39Z"/>
        <s v="2014-09-02T05:50:27Z"/>
        <s v="2014-09-15T12:27:21Z"/>
        <s v="2014-09-17T00:10:06Z"/>
        <s v="2014-09-23T22:32:20Z"/>
        <s v="2014-12-17T11:59:40Z"/>
        <s v="2014-09-29T19:02:59Z"/>
        <s v="2014-10-16T14:12:48Z"/>
        <s v="2014-10-09T23:32:05Z"/>
        <s v="2014-10-20T16:19:38Z"/>
        <s v="2016-09-30T20:44:31Z"/>
        <s v="2014-11-05T20:31:00Z"/>
        <s v="2014-11-05T20:32:25Z"/>
        <s v="2015-04-24T12:43:32Z"/>
        <s v="2014-11-12T02:05:02Z"/>
        <s v="2014-12-02T12:29:21Z"/>
        <s v="2014-12-23T18:27:15Z"/>
        <s v="2014-12-16T10:56:48Z"/>
        <s v="2015-01-21T03:26:59Z"/>
        <s v="2015-01-27T14:26:06Z"/>
        <s v="2015-01-08T13:29:40Z"/>
        <s v="2015-01-18T02:05:20Z"/>
        <s v="2015-02-18T02:40:03Z"/>
        <s v="2015-02-17T22:00:33Z"/>
        <s v="2015-02-16T15:18:56Z"/>
        <s v="2016-02-11T18:28:37Z"/>
        <s v="2016-10-05T00:02:32Z"/>
        <s v="2015-03-27T16:28:42Z"/>
        <s v="2015-06-12T00:17:48Z"/>
        <s v="2015-06-22T12:10:06Z"/>
        <s v="2015-07-04T18:09:18Z"/>
        <s v="2015-07-17T08:20:26Z"/>
        <s v="2015-07-17T14:38:11Z"/>
        <s v="2015-07-22T20:38:51Z"/>
        <s v="2015-08-01T00:12:16Z"/>
        <s v="2015-07-30T21:18:50Z"/>
        <s v="2015-08-05T11:18:44Z"/>
        <s v="2015-08-31T19:24:23Z"/>
        <s v="2015-08-07T11:18:32Z"/>
        <s v="2015-09-29T22:57:08Z"/>
        <s v="2016-06-29T14:25:52Z"/>
        <s v="2015-09-28T12:19:52Z"/>
        <s v="2019-04-09T22:16:10Z"/>
        <s v="2015-10-23T22:44:49Z"/>
        <s v="2015-12-05T16:54:09Z"/>
        <s v="2015-11-09T14:41:50Z"/>
        <s v="2016-02-17T11:11:34Z"/>
        <s v="2016-02-18T11:26:54Z"/>
        <s v="2016-07-07T09:45:24Z"/>
        <s v="2016-03-01T11:13:24Z"/>
        <s v="2016-03-16T23:34:47Z"/>
        <s v="2016-03-07T10:38:09Z"/>
        <s v="2016-03-11T15:56:15Z"/>
        <s v="2016-07-12T14:33:42Z"/>
        <s v="2016-04-08T10:07:29Z"/>
        <s v="2016-06-30T10:46:21Z"/>
        <s v="2016-04-20T09:57:14Z"/>
        <s v="2016-05-12T10:11:03Z"/>
        <s v="2016-08-12T17:49:50Z"/>
        <s v="2016-07-20T09:45:03Z"/>
        <s v="2016-08-30T14:00:06Z"/>
        <s v="2017-01-05T02:49:32Z"/>
        <s v="2016-09-03T15:23:04Z"/>
        <s v="2016-10-01T21:05:45Z"/>
        <s v="2016-11-03T02:43:37Z"/>
        <s v="2016-12-16T01:29:39Z"/>
        <s v="2016-11-17T01:14:38Z"/>
        <s v="2017-02-07T09:49:30Z"/>
        <s v="2016-12-20T19:45:17Z"/>
        <s v="2016-12-19T04:28:26Z"/>
        <s v="2016-12-25T01:06:13Z"/>
        <s v="2017-01-05T16:51:57Z"/>
        <s v="2017-05-26T11:41:50Z"/>
        <s v="2017-01-11T01:57:56Z"/>
        <s v="2017-01-27T00:29:04Z"/>
        <s v="2017-02-26T18:30:47Z"/>
        <s v="2017-02-21T13:18:11Z"/>
        <s v="2017-03-03T12:06:47Z"/>
        <s v="2017-03-07T16:14:55Z"/>
        <s v="2017-03-24T06:51:47Z"/>
        <s v="2017-06-15T09:27:34Z"/>
        <s v="2017-11-07T20:05:00Z"/>
        <s v="2017-04-18T21:25:57Z"/>
        <s v="2017-06-15T09:28:08Z"/>
        <s v="2017-04-18T15:10:13Z"/>
        <s v="2017-06-01T00:30:57Z"/>
        <s v="2017-05-15T23:26:34Z"/>
        <s v="2017-05-12T14:01:22Z"/>
        <s v="2017-05-11T15:21:51Z"/>
        <s v="2017-06-19T12:01:42Z"/>
        <s v="2017-07-12T09:18:01Z"/>
        <s v="2017-08-01T13:29:09Z"/>
        <s v="2017-07-27T09:04:01Z"/>
        <s v="2017-08-04T17:39:38Z"/>
        <s v="2017-08-11T20:18:58Z"/>
        <s v="2017-08-16T02:06:48Z"/>
        <s v="2017-09-01T08:52:38Z"/>
        <s v="2018-03-29T03:36:09Z"/>
        <s v="2017-09-19T21:16:26Z"/>
        <s v="2017-09-20T21:12:05Z"/>
        <s v="2017-09-28T22:53:07Z"/>
        <s v="2017-10-02T23:26:48Z"/>
        <s v="2017-10-12T10:47:06Z"/>
        <s v="2023-02-15T09:45:56Z"/>
        <s v="2017-10-25T11:21:43Z"/>
        <s v="2017-11-04T10:07:21Z"/>
        <s v="2017-12-05T10:05:13Z"/>
        <s v="2017-12-05T23:53:27Z"/>
        <s v="2017-12-13T22:04:26Z"/>
        <s v="2018-04-26T02:50:13Z"/>
        <s v="2018-03-20T17:40:34Z"/>
        <s v="2018-02-09T16:57:33Z"/>
        <s v="2018-09-29T04:22:01Z"/>
        <s v="2018-03-02T16:27:58Z"/>
        <s v="2018-03-05T09:45:05Z"/>
        <s v="2018-04-23T12:16:25Z"/>
        <s v="2018-04-29T09:50:42Z"/>
        <s v="2018-04-26T04:58:29Z"/>
        <s v="2018-06-12T21:56:31Z"/>
        <s v="2018-05-04T21:44:38Z"/>
        <s v="2018-05-18T16:40:50Z"/>
        <s v="2018-05-30T09:27:22Z"/>
        <s v="2018-06-11T09:42:39Z"/>
        <s v="2018-06-19T10:12:25Z"/>
        <s v="2018-08-07T21:56:56Z"/>
        <s v="2018-11-16T09:55:26Z"/>
        <s v="2018-08-14T22:09:19Z"/>
        <s v="2018-08-31T04:14:31Z"/>
        <s v="2018-08-25T03:38:10Z"/>
        <s v="2018-11-22T14:40:42Z"/>
        <s v="2018-08-30T17:03:05Z"/>
        <s v="2018-09-25T09:45:46Z"/>
        <s v="2020-04-06T01:14:36Z"/>
        <s v="2018-09-26T21:55:11Z"/>
        <s v="2018-11-29T04:34:35Z"/>
        <s v="2018-11-29T04:35:14Z"/>
        <s v="2018-12-08T09:49:21Z"/>
        <s v="2019-05-03T04:30:18Z"/>
        <s v="2019-11-15T19:08:45Z"/>
        <s v="2019-12-03T09:51:56Z"/>
        <s v="2019-01-24T03:54:06Z"/>
        <s v="2019-01-04T09:35:05Z"/>
        <s v="2019-01-11T21:57:18Z"/>
        <s v="2019-01-19T03:48:12Z"/>
        <m/>
        <s v="2019-02-09T09:43:49Z"/>
        <s v="2019-02-19T17:41:12Z"/>
        <s v="2019-02-28T21:53:31Z"/>
        <s v="2019-03-22T16:55:42Z"/>
        <s v="2019-04-02T08:40:04Z"/>
        <s v="2019-08-21T03:54:10Z"/>
        <s v="2019-08-02T04:01:52Z"/>
        <s v="2020-07-30T15:47:12Z"/>
        <s v="2019-08-07T21:59:17Z"/>
        <s v="2019-08-09T22:05:13Z"/>
        <s v="2019-08-20T09:43:00Z"/>
        <s v="2019-10-05T09:50:25Z"/>
        <s v="2020-07-08T09:45:56Z"/>
        <s v="2019-08-27T09:57:03Z"/>
        <s v="2019-08-24T09:55:18Z"/>
        <s v="2019-09-30T16:22:53Z"/>
        <s v="2020-04-08T21:49:18Z"/>
        <s v="2019-09-09T21:54:26Z"/>
        <s v="2019-09-25T09:39:16Z"/>
        <s v="2019-09-23T21:59:41Z"/>
        <s v="2019-10-02T17:22:19Z"/>
        <s v="2019-09-27T22:02:21Z"/>
        <s v="2019-11-05T16:37:08Z"/>
        <s v="2019-11-22T21:44:53Z"/>
        <s v="2019-11-28T21:55:51Z"/>
        <s v="2019-11-30T21:42:19Z"/>
        <s v="2019-12-19T22:03:09Z"/>
        <s v="2020-02-13T18:24:57Z"/>
        <s v="2020-02-26T21:41:23Z"/>
        <s v="2020-03-17T05:17:24Z"/>
        <s v="2020-03-28T09:35:16Z"/>
        <s v="2020-04-15T19:28:49Z"/>
        <s v="2020-04-18T09:53:07Z"/>
        <s v="2020-04-30T08:51:08Z"/>
        <s v="2020-04-02T10:55:22Z"/>
        <s v="2020-07-24T21:44:45Z"/>
        <s v="2020-04-18T09:53:28Z"/>
        <s v="2020-05-20T15:46:56Z"/>
        <s v="2020-06-08T16:42:23Z"/>
        <s v="2020-05-13T21:49:39Z"/>
        <s v="2020-05-16T09:37:56Z"/>
        <s v="2020-07-18T09:29:30Z"/>
        <s v="2020-06-04T15:36:38Z"/>
        <s v="2021-04-22T21:34:50Z"/>
        <s v="2020-06-17T03:46:09Z"/>
        <s v="2020-07-14T22:07:14Z"/>
        <s v="2020-07-23T09:58:12Z"/>
        <s v="2020-07-10T09:51:14Z"/>
        <s v="2020-08-20T21:26:26Z"/>
        <s v="2020-09-11T02:34:17Z"/>
        <s v="2020-09-08T09:54:59Z"/>
        <s v="2021-02-04T20:50:53Z"/>
        <s v="2021-04-21T15:23:29Z"/>
        <s v="2020-10-27T16:01:26Z"/>
        <s v="2022-08-18T21:53:34Z"/>
        <s v="2020-12-18T21:45:14Z"/>
        <s v="2021-01-26T16:45:24Z"/>
        <s v="2021-01-20T16:17:18Z"/>
        <s v="2021-01-23T10:10:59Z"/>
        <s v="2021-01-26T09:34:21Z"/>
        <s v="2021-01-31T09:54:21Z"/>
        <s v="2021-04-07T21:33:49Z"/>
        <s v="2021-04-14T03:47:05Z"/>
        <s v="2021-04-16T03:12:33Z"/>
        <s v="2021-04-20T10:01:09Z"/>
        <s v="2021-04-27T10:03:11Z"/>
        <s v="2021-04-26T15:49:15Z"/>
        <s v="2021-06-21T21:39:47Z"/>
        <s v="2021-09-08T03:30:11Z"/>
        <s v="2021-09-16T09:45:12Z"/>
        <s v="2021-07-07T10:01:24Z"/>
        <s v="2021-07-02T21:38:13Z"/>
        <s v="2021-10-19T09:55:53Z"/>
        <s v="2022-02-21T21:41:26Z"/>
        <s v="2021-10-08T16:05:42Z"/>
        <s v="2021-11-24T03:55:43Z"/>
        <s v="2021-11-25T08:16:44Z"/>
        <s v="2022-01-07T03:50:31Z"/>
        <s v="2022-01-20T10:13:08Z"/>
        <s v="2022-01-21T16:11:44Z"/>
        <s v="2022-02-17T05:17:40Z"/>
        <s v="2022-01-29T09:19:32Z"/>
        <s v="2022-03-04T04:20:44Z"/>
        <s v="2022-03-08T04:16:56Z"/>
        <s v="2022-03-22T04:37:07Z"/>
        <s v="2022-03-27T09:44:21Z"/>
        <s v="2022-03-28T15:50:01Z"/>
        <s v="2022-04-01T09:36:54Z"/>
        <s v="2022-04-01T09:37:04Z"/>
        <s v="2022-04-01T09:41:34Z"/>
        <s v="2022-04-11T22:05:18Z"/>
        <s v="2022-04-02T09:53:00Z"/>
        <s v="2022-04-11T22:07:50Z"/>
        <s v="2022-04-14T21:48:11Z"/>
        <s v="2022-05-16T10:12:36Z"/>
        <s v="2022-05-26T09:36:35Z"/>
        <s v="2022-06-09T22:02:10Z"/>
        <s v="2022-08-16T05:18:15Z"/>
        <s v="2022-05-18T21:48:21Z"/>
        <s v="2022-06-10T09:35:29Z"/>
        <s v="2022-06-13T21:58:19Z"/>
        <s v="2022-07-14T03:53:51Z"/>
        <s v="2022-10-21T16:08:36Z"/>
        <s v="2022-09-13T15:44:38Z"/>
        <s v="2022-09-24T09:42:22Z"/>
        <s v="2022-10-26T16:26:22Z"/>
        <s v="2022-10-26T18:22:43Z"/>
        <s v="2022-10-13T10:14:08Z"/>
        <s v="2022-12-11T21:33:25Z"/>
        <s v="2023-01-12T12:18:05Z"/>
        <s v="2023-01-23T18:07:30Z"/>
        <s v="2023-02-22T09:49:17Z"/>
        <s v="2023-02-20T16:57:49Z"/>
        <s v="2023-03-02T21:26:59Z"/>
        <s v="2023-02-24T16:08:52Z"/>
        <s v="2023-03-15T04:20:44Z"/>
        <s v="2023-03-11T09:58:41Z"/>
        <s v="2023-03-25T09:06:48Z"/>
      </sharedItems>
    </cacheField>
    <cacheField name="last_resolved_year" numFmtId="0">
      <sharedItems containsString="0" containsBlank="1" containsNumber="1" containsInteger="1">
        <n v="2010.0"/>
        <n v="2011.0"/>
        <n v="2012.0"/>
        <m/>
        <n v="2013.0"/>
        <n v="2019.0"/>
        <n v="2017.0"/>
        <n v="2014.0"/>
        <n v="2018.0"/>
        <n v="2015.0"/>
        <n v="2016.0"/>
        <n v="2023.0"/>
        <n v="2020.0"/>
        <n v="2021.0"/>
        <n v="2022.0"/>
      </sharedItems>
    </cacheField>
    <cacheField name="time_to_resolve (days)" numFmtId="0">
      <sharedItems containsString="0" containsBlank="1" containsNumber="1" containsInteger="1">
        <n v="0.0"/>
        <n v="53.0"/>
        <n v="59.0"/>
        <n v="26.0"/>
        <n v="3.0"/>
        <n v="6.0"/>
        <n v="188.0"/>
        <n v="5.0"/>
        <n v="41.0"/>
        <n v="32.0"/>
        <n v="275.0"/>
        <n v="16.0"/>
        <n v="1.0"/>
        <n v="4.0"/>
        <n v="2.0"/>
        <n v="704.0"/>
        <n v="36.0"/>
        <n v="12.0"/>
        <n v="10.0"/>
        <n v="24.0"/>
        <n v="265.0"/>
        <n v="816.0"/>
        <n v="30.0"/>
        <n v="336.0"/>
        <n v="268.0"/>
        <n v="13.0"/>
        <n v="15.0"/>
        <n v="587.0"/>
        <n v="19.0"/>
        <n v="79.0"/>
        <n v="38.0"/>
        <n v="31.0"/>
        <n v="61.0"/>
        <n v="11.0"/>
        <n v="63.0"/>
        <n v="95.0"/>
        <n v="3521.0"/>
        <n v="17.0"/>
        <n v="208.0"/>
        <n v="106.0"/>
        <n v="52.0"/>
        <n v="126.0"/>
        <n v="14.0"/>
        <n v="263.0"/>
        <n v="125.0"/>
        <n v="86.0"/>
        <n v="2394.0"/>
        <n v="39.0"/>
        <n v="18.0"/>
        <n v="1559.0"/>
        <n v="196.0"/>
        <n v="8.0"/>
        <n v="119.0"/>
        <n v="516.0"/>
        <n v="205.0"/>
        <n v="72.0"/>
        <n v="21.0"/>
        <n v="1651.0"/>
        <n v="1233.0"/>
        <n v="62.0"/>
        <n v="230.0"/>
        <n v="82.0"/>
        <n v="722.0"/>
        <n v="166.0"/>
        <n v="7.0"/>
        <n v="20.0"/>
        <n v="363.0"/>
        <n v="573.0"/>
        <n v="9.0"/>
        <n v="27.0"/>
        <n v="292.0"/>
        <n v="1287.0"/>
        <n v="43.0"/>
        <n v="139.0"/>
        <n v="101.0"/>
        <n v="83.0"/>
        <n v="94.0"/>
        <n v="131.0"/>
        <n v="42.0"/>
        <n v="77.0"/>
        <n v="142.0"/>
        <n v="70.0"/>
        <n v="214.0"/>
        <n v="44.0"/>
        <n v="1952.0"/>
        <n v="104.0"/>
        <n v="46.0"/>
        <n v="221.0"/>
        <n v="48.0"/>
        <n v="107.0"/>
        <n v="89.0"/>
        <n v="559.0"/>
        <n v="141.0"/>
        <n v="337.0"/>
        <n v="353.0"/>
        <n v="35.0"/>
        <m/>
        <n v="22.0"/>
        <n v="370.0"/>
        <n v="328.0"/>
        <n v="226.0"/>
        <n v="28.0"/>
        <n v="58.0"/>
        <n v="316.0"/>
        <n v="135.0"/>
        <n v="190.0"/>
        <n v="643.0"/>
        <n v="85.0"/>
        <n v="147.0"/>
        <n v="25.0"/>
        <n v="33.0"/>
      </sharedItems>
    </cacheField>
    <cacheField name="time_until_last_change" numFmtId="0">
      <sharedItems containsString="0" containsBlank="1" containsNumber="1" containsInteger="1">
        <n v="0.0"/>
        <n v="53.0"/>
        <n v="987.0"/>
        <n v="136.0"/>
        <n v="4.0"/>
        <n v="6.0"/>
        <n v="47.0"/>
        <n v="188.0"/>
        <n v="5.0"/>
        <n v="880.0"/>
        <n v="275.0"/>
        <n v="3113.0"/>
        <n v="1.0"/>
        <n v="1306.0"/>
        <n v="24.0"/>
        <n v="8.0"/>
        <n v="743.0"/>
        <n v="36.0"/>
        <n v="15.0"/>
        <n v="2818.0"/>
        <n v="1070.0"/>
        <n v="896.0"/>
        <n v="816.0"/>
        <n v="2684.0"/>
        <n v="104.0"/>
        <n v="1625.0"/>
        <n v="268.0"/>
        <n v="13.0"/>
        <n v="3.0"/>
        <n v="587.0"/>
        <n v="63.0"/>
        <n v="2586.0"/>
        <n v="25.0"/>
        <n v="2731.0"/>
        <n v="2.0"/>
        <n v="513.0"/>
        <n v="89.0"/>
        <n v="85.0"/>
        <n v="27.0"/>
        <n v="2633.0"/>
        <n v="64.0"/>
        <n v="21.0"/>
        <n v="354.0"/>
        <n v="1260.0"/>
        <n v="2560.0"/>
        <n v="2546.0"/>
        <n v="3525.0"/>
        <n v="2500.0"/>
        <n v="259.0"/>
        <n v="123.0"/>
        <n v="204.0"/>
        <n v="45.0"/>
        <n v="17.0"/>
        <n v="2745.0"/>
        <n v="2330.0"/>
        <n v="168.0"/>
        <n v="2377.0"/>
        <n v="352.0"/>
        <n v="115.0"/>
        <n v="3225.0"/>
        <n v="35.0"/>
        <n v="573.0"/>
        <n v="2226.0"/>
        <n v="2394.0"/>
        <n v="11.0"/>
        <n v="51.0"/>
        <n v="603.0"/>
        <n v="829.0"/>
        <n v="7.0"/>
        <n v="18.0"/>
        <n v="1559.0"/>
        <n v="196.0"/>
        <n v="2066.0"/>
        <n v="119.0"/>
        <n v="516.0"/>
        <n v="205.0"/>
        <n v="73.0"/>
        <n v="577.0"/>
        <n v="1982.0"/>
        <n v="82.0"/>
        <n v="32.0"/>
        <n v="1651.0"/>
        <n v="1867.0"/>
        <n v="1837.0"/>
        <n v="368.0"/>
        <n v="251.0"/>
        <n v="634.0"/>
        <n v="2477.0"/>
        <n v="127.0"/>
        <n v="1737.0"/>
        <n v="58.0"/>
        <n v="626.0"/>
        <n v="22.0"/>
        <n v="30.0"/>
        <n v="530.0"/>
        <n v="1768.0"/>
        <n v="52.0"/>
        <n v="66.0"/>
        <n v="12.0"/>
        <n v="923.0"/>
        <n v="67.0"/>
        <n v="213.0"/>
        <n v="1569.0"/>
        <n v="161.0"/>
        <n v="48.0"/>
        <n v="33.0"/>
        <n v="23.0"/>
        <n v="19.0"/>
        <n v="363.0"/>
        <n v="1351.0"/>
        <n v="1167.0"/>
        <n v="133.0"/>
        <n v="141.0"/>
        <n v="34.0"/>
        <n v="1279.0"/>
        <n v="2463.0"/>
        <n v="125.0"/>
        <n v="523.0"/>
        <n v="145.0"/>
        <n v="130.0"/>
        <n v="77.0"/>
        <n v="101.0"/>
        <n v="152.0"/>
        <n v="114.0"/>
        <n v="94.0"/>
        <n v="135.0"/>
        <n v="186.0"/>
        <n v="55.0"/>
        <n v="841.0"/>
        <n v="142.0"/>
        <n v="9.0"/>
        <n v="113.0"/>
        <n v="229.0"/>
        <n v="74.0"/>
        <n v="10.0"/>
        <n v="20.0"/>
        <n v="175.0"/>
        <n v="464.0"/>
        <n v="16.0"/>
        <n v="60.0"/>
        <n v="361.0"/>
        <n v="2035.0"/>
        <n v="455.0"/>
        <n v="46.0"/>
        <n v="223.0"/>
        <n v="405.0"/>
        <n v="106.0"/>
        <n v="1291.0"/>
        <n v="1274.0"/>
        <n v="107.0"/>
        <n v="307.0"/>
        <n v="93.0"/>
        <n v="559.0"/>
        <n v="112.0"/>
        <n v="574.0"/>
        <n v="207.0"/>
        <n v="646.0"/>
        <n v="555.0"/>
        <n v="83.0"/>
        <m/>
        <n v="80.0"/>
        <n v="68.0"/>
        <n v="1316.0"/>
        <n v="29.0"/>
        <n v="444.0"/>
        <n v="893.0"/>
        <n v="889.0"/>
        <n v="120.0"/>
        <n v="879.0"/>
        <n v="39.0"/>
        <n v="868.0"/>
        <n v="56.0"/>
        <n v="158.0"/>
        <n v="26.0"/>
        <n v="797.0"/>
        <n v="838.0"/>
        <n v="351.0"/>
        <n v="394.0"/>
        <n v="87.0"/>
        <n v="41.0"/>
        <n v="61.0"/>
        <n v="427.0"/>
        <n v="190.0"/>
        <n v="644.0"/>
        <n v="150.0"/>
        <n v="28.0"/>
        <n v="360.0"/>
        <n v="86.0"/>
        <n v="149.0"/>
        <n v="276.0"/>
        <n v="14.0"/>
        <n v="31.0"/>
        <n v="111.0"/>
        <n v="62.0"/>
      </sharedItems>
    </cacheField>
    <cacheField name="length_of_cc_list" numFmtId="0">
      <sharedItems containsString="0" containsBlank="1" containsNumber="1" containsInteger="1">
        <n v="1.0"/>
        <n v="6.0"/>
        <n v="7.0"/>
        <n v="0.0"/>
        <n v="22.0"/>
        <n v="2.0"/>
        <n v="10.0"/>
        <n v="3.0"/>
        <n v="9.0"/>
        <n v="21.0"/>
        <n v="4.0"/>
        <n v="20.0"/>
        <n v="8.0"/>
        <n v="13.0"/>
        <n v="11.0"/>
        <n v="5.0"/>
        <n v="15.0"/>
        <n v="16.0"/>
        <n v="24.0"/>
        <n v="14.0"/>
        <n v="12.0"/>
        <n v="28.0"/>
        <n v="19.0"/>
        <n v="17.0"/>
        <m/>
        <n v="18.0"/>
      </sharedItems>
    </cacheField>
    <cacheField name="summary" numFmtId="0">
      <sharedItems containsBlank="1">
        <s v="smil reftest comment has the wrong bug number"/>
        <s v="Improve js_DoubleToECMAInt32 performance (on ARM)."/>
        <s v="Tinderbox orange: layout/reftests/forms/placeholder/placeholder-7.html placeholder-8.html placeholder-9.html"/>
        <s v="nsEditor::mFlags is never modified by SetFlags()"/>
        <s v="menu is gray out before mouse-over"/>
        <s v="nsEditorEventListener should store its owner as nsEditor rather than nsIEditor"/>
        <s v="convert Canvas to use Layers for rendering"/>
        <s v="YARR allows what seems like a bogus character-class range"/>
        <s v="ThebesLayerD3D9 should use GetDC"/>
        <s v="Graphics feature tests are too strict"/>
        <s v="JM: IsSaneThisObject assertion failure on CALLXMLNAME"/>
        <s v="some methods into nsICharsetConverterManager should be noscript"/>
        <s v="&quot;Get Add-ons&quot; pane is being restricted by X-FRAME-OPTIONS"/>
        <s v="Backspace and insertion within a contentEditable pre behaves incorrectly"/>
        <s v="Only add last closed window to open windows at shutdown"/>
        <s v="If plug-ins disable non-Roman keyboard layout and they don't recover the state, Gecko doesn't recover it"/>
        <s v="TM: allow for branches that are never taken"/>
        <s v="HTML 5's &lt;ol&gt; reversed attribute not supported"/>
        <s v="Too-much-recursion crash with css filter property"/>
        <s v="Merge fx-sync to mozilla-central"/>
        <s v="When using the Sync Add-on, the Add a device link goes to the wrong SUMO article"/>
        <s v="Crash: trying to scroll HTML page with frameset"/>
        <s v="watch() can make us miss the method write barrier"/>
        <s v="Add RegExpPrivate cache"/>
        <s v="TI: investigate Kraken crypto performance"/>
        <s v="Preload captcha"/>
        <s v="missing property-changed::accessible-name on inbox refresh in Thunderbird"/>
        <s v="Remove --disable-mathml support"/>
        <s v="Clear identity block when typing a different URL into location bar"/>
        <s v="undetermined progressmeters should expose mixed state"/>
        <s v="Add a bit of logging to nsGlueLinkingOSX.cpp"/>
        <s v="TI: reduce script size overhead"/>
        <s v="Websockets - error in removing processed control frame from  buffered fragment sequence"/>
        <s v="Make the window GL context transparent"/>
        <s v="css3-3d-transforms isn't fully disabled since properties (which sites detect) are added to IDL"/>
        <s v="resource.js:412: SyntaxError: redefining delete is deprecated"/>
        <s v="Make the primordial Function and Object bootstrapping not use functionality itself depending on bootstrapping having partially occurred"/>
        <s v="[followup on bug 487242] unread attribute set at different times during page load"/>
        <s v="null cx Crash [@ JS_BeginRequest ] with dom workers"/>
        <s v="Don't throw on setting ctx.textAlign, ctx.textBaseline"/>
        <s v="GC: Add total time to gc/Statistics"/>
        <s v="[ARM] Assertion failure: (inst &amp; mask) == expected, at ../methodjit/ICChecker.h:56"/>
        <s v="Update mozilla-central to NSS 3.13.2 BETA 1 (NSS_3_13_2_BETA1)"/>
        <s v="Disallow non-leaf memory reporters"/>
        <s v="skia works on non-tier1 platform"/>
        <s v="Crash removing full-screen element during &quot;resize&quot; event"/>
        <s v="Array passed from another domain behaves like Object"/>
        <s v="input events during composition are not trusted events"/>
        <s v="&quot;ASSERTION: Invalid offset&quot; with RLE, astral char, wrapping"/>
        <s v="Replace raw strcats with StringBuffer in obj_toSource"/>
        <s v="Need to update libvpx to 1.0.0"/>
        <s v="Add a preference to use Mesa llvmpipe for WebGL software rendering (Windows-only for now)"/>
        <s v="Fix DOM list binding generation"/>
        <s v="Still unable to import bookmarks from IE on initial import wizard"/>
        <s v="Support queryCommandState(&quot;stylewithcss&quot;)"/>
        <s v="Add nsContentUtils::CheckSameOrigin overload taking two nsINodes"/>
        <s v="[meta] Support Android for WebRTC"/>
        <s v="Intermittent test_bug607464.html | Pixel scrolling should have finished after waiting for one 0-interval timer. We shouldn't be scrolling smoothly, even though the pref is set. - got 0, expected 15"/>
        <s v="I/Gecko   ( 2204): ###!!! ASSERTION: Battery API: When charging and level at 1.0, remaining time should be 0. Please fix your backend!: 'Error', file /Volumes/mac/moz/b2ggecko/dom/battery/BatteryManager.cpp, line 158"/>
        <s v="densify nsAccessible"/>
        <s v="DMD double-reports heap blocks from the CSS code"/>
        <s v="WebFM"/>
        <s v="OS X gcc builds failing with &quot;jstypedarray.cpp:1427: error: template parameter 'ValueGetter' of type 'JS::Value (*)(JSObject*)' is not allowed in an integral constant expression because it is not of integral or enumeration type&quot;"/>
        <s v="B2G STK: Implement 'Location Status' Envelope command"/>
        <s v="Update pdf.js to version 0.5.184"/>
        <s v="Valid HTTPS content is displayed as broken HTTPS (globe icon instead of lock) because offline cache does not save securityInfo of entries"/>
        <s v="[IPC] Ensure that we don't send messages to the child process after it has begun to shut down."/>
        <s v="[Azure] remove Azure/Thebes canvas distinction in tests"/>
        <s v="Guard against use-after-Unlink errors becoming use-after-free errors in wrapper cached classes with JS members"/>
        <s v="Blurred and bolded text in bookmarks bar and in background tab title"/>
        <s v="Differentiate marking and sweep-marking in GC stats"/>
        <s v="Wrong Referer is sent for table background images"/>
        <s v="Know your rights notification box should be default snippet instead"/>
        <s v="Avoid UpdateReadyState event queue traffic when the next frame status has not changed"/>
        <s v="Use C++11 final on MSVC11"/>
        <s v="crash [@ mozilla::layers::AsyncPanZoomController::ContentReceivedTouch]"/>
        <s v="Remove unused createWithProto methods"/>
        <s v="Fix nsSHistory.cpp logging-related build warnings in opt builds"/>
        <s v="cc taf and find"/>
        <s v="OdinMonkey: fuzz"/>
        <s v="Type safety improvements for the profiler in Win64 builds"/>
        <s v="Move element.attributes to WebIDL"/>
        <s v="Audit SIPCC printf-style formatting strings"/>
        <s v="Add support for native theming of &lt;input type=range&gt; on Windows"/>
        <s v="Layer refactor broke async scrolling of fixed position margins"/>
        <s v="Intermittent layout/reftests/bugs/289480.html#top | assertion count 1 is more than expected 0 assertions, from &quot;Should not be trying to paint a background color if we don't have one: 'drawBackgroundColor'&quot;"/>
        <s v="Make JSRuntime::setDefaultLocale check whether internationalization API can use the locale"/>
        <s v="Use correct default item set for menu panel, and remove dummy widgets"/>
        <s v="Warn if we run shutdown CC more than twice"/>
        <s v="Regex: \s should match the BOM (U+FEFF)"/>
        <s v="Various dom deCOM cleanups"/>
        <s v="web pages broken due to dynamic changes between position:static/relative not changing containing block for position:absolute inside"/>
        <s v="Missing ToNumber conversion for Math.pow()/Math.atan() when passing only one argument"/>
        <s v="Define new key name &quot;Redo&quot; for GTK"/>
        <s v="crash in mozilla::net::HttpChannelParentListener::OnRedirectResult"/>
        <s v="Add a move constructor to mozilla::LinkedList and mozilla::LinkedListElement"/>
        <s v="Store source file names only once in tracelogging.log and refer to them by auto-incrementing id after that."/>
        <s v="Remove browser.__SS_formDataSaved"/>
        <s v="position:sticky crash with too much recursion in mozilla::layers::LayerProperties::ClearInvalidations"/>
        <s v="WebIDL parser doesn't specify file when encountering syntax error at end of file"/>
        <s v="Call unknown method hooks in Ion callprop VM calls"/>
        <s v="AudioBufferSourceNode.stop(when) interprets when incorrectly when resampling"/>
        <s v="gcparam() help and error message do not mention markStackLimit"/>
        <s v="[B2G][Browser] The phone will crash if the user keeps zooming in on MoPad webpage"/>
        <s v="Move inline scripts and styles into separate file for toolkit/crashreporter/content/crashes.xhtml (URL=about:crashes)"/>
        <s v="all netwerk/protocol/http* live in mozilla::net"/>
        <s v="Drop support for MSThemeCompatible"/>
        <s v="[e10s] Make window.close() work"/>
        <s v="Crash on nsIAppStartup.quit() - application crashed [@ mozilla::gl::GLContext::MakeCurrent(bool)]"/>
        <s v="Add Path2D constructor that takes a SVG path string"/>
        <s v="Don't use bound functions for arrow functions"/>
        <s v="Remove uses of RefCounted from code that only lives in Gecko"/>
        <s v="Assertion failure: snapshot_.numAllocationsRead() == numAllocations(), at jit/JitFrameIterator.h or Crash [@ js::jit::InlineFrameIteratorMaybeGC&lt;(js::AllowGC)1&gt;::findNextFrame]"/>
        <s v="Rename dictionary.ToObject"/>
        <s v="Blacklist S3TC extension on OSX 10.9 Intel HD 3000 driver because of buggy glCompressedTexSubImage2D with sub-image update"/>
        <s v="http2-CONNECT-streams-should-have-consistent-priority"/>
        <s v="[OMTC][HWA off]&lt;button:hover&gt; outside parent's border-radius obtains a background/border in parent's inset box-shadow's color"/>
        <s v="Expose STATE_PRESSED on menu buttons"/>
        <s v="Disable the usage of try/catch in TestSTLWrappers.cpp with clang-cl"/>
        <s v="enable pinning on dropbox"/>
        <s v="WebGL2 - Implement WebGLSync"/>
        <s v="Video doesn't pause when playbackRate=0"/>
        <s v="Refactor RasterImage methods to use DrawableFrameRef's and generally clean up use of imgFrame"/>
        <s v="Concurrent cache read and write issues"/>
        <s v="Composition bounds for root content scroll frame in OS X ignores height of chrome"/>
        <s v="Investigate autocomplete test unreliability on Linux/e10s"/>
        <s v="Make nsSVGUtils::MakeFillPatternFor/MakeStrokePatternFor return using a Moz2D GeneralPattern out-param rather than a Thebes gfxPattern"/>
        <s v="Assertion failure: !ins-&gt;hasDefUses(), at jit/TypePolicy.cpp"/>
        <s v="Fix some more bad implicit constructors in gfx"/>
        <s v="[UX] Consider alternate designs for Loop's green call buttons"/>
        <s v="Intermittent test_mozsettingsWatch.html | Geolocation didn't work after setting geolocation.enabled to true"/>
        <s v="Firefox does not remember tracking protection setting"/>
        <s v="Devedition Theme: New tab and all tab buttons have the default toolbar background color on OSX when tabs aren't in titlebar and with overflowing tabs"/>
        <s v="[e10s] Scrollbar missing when e10s enabled"/>
        <s v="DevEdition theme: doubled dropdown arrow in search field in light theme"/>
        <s v="Long unresponsive scripts should be truncated so that they don't extend past screen"/>
        <s v="H264 in ISOBMFF using AVC3 sample description cannot be played"/>
        <s v="Remove SPS preferences from libpref"/>
        <s v="nsIProgressEventSink not javascript compatible"/>
        <s v="MoofParser broken for some CENC files"/>
        <s v="Use &quot;enum class&quot; directly instead of MOZILLA_PKIX_ENUM_CLASS"/>
        <s v="Some characters([, ]) in URL are url-encoded unexpectedly  in $_SERVER variable."/>
        <s v="Ensure ServiceWorkerManager captures &quot;atomically&quot; properly."/>
        <s v="Crash when shutting down: Assertion failure: mIsShutdown, dom/media/MediaTaskQueue.cpp:26"/>
        <s v="[EME] non-unified build break in MediaKeyStatusMap.cpp"/>
        <s v="[e10s] With about:blank set as the homepage starting Firefox doesn't make the first tab remote"/>
        <s v="investigate removing nsIUserCertPicker, nsICertPickDialogs, and associated unused cruft"/>
        <s v="Replace &quot;Logical&quot; w/ &quot;FlexRelative&quot; in flexbox functions/comments about [main-axis,cross-axis] positions &amp; sizes"/>
        <s v="Make MediaDecoderReader compatible with mirroring"/>
        <s v="Use the jstests task generator directly"/>
        <s v="Close window in fullscreenchange event handler crash Firefox"/>
        <s v="&quot;ERROR null&quot; appears in Sync logs"/>
        <s v="1,200 instances of &quot;Break suggested inside cluster!&quot; emitted from gfx/thebes/gfxTextRun.cpp during linux64 debug testing"/>
        <s v="Increase the size of MatchResultTemplateObject"/>
        <s v="test_gallery_edit_photo.py: &quot;Timed out after 10.3 seconds&quot;"/>
        <s v="Automated HSTS/HPKP/blocklist updates broken on trunk"/>
        <s v="Add a background color to the APZ minimap"/>
        <s v="&quot;Assertion failure: cycleStackMarker == ps-&gt;mCycleMarker&quot;"/>
        <s v="gcli's 'security csp' has hardcoded English (non-localizable, should be) error message if no CSP found: &quot;Could not find any 'Content-Security-Policy' for&quot;"/>
        <s v="Add back/port the tests that got removed from bug 1140495"/>
        <s v="Add eQueryCharRectArray event which retrieves each character's rect of specified range"/>
        <s v="RenderFrameParent::mBackgroundColor is unused"/>
        <s v="Use-after-poison in nsFloatManager::GetFlowArea (with floats, multicol, and huge width)"/>
        <s v="Use gfxCriticalNote instead of gfxCriticalError(gfxCriticalError::DefaultOptions(false))"/>
        <s v="Missing status check in I420VideoFrame::CreateFrame creates memory-safety bug"/>
        <s v="[APZ Drag] Scroll position in opposite axis reset to zero when scrolling"/>
        <s v="Add telemetry and warnings for content device problems"/>
        <s v="Further cleanups to PCLocationMap"/>
        <s v="Top 5 pixels of tabs became completely useless: clicking them neither drag the window, nor select tab."/>
        <s v="[Static Analysis][Operands don't affect result] In function SeparatorRequiredBetweenTokens"/>
        <s v="Intermittent test_restyles.html | application timed out after 330 seconds with no output"/>
        <s v="Baldr: fix parsing of (f32.const -0)"/>
        <s v="Search engines: keywords and order gone after upgrading from 44.0.2 to 45.0 with language pack active"/>
        <s v="Scrollbar handle is not colored correctly when selected and dragged in gtk3"/>
        <s v="Promise resolution values should be wrapped for the promise's compartment before storing"/>
        <s v="Google Inbox is *incredibly* slow after March 7 nightly build."/>
        <s v="Separator em dash is incorrectly shown for bookmark keyword searches"/>
        <s v="XHR doesn't need to use MainThreadStopSyncLoopRunnable"/>
        <s v="[e10s] Awesome-Screenshot addon does not function when e10s is enabled and shim is disabled."/>
        <s v="Wrong evaluation order in RegExp.prototype.toString"/>
        <s v="Fix Wmaybe-uninitialized warning and get rid of goto statement in GLContextProviderGLX.cpp and GfxTexturesReporter.cpp"/>
        <s v="stylo: Make initial style structs per-document"/>
        <s v="Preemptively fix unified build bustage in layout/generic"/>
        <s v="Build of MemoryProtectionExceptionHandler.cpp fails on Mac OSX when new cpp files added"/>
        <s v="Early return in PresShell::Paint if BeginTransaction fails"/>
        <s v="Frequent Windows IPC-related test hangs with jemalloc4 enabled"/>
        <s v="Make the append and assign methods on the rust nsstring types more generic"/>
        <s v="webkitdirectory - OS username disclosure"/>
        <s v="Ensure that setting privacy.trackingprotection.annotate_channels to true doesn't regress performance by disabling speculative connect and DNS prefetching"/>
        <s v="Remove Windows Vista and 7 version checks in dom/media"/>
        <s v="add a way to determine if a StartDecoding call resulted in a complete image and use it while painting"/>
        <s v="WebGL conformance test conformance/textures/misc/tex-image-webgl failure"/>
        <s v="stylo: tests timeout because of waiting for visited style"/>
        <s v="Split StateObject::Handle{Audio,Video}NotDecoded into small functions"/>
        <s v="Plane splitting regression"/>
        <s v="text-size-adjust should just use a keyword table"/>
        <s v="&quot;Search&quot; input label in Settings of Site Data is not vertically center-aligned"/>
        <s v="Crash in mozilla::MediaShutdownManager::Register"/>
        <s v="Remove null check from Ion post barrier"/>
        <s v="Intermittent dom/canvas/test/webgl-conf/generated/test_2_conformance2__textures__video__tex-3d-r16f-red-half_float.html | application crashed [@ RefPtr&lt;mozilla::layers::Image&gt;::assign_with_AddRef(mozilla::layers::Image*)]"/>
        <s v="Enable the browser.preferences.search preference to turn on in-content filtering of the preferences"/>
        <s v="Fix the page#id reftests in stylo-vs-gecko mode"/>
        <s v="browser-syncui.js triggers as lazy getter for resource://services-sync/status.js during shutdown"/>
        <s v="Should add one button in the Private Browsing onBoarding tour which highlights the Private Window button in the hamburger menu"/>
        <s v="Separate the notions of clips and scroll layers (or non-scrolling clips vs scrolling clips)"/>
        <s v="Gather telemetry for toplevel data: URI loads"/>
        <s v="abstract away event loop spinning"/>
        <s v="Crash at weird memory address or Assertion failure: index &lt; length_, at js/src/jit/FixedList.h:83"/>
        <s v="Make linux64-qr reftests tier-1 and run them on autoland/inbound"/>
        <s v="Overhaul TickSample and things around it"/>
        <s v="Enable OMTC for composited popups"/>
        <s v="taskcluster-windows: Half a dozen network-related xpcshell tests are failing"/>
        <s v="[mac] Remove com.apple.cookied access from content process"/>
        <s v="webm duration is set to Infinity when no duration is specified in metadata"/>
        <s v="Reftest and crashtest doesn't run locally with e10s enabled on Windows"/>
        <s v="Assertion failure: zone-&gt;isGCScheduled(), at js/src/jsgc.cpp:6785"/>
        <s v="Skip layout/style/test/chrome/test_stylesheet_clone_import_rule.html on Windows"/>
        <s v="Crash in mozilla::MediaPipeline::RtcpPacketReceived"/>
        <s v="getStringPref in clicktoplay-rollout addon returns null but was expected to return undefined"/>
        <s v="Leftover putc(stderr, ...) in ParseNode"/>
        <s v="Expose Intl.NumberFormat.prototype.formatToParts"/>
        <s v="Avoid using nsINode::GetChildAt() in HTMLEditor::GetElementOrParentByTagName()"/>
        <s v="Removing item from toolbar via context menu makes toolbar icon invisible"/>
        <s v="Issues with text-shadow in SVG text (selected vs non-selected, fill vs stroke vs clipPath)"/>
        <s v="FPE in [@ mp4_demuxer::Moof::ParseTrun]"/>
        <s v="Update webrender to fae962bfd6e1997f4b921ee93c3c1cc5abca3256"/>
        <s v="Move the declarations of CustomElementUpgradeReaction and CustomElementCallbackReaction to CustomElementRegistry.cpp"/>
        <s v="Synced tabs sidebar is blank by state after restarting Nightly"/>
        <s v="[Presentation WebAPI] PresentationTransport can throw undefined rather than NS_ERROR_NOT_AVAILABLE"/>
        <s v="Tab should not have the autoplay permission after restoring from session restore"/>
        <s v="[WebAuthNFx60]Removing USB token between multiple credential creation will indicate failure"/>
        <s v="Intermittent w3c-css/submitted/test-template-001.xht == w3c-css/submitted/references/test-template-001.xht | application crashed [@ mozilla::image::Downscaler::Downscaler]"/>
        <s v="Investigate nondeterministic reftest behaviour introduced by WR PR 2405"/>
        <s v="Add nsTArray::RemoveLastElement() and nsTArray::PopLastElement()"/>
        <s v="browser_parsable_css.js will permafail for opt builds of beta 60"/>
        <s v="crash at null in [@ nsMappedAttributes::GetAttr]"/>
        <s v="[wpt-sync] Sync PR 10504 - Fix wpt/css/CSS2/floats-clear/clear-on-parent-with-margins-no-clearance.html"/>
        <s v="Normandy can't enroll in addon studies due to Indexeddb problems"/>
        <s v="LaunchApp doesn't clear close-on-exec when a file descriptor is mapped to itself"/>
        <s v="Rollout on new non-existent preference throws Component Failure"/>
        <s v="0.25 - 0.29% installer size (osx-cross, windows2012-32, windows2012-64) regression on push 79ab9d3259944b808a88f0c6783504e269bcff2c (Fri May 18 2018)"/>
        <s v="Copy error in JSON dumps task"/>
        <s v="Stop handling source notes in prologue"/>
        <s v="Update pdf.js to version 2.0.602"/>
        <s v="Don't load shield-content-frame.js until needed"/>
        <s v="Update test262 exclusions for BigInt."/>
        <s v="Right click &quot;This Frame&quot; &gt; &quot;Open Frame in New Tab&quot; stops working"/>
        <s v="Add rating stars to CFR"/>
        <s v="Fields of -moz-column-span are not defined in property_database.js"/>
        <s v="Crash in core::option::expect_failed | webrender::clip_scroll_tree::ClipScrollTree::get_relative_transform"/>
        <s v="Don't allocate an AuthorStyles for the ShadowRoot  of &lt;svg:use&gt;"/>
        <s v="[wpt-sync] Sync PR 13087 - [css-ruby] Parsing and inheritance tests"/>
        <s v="Audit the IDLs where we are now defaulting dictionary-typed members of dictionaries to null"/>
        <s v="Get rid of SVGFilterObserverList::IsInObserverLists"/>
        <s v="Remove ReadableStream EmbeddingFlags"/>
        <s v="Move code from video_engine from media/webrtc/trunk/webrtc to elsewhere in tree"/>
        <s v="ppc64/ppc64le/s390x arches not recognized by dav1d?"/>
        <s v="Read Normandy recipes from Remote Settings"/>
        <s v="Widevine CDM 4.10.1196.0 causes performance issues for Windows users with multiple displays"/>
        <s v="window.innerWidth/innerHeight should return the dimensions of the layout viewport"/>
        <s v="Granting a content blocking exception to a page doesn't make the localStorage API work on it"/>
        <s v="Android/aarch64 should use NEON on libpng"/>
        <s v="Prefs for Content Blocking UI Tour in 65"/>
        <s v="&lt;table rules=rows style=border:double&gt; shows solid border"/>
        <m/>
        <s v="Add policy to disable extension updates"/>
        <s v="Remove some more dependencies from style in nsPresContext."/>
        <s v="Use Rooted for NewObjectMetadataState"/>
        <s v="Remove pn_op from ParseNode"/>
        <s v="Remove nsIID.h"/>
        <s v="ftp:// on Windows can be used to leak the system time zone (Tor 30800)"/>
        <s v="Right click Address bar does not select whole url"/>
        <s v="Re-enable strict MIME type checking for Worker/SharedWorker"/>
        <s v="No black video sent out if track is muted before MediaPipeline is activated"/>
        <s v="Remove JSScript::dataSize field"/>
        <s v="Corroborate.jsm does main thread I/O at the end of startup"/>
        <s v="Implement MathML DOM"/>
        <s v="Review resource management in ReauthenticateUserWindows"/>
        <s v="[wpt-sync] Sync PR 18476 - Add parser and evaluation WPT for &lt;angle&gt; values involving min/max()"/>
        <s v="[wpt-sync] Sync PR 18491 - Create new vector for paced animation values"/>
        <s v="The &quot;Learn more&quot; text doesn't have an hover effect"/>
        <s v="Missing comment changes and typo in SitePermisions.jsm"/>
        <s v="[wpt-sync] Sync PR 18846 - Restore SVGSMILElement::Elapsed()"/>
        <s v="Clicking empty parts of the toolbar should shrink the megabar"/>
        <s v="Add MOZ_MUST_RETURN_FROM_CALLER to more ErrorResult methods"/>
        <s v="[wpt-sync] Sync PR 19316 - Add serialization WPT for CSS comparison functions min/max on &lt;angle&gt;"/>
        <s v="Disable the megabar animation when prefers-reduced-motion is true"/>
        <s v="network ID: ID is different after restart on the same network"/>
        <s v="Fix GetWidget() in nsMenuPopupFrame"/>
        <s v="Assertion failure: index &lt;= initialLength, at js/src/builtin/FinalizationGroupObject.cpp:594"/>
        <s v="ThreadSanitizer: data race [@ style::gecko_bindings::sugar::ns_t_array::...::set_len] vs. [@ Length] racing on global sEmptyTArrayHeader"/>
        <s v="[wpt-sync] Sync PR 20738 - [webnfc] Add test for NDEFRecord constructor with empty record type"/>
        <s v="ThreadSanitizer: data race [@ Release] vs. [@ CloseWithStatusLocked] in CacheFileInputStream"/>
        <s v="Flexible space becomes invisible if used in bookmarks toolbar with many/overflowing bookmarks"/>
        <s v="The permissions prompt is not displayed by clicking on the control sharing panel"/>
        <s v="Intermittent /web-animations/timing-model/timelines/update-and-send-events-replacement.html | Performs removal in deeply nested iframes - assert_equals: expected &quot;removed&quot; but got &quot;active&quot;"/>
        <s v="Firefox Nighly push notifications not working when sec-fetch- headers are enabled"/>
        <s v="Implementing using the HasStoragePermission flag to check storage permission."/>
        <s v="Crash in [@ nsGNOMEShellSearchProvider::LaunchWithID]"/>
        <s v="Fix two variable names in Matrix4x4TypedFlagged::TransformAndClipBounds"/>
        <s v="Use getCookieSince to get cookies"/>
        <s v="Update pdf.js to version 2.5.95"/>
        <s v="[wpt-sync] Sync PR 23318 - Changing OOF type may affect the need for column sets."/>
        <s v="New wpt failures in /svg/linking/reftests/url-reference-local-textpath.svg"/>
        <s v="Whitelisting domain suffixes for search queries"/>
        <s v="Turn the pref &quot;dom.caches.testing.enabled&quot; on for the ETP test 'browser_blockingDOMCache.js'"/>
        <s v="[wpt-sync] Sync PR 23727 - Clipboard API: Expose Feature Policy Integration to web."/>
        <s v="Consider using separate attribute to store first-party domain for dFPI"/>
        <s v="Add basic support to display offline support pages when SUMO is unreachable"/>
        <s v="Remove redundant PHttpChannel IPCs"/>
        <s v="Create urlbar.update2 prefs"/>
        <s v="make scrollbars scroll the visual viewport offset"/>
        <s v="Unchecked return value of db::GetKnownBodyIds()"/>
        <s v="Use encryption scheme enum from content_decryption_module.h rather than re-implementing as a GMP type"/>
        <s v="Messaging System action to allow configuration of the new tab page"/>
        <s v="QM_TRY/QM_TRY_VAR cleanup functions should have access to tryTempResult"/>
        <s v="load of value 3840206052, which is not a valid value for type 'VideoInfo::Rotation' in gfx/layers/wr/AsyncImagePipelineManager.h:187"/>
        <s v="Unable to login with Facebook on ifttt.com with ETP - Strict enabled"/>
        <s v="[wpt-sync] Sync PR 26205 - [CSS] Apply first line style even if there are out-of-flow blocks"/>
        <s v="Implement Queue.copyImageBitmapToTexture in WebGPU"/>
        <s v="Remove unused MCompare compare types"/>
        <s v="Search engine labels are not centered to their favicon tiles in the Add Search Engine dialog"/>
        <s v="Investigate storing chunk metadata as a header at the start of the chunk"/>
        <s v="Perma TEST-UNEXPECTED-FAIL | accessible/tests/browser/mac/browser_app.js | Context menu on link contains fifteen items - Got 14, expected 15 when Gecko 86 merges to Beta on 2021-01-25"/>
        <s v="The new non-native widget theme doesn't have any padding between blinking cursor &amp; border, in a textarea"/>
        <s v="Stop using XUL &lt;deck&gt; for #setDefaultPane"/>
        <s v="browser/components/uitour/test/browser_UITour_availableTargets.js fails with proton enabled"/>
        <s v="Dark mode colors set too late in activity stream startup"/>
        <s v="Partially disable accessible/tests/browser/mac/browser_app.js when native context menus are used"/>
        <s v="Remove infobar notification from pdf viewer"/>
        <s v="Update dom/ipc/tests/JSWindowActor/browser_contentWindow.js to pass with Fission+BFCache"/>
        <s v="Land some in-tree docs for TRR"/>
        <s v="Create preference for new screenshots component work"/>
        <s v="crash near null in [@ mozilla::dom::Document::GetRootElement] (print preview)"/>
        <s v="Newtab Pocket layout for compact 4 card layout"/>
        <s v="Intermittent [tier2] TV toolkit/components/nimbus/test/browser/browser_remotesettingsexperimentloader_remote_defaults.js | This prop does not exist before we sync - 42 == &quot;undefined&quot; - JS frame :: chrome://mochitests/content/browser/toolkit/components/nim"/>
        <s v="[Ubuntu] Changing to dark theme mode makes the customization footer buttons visible only after mouse hover"/>
        <s v="Remove unused flag from nsXULPrototypeCache"/>
        <s v="Enable session change handling of window occlusion on Windows for nightly and early beta"/>
        <s v="Support pagination when downloading a test262 pull request"/>
        <s v="Perma TEST-UNEXPECTED-PASS | /paint-timing/replaced-content-image.html | Replaced content image triggers First Contentful Paint. - expected TIMEOUT"/>
        <s v="Assertion failure: uri-&gt;SchemeIs(&quot;moz-nullprincipal&quot;), at caps/NullPrincipal.cpp:134"/>
        <s v="Enable more CSS page name WPT tests"/>
        <s v="Correct handling of uncatchable exceptions inside of underlying source callbacks."/>
        <s v="Crash in [@ mozilla::a11y::RemoteAccessibleBase&lt;T&gt;::Shutdown]"/>
        <s v="Ship OffscreenCanvas for the Zoom web client"/>
        <s v="Crash in [@ mozilla::dom::SessionHistoryEntry::ReplaceWith]"/>
        <s v="Eliminate preprocessor %includes from Customizeable PanelUI stylesheets"/>
        <s v="[wpt-sync] Sync PR 32780 - MSE: Fix flaky mediasource-detach failures"/>
        <s v="[wpt-sync] Sync PR 33005 - [@container] Test deeply nested inline-size containers"/>
        <s v="[wpt-sync] Sync PR 33028 - Change test utility name and replace comments"/>
        <s v="[Wayland] Switch mMoveToRectPopupRect to mMoveToRectPopupSize"/>
        <s v="Enable disallow relaxing referrer policy in standard mode"/>
        <s v="Expand dropped frames telemetry"/>
        <s v="Implement parsing / serialization for container properties."/>
        <s v="[wpt-sync] Sync PR 33420 - Do not traverse a slot node if recalculating slot assignment"/>
        <s v="Restore Zap capability potentially with double lines for hero text"/>
        <s v="[wpt-sync] Sync PR 33526 - [LayoutNG] Fixedpos in abspos in inline container"/>
        <s v="Hit MOZ_CRASH(Currently unreachable) at jit/CacheIR.h:456"/>
        <s v="[wpt-sync] Sync PR 33977 - Remove expected exception messages from WebUSB tests"/>
        <s v="[Colorway Closet] Active theme selection should be announced to screen readers."/>
        <s v="Fix PBM tests to handle opening Spotlight"/>
        <s v="Crash in [@ mozilla::wr::RenderMacIOSurfaceTextureHost::GetSize]"/>
        <s v="Perma [tier2] win64-mingwclang Assertion failure: false (MOZ_ASSERT_UNREACHABLE: Failure when starting actor), at /builds/worker/checkouts/gecko/ipc/glue/UtilityProcessManager.cpp:248"/>
        <s v="[wpt-sync] Sync PR 34299 - Move ARIA attribute reflection tests from dom/nodes/ to html/dom/"/>
        <s v="Un-make the EGLSurface current before destroying it in RenderCompositorEGL/OGLSWGL"/>
        <s v="[CTW] Treeherder tables are treated as layout tables"/>
        <s v="[wpt-sync] Sync PR 35213 - Improved precision of text-align-justifyall-00[1-6].html tests and 2 related reference files"/>
        <s v="Assertion failure: !PrototypeMayHaveIndexedProperties(arr), at jit/VMFunctions.cpp:654"/>
        <s v="[wpt-sync] Sync PR 35883 - Invalidate filter chain when detaching filter primitive LayoutObject"/>
        <s v="AsyncBlockers might not immediately resolve promise when called with no blocker registered"/>
        <s v="Android crash in [@ mozilla::WebGLContext::UniformData]"/>
        <s v="Missing WebGPU buffer mapAsync error messages"/>
        <s v="[wpt-sync] Sync PR 37256 - [Interop] pointerenter/leave events after child element is removed"/>
        <s v="Pinch-to-zoom in pdf viewer doesn't work anymore when using trackpad on Mac"/>
        <s v="menu bar items get selected on mouse over and block all keyboard shortcut until alt or the toolbar item is pressed"/>
        <s v="Fix history sidebar telemetry and add total clicks count"/>
        <s v="[wpt-sync] Sync PR 38423 - Revert &quot;Support offset-path: ray() function &lt;size&gt; and &lt;contain&gt;.&quot;"/>
        <s v="[wpt-sync] Sync PR 38470 - Corrected background-size-001 test"/>
        <s v="navigator.locks.request ignores the abort reason from an already aborted signal"/>
        <s v="Transport errors/closure can prevent previously received packets from being processed"/>
        <s v="Intermittent Reftest &lt;random test&gt; | can't drawWindow remote content"/>
        <s v="Cannot drag-and-drop from downloads to desktop"/>
      </sharedItems>
    </cacheField>
    <cacheField name="length_of_summary" numFmtId="0">
      <sharedItems containsString="0" containsBlank="1" containsNumber="1" containsInteger="1">
        <n v="8.0"/>
        <n v="5.0"/>
        <n v="15.0"/>
        <n v="7.0"/>
        <n v="10.0"/>
        <n v="4.0"/>
        <n v="6.0"/>
        <n v="11.0"/>
        <n v="9.0"/>
        <n v="20.0"/>
        <n v="17.0"/>
        <n v="3.0"/>
        <n v="2.0"/>
        <n v="16.0"/>
        <n v="13.0"/>
        <n v="31.0"/>
        <n v="34.0"/>
        <n v="1.0"/>
        <n v="35.0"/>
        <n v="22.0"/>
        <n v="19.0"/>
        <n v="18.0"/>
        <n v="12.0"/>
        <n v="33.0"/>
        <n v="14.0"/>
        <n v="26.0"/>
        <n v="25.0"/>
        <n v="23.0"/>
        <m/>
        <n v="24.0"/>
        <n v="21.0"/>
        <n v="29.0"/>
      </sharedItems>
    </cacheField>
    <cacheField name="length_of_description" numFmtId="0">
      <sharedItems containsString="0" containsBlank="1" containsNumber="1" containsInteger="1">
        <n v="39.0"/>
        <n v="154.0"/>
        <n v="47.0"/>
        <n v="130.0"/>
        <n v="17.0"/>
        <n v="184.0"/>
        <n v="22.0"/>
        <n v="11.0"/>
        <n v="38.0"/>
        <n v="113.0"/>
        <n v="31.0"/>
        <n v="14.0"/>
        <n v="1393.0"/>
        <n v="211.0"/>
        <n v="110.0"/>
        <n v="167.0"/>
        <n v="66.0"/>
        <n v="65.0"/>
        <n v="36.0"/>
        <n v="4.0"/>
        <n v="57.0"/>
        <n v="20.0"/>
        <n v="13.0"/>
        <n v="44.0"/>
        <n v="86.0"/>
        <n v="275.0"/>
        <n v="33.0"/>
        <n v="54.0"/>
        <n v="152.0"/>
        <n v="43.0"/>
        <n v="138.0"/>
        <n v="35.0"/>
        <n v="50.0"/>
        <n v="70.0"/>
        <n v="137.0"/>
        <n v="32.0"/>
        <n v="9.0"/>
        <n v="363.0"/>
        <n v="230.0"/>
        <n v="19.0"/>
        <n v="76.0"/>
        <n v="62.0"/>
        <n v="42.0"/>
        <n v="132.0"/>
        <n v="910.0"/>
        <n v="0.0"/>
        <n v="12.0"/>
        <n v="139.0"/>
        <n v="51.0"/>
        <n v="84.0"/>
        <n v="1006.0"/>
        <n v="16.0"/>
        <n v="201.0"/>
        <n v="40.0"/>
        <n v="77.0"/>
        <n v="109.0"/>
        <n v="119.0"/>
        <n v="59.0"/>
        <n v="117.0"/>
        <n v="144.0"/>
        <n v="103.0"/>
        <n v="6.0"/>
        <n v="72.0"/>
        <n v="5.0"/>
        <n v="41.0"/>
        <n v="10.0"/>
        <n v="8.0"/>
        <n v="698.0"/>
        <n v="71.0"/>
        <n v="148.0"/>
        <n v="79.0"/>
        <n v="46.0"/>
        <n v="318.0"/>
        <n v="153.0"/>
        <n v="29.0"/>
        <n v="294.0"/>
        <n v="141.0"/>
        <n v="23.0"/>
        <n v="96.0"/>
        <n v="34.0"/>
        <n v="147.0"/>
        <n v="68.0"/>
        <n v="52.0"/>
        <n v="126.0"/>
        <n v="122.0"/>
        <n v="73.0"/>
        <n v="27.0"/>
        <n v="280.0"/>
        <n v="74.0"/>
        <n v="24.0"/>
        <n v="125.0"/>
        <n v="1375.0"/>
        <n v="49.0"/>
        <n v="100.0"/>
        <n v="81.0"/>
        <n v="134.0"/>
        <n v="93.0"/>
        <n v="408.0"/>
        <n v="60.0"/>
        <n v="120.0"/>
        <n v="88.0"/>
        <n v="3222.0"/>
        <n v="543.0"/>
        <n v="69.0"/>
        <n v="133.0"/>
        <n v="85.0"/>
        <n v="95.0"/>
        <n v="87.0"/>
        <n v="216.0"/>
        <n v="391.0"/>
        <n v="92.0"/>
        <n v="37.0"/>
        <n v="21.0"/>
        <n v="102.0"/>
        <n v="30.0"/>
        <n v="56.0"/>
        <n v="15.0"/>
        <n v="160.0"/>
        <n v="186.0"/>
        <n v="2.0"/>
        <n v="26.0"/>
        <n v="287.0"/>
        <n v="45.0"/>
        <n v="293.0"/>
        <n v="193.0"/>
        <n v="345.0"/>
        <n v="121.0"/>
        <n v="446.0"/>
        <n v="155.0"/>
        <n v="1158.0"/>
        <n v="174.0"/>
        <n v="573.0"/>
        <n v="151.0"/>
        <n v="194.0"/>
        <n v="296.0"/>
        <n v="171.0"/>
        <n v="89.0"/>
        <n v="236.0"/>
        <n v="67.0"/>
        <n v="142.0"/>
        <n v="91.0"/>
        <n v="305.0"/>
        <n v="129.0"/>
        <m/>
        <n v="156.0"/>
        <n v="131.0"/>
        <n v="162.0"/>
        <n v="143.0"/>
        <n v="83.0"/>
        <n v="388.0"/>
        <n v="94.0"/>
        <n v="329.0"/>
        <n v="163.0"/>
        <n v="852.0"/>
        <n v="28.0"/>
        <n v="90.0"/>
        <n v="168.0"/>
        <n v="264.0"/>
        <n v="145.0"/>
        <n v="55.0"/>
        <n v="98.0"/>
        <n v="491.0"/>
        <n v="177.0"/>
        <n v="127.0"/>
        <n v="75.0"/>
        <n v="221.0"/>
        <n v="338.0"/>
        <n v="48.0"/>
        <n v="811.0"/>
        <n v="453.0"/>
        <n v="25.0"/>
        <n v="112.0"/>
        <n v="99.0"/>
        <n v="218.0"/>
        <n v="189.0"/>
        <n v="150.0"/>
        <n v="6014.0"/>
        <n v="180.0"/>
        <n v="207.0"/>
        <n v="123.0"/>
        <n v="243.0"/>
        <n v="176.0"/>
        <n v="97.0"/>
        <n v="1398.0"/>
      </sharedItems>
    </cacheField>
    <cacheField name="total_comments" numFmtId="0">
      <sharedItems containsString="0" containsBlank="1" containsNumber="1" containsInteger="1">
        <n v="3.0"/>
        <n v="10.0"/>
        <n v="28.0"/>
        <n v="7.0"/>
        <n v="21.0"/>
        <n v="17.0"/>
        <n v="32.0"/>
        <n v="20.0"/>
        <n v="6.0"/>
        <n v="9.0"/>
        <n v="5.0"/>
        <n v="47.0"/>
        <n v="14.0"/>
        <n v="13.0"/>
        <n v="24.0"/>
        <n v="2.0"/>
        <n v="4.0"/>
        <n v="26.0"/>
        <n v="11.0"/>
        <n v="39.0"/>
        <n v="15.0"/>
        <n v="30.0"/>
        <n v="35.0"/>
        <n v="16.0"/>
        <n v="22.0"/>
        <n v="43.0"/>
        <n v="52.0"/>
        <n v="8.0"/>
        <n v="149.0"/>
        <n v="19.0"/>
        <n v="58.0"/>
        <n v="18.0"/>
        <n v="69.0"/>
        <n v="25.0"/>
        <n v="88.0"/>
        <n v="38.0"/>
        <n v="55.0"/>
        <n v="33.0"/>
        <n v="61.0"/>
        <n v="71.0"/>
        <n v="12.0"/>
        <n v="45.0"/>
        <n v="34.0"/>
        <n v="23.0"/>
        <n v="37.0"/>
        <n v="44.0"/>
        <n v="29.0"/>
        <n v="31.0"/>
        <n v="27.0"/>
        <m/>
        <n v="40.0"/>
        <n v="50.0"/>
      </sharedItems>
    </cacheField>
    <cacheField name="length_of_all_comments" numFmtId="0">
      <sharedItems containsString="0" containsBlank="1" containsNumber="1" containsInteger="1">
        <n v="138.0"/>
        <n v="714.0"/>
        <n v="1285.0"/>
        <n v="746.0"/>
        <n v="573.0"/>
        <n v="862.0"/>
        <n v="2361.0"/>
        <n v="1153.0"/>
        <n v="123.0"/>
        <n v="404.0"/>
        <n v="97.0"/>
        <n v="26.0"/>
        <n v="4153.0"/>
        <n v="258.0"/>
        <n v="524.0"/>
        <n v="692.0"/>
        <n v="81.0"/>
        <n v="1253.0"/>
        <n v="1727.0"/>
        <n v="12.0"/>
        <n v="88.0"/>
        <n v="92.0"/>
        <n v="2479.0"/>
        <n v="2021.0"/>
        <n v="748.0"/>
        <n v="394.0"/>
        <n v="615.0"/>
        <n v="59.0"/>
        <n v="2047.0"/>
        <n v="877.0"/>
        <n v="150.0"/>
        <n v="246.0"/>
        <n v="79.0"/>
        <n v="1168.0"/>
        <n v="1429.0"/>
        <n v="257.0"/>
        <n v="2430.0"/>
        <n v="668.0"/>
        <n v="269.0"/>
        <n v="1117.0"/>
        <n v="900.0"/>
        <n v="1348.0"/>
        <n v="47.0"/>
        <n v="136.0"/>
        <n v="2623.0"/>
        <n v="101.0"/>
        <n v="373.0"/>
        <n v="700.0"/>
        <n v="6554.0"/>
        <n v="60.0"/>
        <n v="1605.0"/>
        <n v="395.0"/>
        <n v="182.0"/>
        <n v="25.0"/>
        <n v="1798.0"/>
        <n v="2808.0"/>
        <n v="3788.0"/>
        <n v="1622.0"/>
        <n v="27272.0"/>
        <n v="525.0"/>
        <n v="2000.0"/>
        <n v="234.0"/>
        <n v="1426.0"/>
        <n v="452.0"/>
        <n v="36.0"/>
        <n v="245.0"/>
        <n v="137.0"/>
        <n v="802.0"/>
        <n v="4844.0"/>
        <n v="179.0"/>
        <n v="1358.0"/>
        <n v="96.0"/>
        <n v="115.0"/>
        <n v="116.0"/>
        <n v="1378.0"/>
        <n v="321.0"/>
        <n v="195.0"/>
        <n v="582.0"/>
        <n v="103.0"/>
        <n v="70.0"/>
        <n v="4947.0"/>
        <n v="94.0"/>
        <n v="221.0"/>
        <n v="119.0"/>
        <n v="165.0"/>
        <n v="1222.0"/>
        <n v="1101.0"/>
        <n v="1229.0"/>
        <n v="1394.0"/>
        <n v="1121.0"/>
        <n v="592.0"/>
        <n v="636.0"/>
        <n v="413.0"/>
        <n v="387.0"/>
        <n v="89.0"/>
        <n v="248.0"/>
        <n v="180.0"/>
        <n v="7725.0"/>
        <n v="1742.0"/>
        <n v="148.0"/>
        <n v="583.0"/>
        <n v="553.0"/>
        <n v="4093.0"/>
        <n v="326.0"/>
        <n v="521.0"/>
        <n v="879.0"/>
        <n v="355.0"/>
        <n v="100.0"/>
        <n v="106.0"/>
        <n v="186.0"/>
        <n v="781.0"/>
        <n v="285.0"/>
        <n v="954.0"/>
        <n v="168.0"/>
        <n v="198.0"/>
        <n v="1771.0"/>
        <n v="980.0"/>
        <n v="2749.0"/>
        <n v="222.0"/>
        <n v="663.0"/>
        <n v="121.0"/>
        <n v="436.0"/>
        <n v="13.0"/>
        <n v="422.0"/>
        <n v="2474.0"/>
        <n v="536.0"/>
        <n v="286.0"/>
        <n v="4112.0"/>
        <n v="434.0"/>
        <n v="1007.0"/>
        <n v="51.0"/>
        <n v="2291.0"/>
        <n v="1755.0"/>
        <n v="930.0"/>
        <n v="734.0"/>
        <n v="1643.0"/>
        <n v="362.0"/>
        <n v="191.0"/>
        <n v="454.0"/>
        <n v="68.0"/>
        <n v="809.0"/>
        <n v="501.0"/>
        <n v="314.0"/>
        <n v="2248.0"/>
        <n v="386.0"/>
        <n v="756.0"/>
        <n v="569.0"/>
        <n v="698.0"/>
        <n v="2381.0"/>
        <n v="210.0"/>
        <n v="6355.0"/>
        <n v="76.0"/>
        <n v="1066.0"/>
        <n v="113.0"/>
        <n v="392.0"/>
        <n v="75.0"/>
        <n v="1923.0"/>
        <n v="141.0"/>
        <n v="41.0"/>
        <n v="2071.0"/>
        <n v="1067.0"/>
        <n v="830.0"/>
        <n v="2206.0"/>
        <n v="244.0"/>
        <n v="22.0"/>
        <n v="108.0"/>
        <n v="821.0"/>
        <n v="2750.0"/>
        <n v="172.0"/>
        <n v="211.0"/>
        <n v="45.0"/>
        <n v="1326.0"/>
        <n v="170.0"/>
        <n v="2288.0"/>
        <n v="173.0"/>
        <n v="43.0"/>
        <n v="69.0"/>
        <n v="1085.0"/>
        <n v="86.0"/>
        <n v="808.0"/>
        <n v="797.0"/>
        <n v="510.0"/>
        <n v="145.0"/>
        <n v="787.0"/>
        <n v="390.0"/>
        <n v="98.0"/>
        <n v="459.0"/>
        <n v="2699.0"/>
        <n v="672.0"/>
        <n v="1163.0"/>
        <n v="3886.0"/>
        <n v="1014.0"/>
        <n v="507.0"/>
        <n v="1382.0"/>
        <n v="1427.0"/>
        <n v="129.0"/>
        <n v="1252.0"/>
        <n v="1383.0"/>
        <n v="656.0"/>
        <n v="120.0"/>
        <n v="836.0"/>
        <n v="494.0"/>
        <n v="78.0"/>
        <n v="451.0"/>
        <n v="233.0"/>
        <n v="883.0"/>
        <n v="681.0"/>
        <n v="947.0"/>
        <n v="143.0"/>
        <n v="450.0"/>
        <n v="140.0"/>
        <n v="274.0"/>
        <n v="199.0"/>
        <n v="1766.0"/>
        <n v="508.0"/>
        <n v="306.0"/>
        <n v="1527.0"/>
        <n v="1676.0"/>
        <n v="272.0"/>
        <n v="1249.0"/>
        <n v="568.0"/>
        <n v="397.0"/>
        <n v="409.0"/>
        <n v="231.0"/>
        <n v="169.0"/>
        <n v="295.0"/>
        <n v="185.0"/>
        <n v="202.0"/>
        <n v="1147.0"/>
        <n v="811.0"/>
        <n v="128.0"/>
        <n v="303.0"/>
        <n v="847.0"/>
        <n v="715.0"/>
        <n v="2501.0"/>
        <n v="1352.0"/>
        <n v="130.0"/>
        <n v="398.0"/>
        <n v="408.0"/>
        <m/>
        <n v="193.0"/>
        <n v="250.0"/>
        <n v="512.0"/>
        <n v="342.0"/>
        <n v="62.0"/>
        <n v="519.0"/>
        <n v="2595.0"/>
        <n v="874.0"/>
        <n v="177.0"/>
        <n v="1594.0"/>
        <n v="2404.0"/>
        <n v="235.0"/>
        <n v="378.0"/>
        <n v="249.0"/>
        <n v="759.0"/>
        <n v="176.0"/>
        <n v="867.0"/>
        <n v="328.0"/>
        <n v="433.0"/>
        <n v="65.0"/>
        <n v="844.0"/>
        <n v="473.0"/>
        <n v="1506.0"/>
        <n v="1076.0"/>
        <n v="424.0"/>
        <n v="1670.0"/>
        <n v="5436.0"/>
        <n v="1166.0"/>
        <n v="344.0"/>
        <n v="56.0"/>
        <n v="74.0"/>
        <n v="253.0"/>
        <n v="319.0"/>
        <n v="1844.0"/>
        <n v="402.0"/>
        <n v="167.0"/>
        <n v="181.0"/>
        <n v="2631.0"/>
        <n v="110.0"/>
        <n v="627.0"/>
        <n v="207.0"/>
        <n v="699.0"/>
        <n v="350.0"/>
        <n v="281.0"/>
        <n v="311.0"/>
        <n v="64.0"/>
        <n v="178.0"/>
        <n v="2105.0"/>
        <n v="57.0"/>
        <n v="46.0"/>
        <n v="263.0"/>
        <n v="775.0"/>
        <n v="482.0"/>
        <n v="313.0"/>
        <n v="133.0"/>
        <n v="95.0"/>
        <n v="1274.0"/>
        <n v="822.0"/>
        <n v="50.0"/>
        <n v="343.0"/>
        <n v="354.0"/>
        <n v="396.0"/>
        <n v="190.0"/>
        <n v="225.0"/>
        <n v="557.0"/>
        <n v="215.0"/>
        <n v="275.0"/>
        <n v="466.0"/>
        <n v="282.0"/>
        <n v="90.0"/>
        <n v="338.0"/>
        <n v="1417.0"/>
        <n v="7131.0"/>
        <n v="183.0"/>
        <n v="407.0"/>
        <n v="174.0"/>
        <n v="307.0"/>
        <n v="229.0"/>
        <n v="2392.0"/>
        <n v="1477.0"/>
        <n v="356.0"/>
        <n v="598.0"/>
        <n v="1065.0"/>
        <n v="230.0"/>
        <n v="2196.0"/>
        <n v="996.0"/>
      </sharedItems>
    </cacheField>
    <cacheField name="no_of_creator_comments" numFmtId="0">
      <sharedItems containsString="0" containsBlank="1" containsNumber="1" containsInteger="1">
        <n v="1.0"/>
        <n v="7.0"/>
        <n v="3.0"/>
        <n v="5.0"/>
        <n v="11.0"/>
        <n v="17.0"/>
        <n v="2.0"/>
        <n v="4.0"/>
        <n v="6.0"/>
        <n v="22.0"/>
        <n v="15.0"/>
        <n v="10.0"/>
        <n v="18.0"/>
        <n v="12.0"/>
        <n v="27.0"/>
        <n v="19.0"/>
        <n v="65.0"/>
        <n v="36.0"/>
        <n v="9.0"/>
        <n v="8.0"/>
        <n v="24.0"/>
        <n v="32.0"/>
        <m/>
      </sharedItems>
    </cacheField>
    <cacheField name="length_of_creator_comments" numFmtId="0">
      <sharedItems containsString="0" containsBlank="1" containsNumber="1" containsInteger="1">
        <n v="39.0"/>
        <n v="649.0"/>
        <n v="126.0"/>
        <n v="393.0"/>
        <n v="17.0"/>
        <n v="504.0"/>
        <n v="780.0"/>
        <n v="15.0"/>
        <n v="76.0"/>
        <n v="156.0"/>
        <n v="45.0"/>
        <n v="26.0"/>
        <n v="1602.0"/>
        <n v="211.0"/>
        <n v="341.0"/>
        <n v="331.0"/>
        <n v="73.0"/>
        <n v="98.0"/>
        <n v="36.0"/>
        <n v="12.0"/>
        <n v="57.0"/>
        <n v="92.0"/>
        <n v="190.0"/>
        <n v="1460.0"/>
        <n v="215.0"/>
        <n v="316.0"/>
        <n v="275.0"/>
        <n v="41.0"/>
        <n v="882.0"/>
        <n v="535.0"/>
        <n v="77.0"/>
        <n v="246.0"/>
        <n v="62.0"/>
        <n v="243.0"/>
        <n v="360.0"/>
        <n v="81.0"/>
        <n v="154.0"/>
        <n v="1609.0"/>
        <n v="137.0"/>
        <n v="87.0"/>
        <n v="18.0"/>
        <n v="363.0"/>
        <n v="543.0"/>
        <n v="657.0"/>
        <n v="86.0"/>
        <n v="425.0"/>
        <n v="47.0"/>
        <n v="95.0"/>
        <n v="181.0"/>
        <n v="3950.0"/>
        <n v="44.0"/>
        <n v="926.0"/>
        <n v="260.0"/>
        <n v="124.0"/>
        <n v="139.0"/>
        <n v="106.0"/>
        <n v="1017.0"/>
        <n v="10355.0"/>
        <n v="187.0"/>
        <n v="1370.0"/>
        <n v="226.0"/>
        <n v="893.0"/>
        <n v="96.0"/>
        <n v="28.0"/>
        <n v="152.0"/>
        <n v="198.0"/>
        <n v="101.0"/>
        <n v="213.0"/>
        <n v="121.0"/>
        <n v="66.0"/>
        <n v="42.0"/>
        <n v="107.0"/>
        <n v="16.0"/>
        <n v="729.0"/>
        <n v="138.0"/>
        <n v="130.0"/>
        <n v="32.0"/>
        <n v="754.0"/>
        <n v="71.0"/>
        <n v="141.0"/>
        <n v="111.0"/>
        <n v="148.0"/>
        <n v="271.0"/>
        <n v="265.0"/>
        <n v="318.0"/>
        <n v="542.0"/>
        <n v="161.0"/>
        <n v="153.0"/>
        <n v="335.0"/>
        <n v="172.0"/>
        <n v="29.0"/>
        <n v="268.0"/>
        <n v="736.0"/>
        <n v="51.0"/>
        <n v="269.0"/>
        <n v="1461.0"/>
        <n v="212.0"/>
        <n v="340.0"/>
        <n v="61.0"/>
        <n v="191.0"/>
        <n v="178.0"/>
        <n v="175.0"/>
        <n v="132.0"/>
        <n v="605.0"/>
        <n v="49.0"/>
        <n v="35.0"/>
        <n v="1568.0"/>
        <n v="193.0"/>
        <n v="266.0"/>
        <n v="97.0"/>
        <n v="371.0"/>
        <n v="5.0"/>
        <n v="208.0"/>
        <n v="283.0"/>
        <n v="31.0"/>
        <n v="199.0"/>
        <n v="300.0"/>
        <n v="78.0"/>
        <n v="24.0"/>
        <n v="315.0"/>
        <n v="34.0"/>
        <n v="391.0"/>
        <n v="83.0"/>
        <n v="119.0"/>
        <n v="256.0"/>
        <n v="1402.0"/>
        <n v="56.0"/>
        <n v="91.0"/>
        <n v="183.0"/>
        <n v="294.0"/>
        <n v="507.0"/>
        <n v="163.0"/>
        <n v="443.0"/>
        <n v="408.0"/>
        <n v="79.0"/>
        <n v="59.0"/>
        <n v="120.0"/>
        <n v="493.0"/>
        <n v="519.0"/>
        <n v="75.0"/>
        <n v="3222.0"/>
        <n v="564.0"/>
        <n v="105.0"/>
        <n v="155.0"/>
        <n v="55.0"/>
        <n v="660.0"/>
        <n v="102.0"/>
        <n v="11.0"/>
        <n v="302.0"/>
        <n v="245.0"/>
        <n v="475.0"/>
        <n v="581.0"/>
        <n v="50.0"/>
        <n v="538.0"/>
        <n v="436.0"/>
        <n v="110.0"/>
        <n v="113.0"/>
        <n v="13.0"/>
        <n v="234.0"/>
        <n v="633.0"/>
        <n v="109.0"/>
        <n v="337.0"/>
        <n v="69.0"/>
        <n v="612.0"/>
        <n v="84.0"/>
        <n v="647.0"/>
        <n v="372.0"/>
        <n v="100.0"/>
        <n v="70.0"/>
        <n v="512.0"/>
        <n v="368.0"/>
        <n v="1639.0"/>
        <n v="284.0"/>
        <n v="379.0"/>
        <n v="987.0"/>
        <n v="571.0"/>
        <n v="431.0"/>
        <n v="253.0"/>
        <n v="74.0"/>
        <n v="345.0"/>
        <n v="305.0"/>
        <n v="30.0"/>
        <n v="10.0"/>
        <n v="48.0"/>
        <n v="505.0"/>
        <n v="446.0"/>
        <n v="681.0"/>
        <n v="134.0"/>
        <n v="1158.0"/>
        <n v="344.0"/>
        <n v="133.0"/>
        <n v="230.0"/>
        <n v="614.0"/>
        <n v="206.0"/>
        <n v="399.0"/>
        <n v="978.0"/>
        <n v="296.0"/>
        <n v="257.0"/>
        <n v="85.0"/>
        <n v="89.0"/>
        <n v="21.0"/>
        <n v="236.0"/>
        <n v="144.0"/>
        <n v="301.0"/>
        <n v="763.0"/>
        <n v="90.0"/>
        <n v="204.0"/>
        <n v="358.0"/>
        <n v="430.0"/>
        <n v="670.0"/>
        <m/>
        <n v="60.0"/>
        <n v="173.0"/>
        <n v="467.0"/>
        <n v="67.0"/>
        <n v="299.0"/>
        <n v="517.0"/>
        <n v="162.0"/>
        <n v="127.0"/>
        <n v="180.0"/>
        <n v="0.0"/>
        <n v="171.0"/>
        <n v="395.0"/>
        <n v="143.0"/>
        <n v="394.0"/>
        <n v="1446.0"/>
        <n v="176.0"/>
        <n v="852.0"/>
        <n v="306.0"/>
        <n v="466.0"/>
        <n v="189.0"/>
        <n v="168.0"/>
        <n v="593.0"/>
        <n v="721.0"/>
        <n v="1244.0"/>
        <n v="125.0"/>
        <n v="23.0"/>
        <n v="530.0"/>
        <n v="4.0"/>
        <n v="195.0"/>
        <n v="429.0"/>
        <n v="22.0"/>
        <n v="221.0"/>
        <n v="556.0"/>
        <n v="196.0"/>
        <n v="338.0"/>
        <n v="140.0"/>
        <n v="19.0"/>
        <n v="63.0"/>
        <n v="811.0"/>
        <n v="548.0"/>
        <n v="20.0"/>
        <n v="145.0"/>
        <n v="14.0"/>
        <n v="33.0"/>
        <n v="322.0"/>
        <n v="179.0"/>
        <n v="242.0"/>
        <n v="249.0"/>
        <n v="276.0"/>
        <n v="6772.0"/>
        <n v="122.0"/>
        <n v="375.0"/>
        <n v="531.0"/>
        <n v="151.0"/>
        <n v="342.0"/>
        <n v="297.0"/>
        <n v="285.0"/>
        <n v="136.0"/>
        <n v="149.0"/>
        <n v="1398.0"/>
      </sharedItems>
    </cacheField>
    <cacheField name="assignee" numFmtId="0">
      <sharedItems containsBlank="1">
        <s v="dholbert@mozilla.com"/>
        <s v="Jacob.Bramley@arm.com"/>
        <s v="ehsan.akhgari@gmail.com"/>
        <s v="masayuki@d-toybox.com"/>
        <s v="mstange.moz@gmail.com"/>
        <s v="vladimir@pobox.com"/>
        <s v="cdleary@acm.org"/>
        <s v="bas@basschouten.com"/>
        <s v="jacob.benoit.1@gmail.com"/>
        <s v="m_kato@ga2.so-net.ne.jp"/>
        <s v="brandon@hackmill.com"/>
        <s v="paul@oshannessy.com"/>
        <s v="n.nethercote@gmail.com"/>
        <s v="bzbarsky@mit.edu"/>
        <s v="nobody@mozilla.org"/>
        <s v="philipp@weitershausen.de"/>
        <s v="ben@stechz.com"/>
        <s v="jorendorff@mozilla.com"/>
        <s v="bhackett1024@gmail.com"/>
        <s v="tbsaunde+mozbugs@tbsaunde.org"/>
        <s v="matjk7@gmail.com"/>
        <s v="weinjared+bmo@gmail.com"/>
        <s v="maxli@maxli.ca"/>
        <s v="respindola@unverified.tld"/>
        <s v="general@js.bugs"/>
        <s v="mcmanus@ducksong.com"/>
        <s v="matt.woodrow@gmail.com"/>
        <s v="jwalden@mit.edu"/>
        <s v="lenniger@yahoo.com"/>
        <s v="bent.mozilla@gmail.com"/>
        <s v="emorley@mozilla.com"/>
        <s v="bill.mccloskey@gmail.com"/>
        <s v="marty.rosenberg@gmail.com"/>
        <s v="brian@briansmith.org"/>
        <s v="chris@pearce.org.nz"/>
        <s v="mail@lukewagner.name"/>
        <s v="smontagu@smontagu.org"/>
        <s v="terrence.d.cole@gmail.com"/>
        <s v="tterribe@vt.edu"/>
        <s v="andrew.quartey@gmail.com"/>
        <s v="peterv@propagandism.org"/>
        <s v="mak@mozilla.com"/>
        <s v="ayg@aryeh.name"/>
        <s v="Ms2ger@gmail.com"/>
        <s v="roc@ocallahan.org"/>
        <s v="tdz@users.sourceforge.net"/>
        <s v="zhangpin04@gmail.com"/>
        <s v="allstars.chh@gmail.com"/>
        <s v="ryanvm@gmail.com"/>
        <s v="honzab.moz@firemni.cz"/>
        <s v="khuey@kylehuey.com"/>
        <s v="ncameron@mozilla.com"/>
        <s v="smaug@mozilla.com"/>
        <s v="mdeboer@mozilla.com"/>
        <s v="kinetik@flim.org"/>
        <s v="VYV03354@nifty.ne.jp"/>
        <s v="kats@bugmash.staktrace.com"/>
        <s v="ethanhugg@gmail.com"/>
        <s v="jwatt@jwatt.org"/>
        <s v="chrislord.net@gmail.com"/>
        <s v="mconley@mozilla.com"/>
        <s v="continuation@gmail.com"/>
        <s v="dzbarsky@gmail.com"/>
        <s v="spohl.mozilla.bugs@gmail.com"/>
        <s v="david.caabeiro@gmail.com"/>
        <s v="justin.lebar+bug@gmail.com"/>
        <s v="till@tillschneidereit.net"/>
        <s v="ttaubert@mozilla.com"/>
        <s v="tareqakhandaker@gmail.com"/>
        <s v="karlt@mozbugz.karlt.net"/>
        <s v="mz_mhs-ctb@outlook.com"/>
        <s v="tiago.paez11@gmail.com"/>
        <s v="MatsPalmgren_bugz@use.startmail.com"/>
        <s v="vichen@mozilla.com"/>
        <s v="cabanier@adobe.com"/>
        <s v="jdemooij@mozilla.com"/>
        <s v="nicolas.b.pierron@mozilla.com"/>
        <s v="u480271@disabled.tld"/>
        <s v="marco.zehe@proton.me"/>
        <s v="mmc.bugzilla@gmail.com"/>
        <s v="jya-moz@avenard.org"/>
        <s v="seth.bugzilla@blackhail.net"/>
        <s v="shu@rfrn.org"/>
        <s v="dhenein@mozilla.com"/>
        <s v="gavin.sharp@gmail.com"/>
        <s v="bgrinstead@mozilla.com"/>
        <s v="ntim.bugs@gmail.com"/>
        <s v="b56girard@gmail.com"/>
        <s v="edwin.bugs@flores.geek.nz"/>
        <s v="valentin.gosu@gmail.com"/>
        <s v="nsm.nikhil@gmail.com"/>
        <s v="bholley@mozilla.com"/>
        <s v="suro001@gmail.com"/>
        <s v="cykesiopka.bmo+mozbz@gmail.com"/>
        <s v="xidorn+moz@upsuper.org"/>
        <s v="markh@mozilla.com"/>
        <s v="ericrahm+bz@gmail.com"/>
        <s v="hv1989@gmail.com"/>
        <s v="coopcoopbware@gmail.com"/>
        <s v="padenot@mozilla.com"/>
        <s v="ckerschb@christophkerschbaumer.com"/>
        <s v="milaninbugzilla@gmail.com"/>
        <s v="rjesup@jesup.org"/>
        <s v="dvander@alliedmods.net"/>
        <s v="dao+bmo@mozilla.com"/>
        <s v="bpostelnicu@mozilla.com"/>
        <s v="nfitzgerald@mozilla.com"/>
        <s v="florian@mozilla.com"/>
        <s v="kmaglione+bmo@mozilla.com"/>
        <s v="jnicol@mozilla.com"/>
        <s v="adw@mozilla.com"/>
        <s v="amarchesini@mozilla.com"/>
        <s v="arai.unmht@gmail.com"/>
        <s v="ayumiqmazaky@gmail.com"/>
        <s v="janus926@gmail.com"/>
        <s v="nika@thelayzells.com"/>
        <s v="cpeterson@mozilla.com"/>
        <s v="tnikkel@gmail.com"/>
        <s v="jgilbert@mozilla.com"/>
        <s v="mikokm@gmail.com"/>
        <s v="neerjapancholi@gmail.com"/>
        <s v="fischer.json@gmail.com"/>
        <s v="kakukogou@gmail.com"/>
        <s v="ricky060709@gmail.com"/>
        <s v="shing.lyu@gmail.com"/>
        <s v="eoger@mozilla.com"/>
        <s v="rexboy@mozilla.com"/>
        <s v="froydnj+bz@gmail.com"/>
        <s v="stransky@redhat.com"/>
        <s v="dd.mozilla@gmail.com"/>
        <s v="alex.gaynor@gmail.com"/>
        <s v="bobowencode@gmail.com"/>
        <s v="jcoppeard@mozilla.com"/>
        <s v="jryans@gmail.com"/>
        <s v="na-g@nostrum.com"/>
        <s v="felipc@gmail.com"/>
        <s v="D.O.Teller+bugspam@gmail.com"/>
        <s v="zibi@braniecki.net"/>
        <s v="ericaewright@gmail.com"/>
        <s v="longsonr@gmail.com"/>
        <s v="ayang@mozilla.com"/>
        <s v="echen@mozilla.com"/>
        <s v="standard8@mozilla.com"/>
        <s v="jc@insufficient.coffee"/>
        <s v="aosmond@mozilla.com"/>
        <s v="mythmon@gmail.com"/>
        <s v="jld@mozilla.com"/>
        <s v="edilee@mozilla.com"/>
        <s v="mathieu@mozilla.com"/>
        <s v="robin@igalia.com"/>
        <s v="jonathan@jooped.co.uk"/>
        <s v="aethanyc@gmail.com"/>
        <s v="gwatson@mozilla.com"/>
        <s v="emilio@crisal.io"/>
        <s v="wptsync@mozilla.bugs"/>
        <s v="mcaceres@mozilla.com"/>
        <s v="dminor@mozilla.com"/>
        <s v="achronop@gmail.com"/>
        <s v="bwerth@mozilla.com"/>
        <s v="mail@johann-hofmann.com"/>
        <m/>
        <s v="mozilla@kaply.com"/>
        <s v="khyperia@mozilla.com"/>
        <s v="xeonchen@gmail.com"/>
        <s v="bugzilla@harrytwyford.com"/>
        <s v="evilpies@gmail.com"/>
        <s v="apehrson@mozilla.com"/>
        <s v="whawkins@mozilla.com"/>
        <s v="rhelmer@mozilla.com"/>
        <s v="fwang@igalia.com"/>
        <s v="bugs@rmf.io"/>
        <s v="nhnt11@gmail.com"/>
        <s v="aarushivij@gmail.com"/>
        <s v="michal.novotny@gmail.com"/>
        <s v="gijskruitbosch+bugs@gmail.com"/>
        <s v="ratnabalidutta26@gmail.com"/>
        <s v="boris.chiou@gmail.com"/>
        <s v="jrconlin@mozilla.com"/>
        <s v="tihuang@mozilla.com"/>
        <s v="contatodaclau@gmail.com"/>
        <s v="CuveeHsu@gmail.com"/>
        <s v="shes050117@gmail.com"/>
        <s v="brycebugemail@gmail.com"/>
        <s v="andrei.br92@gmail.com"/>
        <s v="jvarga@mozilla.com"/>
        <s v="mreschenberg@mozilla.com"/>
        <s v="dothayer@mozilla.com"/>
        <s v="cdenizet@mozilla.com"/>
        <s v="kajalsah107@gmail.com"/>
        <s v="sdowne@mozilla.com"/>
        <s v="sotaro.ikeda.g@gmail.com"/>
        <s v="andrebargull@googlemail.com"/>
        <s v="aryx.bugmail@gmx-topmail.de"/>
        <s v="choller@mozilla.com"/>
        <s v="emcdonough@mozilla.com"/>
        <s v="mgaudet@mozilla.com"/>
        <s v="bigiri@mozilla.com"/>
        <s v="jmuizelaar@mozilla.com"/>
        <s v="emcminn@mozilla.com"/>
        <s v="achurchwell@mozilla.com"/>
        <s v="pdahiya@mozilla.com"/>
        <s v="lissyx+mozillians@lissyx.dyndns.org"/>
        <s v="jteh@mozilla.com"/>
        <s v="lsalzman@mozilla.com"/>
        <s v="nical.bugzilla@gmail.com"/>
        <s v="kcochrane@mozilla.com"/>
        <s v="krosylight@mozilla.com"/>
        <s v="docfaraday@gmail.com"/>
      </sharedItems>
    </cacheField>
    <cacheField name="no_of_assignee_comments" numFmtId="0">
      <sharedItems containsString="0" containsBlank="1" containsNumber="1" containsInteger="1">
        <n v="1.0"/>
        <n v="7.0"/>
        <n v="11.0"/>
        <n v="5.0"/>
        <n v="4.0"/>
        <n v="17.0"/>
        <n v="13.0"/>
        <n v="6.0"/>
        <n v="2.0"/>
        <n v="3.0"/>
        <n v="12.0"/>
        <n v="14.0"/>
        <n v="0.0"/>
        <n v="22.0"/>
        <n v="8.0"/>
        <n v="18.0"/>
        <n v="10.0"/>
        <n v="19.0"/>
        <n v="65.0"/>
        <n v="36.0"/>
        <n v="23.0"/>
        <n v="24.0"/>
        <n v="15.0"/>
        <n v="32.0"/>
        <n v="33.0"/>
        <n v="25.0"/>
        <n v="9.0"/>
        <n v="16.0"/>
        <n v="26.0"/>
        <n v="29.0"/>
        <m/>
      </sharedItems>
    </cacheField>
    <cacheField name="length_of_assignee_comments" numFmtId="0">
      <sharedItems containsString="0" containsBlank="1" containsNumber="1" containsInteger="1">
        <n v="70.0"/>
        <n v="649.0"/>
        <n v="785.0"/>
        <n v="393.0"/>
        <n v="114.0"/>
        <n v="504.0"/>
        <n v="780.0"/>
        <n v="542.0"/>
        <n v="76.0"/>
        <n v="134.0"/>
        <n v="35.0"/>
        <n v="26.0"/>
        <n v="914.0"/>
        <n v="22.0"/>
        <n v="341.0"/>
        <n v="331.0"/>
        <n v="73.0"/>
        <n v="243.0"/>
        <n v="1124.0"/>
        <n v="0.0"/>
        <n v="92.0"/>
        <n v="1012.0"/>
        <n v="1460.0"/>
        <n v="533.0"/>
        <n v="316.0"/>
        <n v="200.0"/>
        <n v="41.0"/>
        <n v="345.0"/>
        <n v="118.0"/>
        <n v="77.0"/>
        <n v="62.0"/>
        <n v="142.0"/>
        <n v="81.0"/>
        <n v="154.0"/>
        <n v="1609.0"/>
        <n v="155.0"/>
        <n v="146.0"/>
        <n v="18.0"/>
        <n v="564.0"/>
        <n v="543.0"/>
        <n v="657.0"/>
        <n v="39.0"/>
        <n v="47.0"/>
        <n v="595.0"/>
        <n v="425.0"/>
        <n v="38.0"/>
        <n v="95.0"/>
        <n v="309.0"/>
        <n v="1387.0"/>
        <n v="44.0"/>
        <n v="926.0"/>
        <n v="260.0"/>
        <n v="124.0"/>
        <n v="116.0"/>
        <n v="1336.0"/>
        <n v="106.0"/>
        <n v="375.0"/>
        <n v="10355.0"/>
        <n v="209.0"/>
        <n v="1370.0"/>
        <n v="226.0"/>
        <n v="404.0"/>
        <n v="96.0"/>
        <n v="28.0"/>
        <n v="57.0"/>
        <n v="101.0"/>
        <n v="217.0"/>
        <n v="848.0"/>
        <n v="121.0"/>
        <n v="66.0"/>
        <n v="414.0"/>
        <n v="42.0"/>
        <n v="107.0"/>
        <n v="16.0"/>
        <n v="729.0"/>
        <n v="138.0"/>
        <n v="126.0"/>
        <n v="288.0"/>
        <n v="32.0"/>
        <n v="141.0"/>
        <n v="111.0"/>
        <n v="271.0"/>
        <n v="384.0"/>
        <n v="753.0"/>
        <n v="161.0"/>
        <n v="369.0"/>
        <n v="86.0"/>
        <n v="172.0"/>
        <n v="27.0"/>
        <n v="2689.0"/>
        <n v="67.0"/>
        <n v="51.0"/>
        <n v="223.0"/>
        <n v="269.0"/>
        <n v="1461.0"/>
        <n v="212.0"/>
        <n v="340.0"/>
        <n v="61.0"/>
        <n v="98.0"/>
        <n v="178.0"/>
        <n v="287.0"/>
        <n v="132.0"/>
        <n v="605.0"/>
        <n v="49.0"/>
        <n v="130.0"/>
        <n v="971.0"/>
        <n v="1568.0"/>
        <n v="193.0"/>
        <n v="222.0"/>
        <n v="97.0"/>
        <n v="5.0"/>
        <n v="208.0"/>
        <n v="343.0"/>
        <n v="199.0"/>
        <n v="1998.0"/>
        <n v="45.0"/>
        <n v="131.0"/>
        <n v="34.0"/>
        <n v="896.0"/>
        <n v="102.0"/>
        <n v="83.0"/>
        <n v="167.0"/>
        <n v="256.0"/>
        <n v="196.0"/>
        <n v="56.0"/>
        <n v="185.0"/>
        <n v="183.0"/>
        <n v="294.0"/>
        <n v="507.0"/>
        <n v="163.0"/>
        <n v="443.0"/>
        <n v="725.0"/>
        <n v="296.0"/>
        <n v="59.0"/>
        <n v="312.0"/>
        <n v="292.0"/>
        <n v="493.0"/>
        <n v="1007.0"/>
        <n v="75.0"/>
        <n v="891.0"/>
        <n v="335.0"/>
        <n v="105.0"/>
        <n v="55.0"/>
        <n v="164.0"/>
        <n v="355.0"/>
        <n v="24.0"/>
        <n v="895.0"/>
        <n v="475.0"/>
        <n v="746.0"/>
        <n v="50.0"/>
        <n v="538.0"/>
        <n v="905.0"/>
        <n v="110.0"/>
        <n v="13.0"/>
        <n v="706.0"/>
        <n v="388.0"/>
        <n v="109.0"/>
        <n v="337.0"/>
        <n v="612.0"/>
        <n v="84.0"/>
        <n v="372.0"/>
        <n v="283.0"/>
        <n v="78.0"/>
        <n v="1114.0"/>
        <n v="512.0"/>
        <n v="368.0"/>
        <n v="1639.0"/>
        <n v="447.0"/>
        <n v="379.0"/>
        <n v="987.0"/>
        <n v="464.0"/>
        <n v="620.0"/>
        <n v="310.0"/>
        <n v="174.0"/>
        <n v="74.0"/>
        <n v="305.0"/>
        <n v="30.0"/>
        <n v="10.0"/>
        <n v="36.0"/>
        <n v="176.0"/>
        <n v="681.0"/>
        <n v="87.0"/>
        <n v="274.0"/>
        <n v="65.0"/>
        <n v="251.0"/>
        <n v="344.0"/>
        <n v="133.0"/>
        <n v="411.0"/>
        <n v="678.0"/>
        <n v="399.0"/>
        <n v="978.0"/>
        <n v="64.0"/>
        <n v="31.0"/>
        <n v="257.0"/>
        <n v="85.0"/>
        <n v="54.0"/>
        <n v="19.0"/>
        <n v="144.0"/>
        <n v="554.0"/>
        <n v="763.0"/>
        <n v="90.0"/>
        <n v="204.0"/>
        <n v="123.0"/>
        <n v="206.0"/>
        <n v="1167.0"/>
        <n v="357.0"/>
        <n v="169.0"/>
        <m/>
        <n v="60.0"/>
        <n v="211.0"/>
        <n v="173.0"/>
        <n v="917.0"/>
        <n v="371.0"/>
        <n v="467.0"/>
        <n v="520.0"/>
        <n v="669.0"/>
        <n v="12.0"/>
        <n v="315.0"/>
        <n v="215.0"/>
        <n v="180.0"/>
        <n v="156.0"/>
        <n v="171.0"/>
        <n v="395.0"/>
        <n v="143.0"/>
        <n v="450.0"/>
        <n v="1446.0"/>
        <n v="713.0"/>
        <n v="2761.0"/>
        <n v="466.0"/>
        <n v="189.0"/>
        <n v="168.0"/>
        <n v="803.0"/>
        <n v="721.0"/>
        <n v="1244.0"/>
        <n v="505.0"/>
        <n v="23.0"/>
        <n v="15.0"/>
        <n v="6.0"/>
        <n v="195.0"/>
        <n v="429.0"/>
        <n v="99.0"/>
        <n v="63.0"/>
        <n v="548.0"/>
        <n v="20.0"/>
        <n v="115.0"/>
        <n v="14.0"/>
        <n v="33.0"/>
        <n v="322.0"/>
        <n v="179.0"/>
        <n v="104.0"/>
        <n v="242.0"/>
        <n v="249.0"/>
        <n v="276.0"/>
        <n v="6772.0"/>
        <n v="122.0"/>
        <n v="531.0"/>
        <n v="29.0"/>
        <n v="69.0"/>
        <n v="113.0"/>
        <n v="297.0"/>
        <n v="285.0"/>
        <n v="136.0"/>
        <n v="17.0"/>
        <n v="149.0"/>
        <n v="359.0"/>
      </sharedItems>
    </cacheField>
    <cacheField name="creator_assignee_same?" numFmtId="0">
      <sharedItems containsString="0" containsBlank="1" containsNumber="1" containsInteger="1">
        <n v="0.0"/>
        <n v="1.0"/>
        <m/>
      </sharedItems>
    </cacheField>
    <cacheField name="no_of_attachments" numFmtId="0">
      <sharedItems containsString="0" containsBlank="1" containsNumber="1" containsInteger="1">
        <n v="0.0"/>
        <n v="3.0"/>
        <n v="6.0"/>
        <n v="7.0"/>
        <n v="14.0"/>
        <n v="1.0"/>
        <n v="9.0"/>
        <n v="5.0"/>
        <n v="4.0"/>
        <n v="2.0"/>
        <n v="8.0"/>
        <n v="16.0"/>
        <n v="15.0"/>
        <n v="13.0"/>
        <n v="10.0"/>
        <n v="11.0"/>
        <n v="34.0"/>
        <n v="37.0"/>
        <n v="17.0"/>
        <n v="12.0"/>
        <n v="27.0"/>
        <n v="20.0"/>
        <n v="29.0"/>
        <n v="25.0"/>
        <n v="18.0"/>
        <m/>
      </sharedItems>
    </cacheField>
    <cacheField name="priority" numFmtId="0">
      <sharedItems containsBlank="1">
        <s v="--"/>
        <s v="P1"/>
        <s v="P3"/>
        <s v="P2"/>
        <s v="P4"/>
        <s v="P5"/>
        <m/>
      </sharedItems>
    </cacheField>
    <cacheField name="severity" numFmtId="0">
      <sharedItems containsBlank="1">
        <s v="trivial"/>
        <s v="normal"/>
        <s v="minor"/>
        <s v="critical"/>
        <s v="major"/>
        <s v="S3"/>
        <s v="blocker"/>
        <m/>
        <s v="N/A"/>
        <s v="--"/>
        <s v="S4"/>
        <s v="S2"/>
        <s v="S1"/>
      </sharedItems>
    </cacheField>
    <cacheField name="resolution" numFmtId="0">
      <sharedItems containsBlank="1">
        <s v="FIXED"/>
        <m/>
      </sharedItems>
    </cacheField>
    <cacheField name="status" numFmtId="0">
      <sharedItems containsBlank="1">
        <s v="RESOLVED"/>
        <s v="VERIFIED"/>
        <m/>
      </sharedItems>
    </cacheField>
    <cacheField name="duplicates" numFmtId="0">
      <sharedItems containsBlank="1">
        <s v="[]"/>
        <m/>
        <s v="[554574, 554627]"/>
        <s v="[565321]"/>
        <s v="[673189]"/>
        <s v="[493685]"/>
        <s v="[267146, 711761]"/>
        <s v="[721191]"/>
        <s v="[706728]"/>
        <s v="[723388]"/>
        <s v="[716211, 785943, 811006, 816620]"/>
        <s v="[799336]"/>
        <s v="[849884]"/>
        <s v="[867498]"/>
        <s v="[895099, 895181, 895453, 896149]"/>
        <s v="[484172, 486551]"/>
        <s v="[921813]"/>
        <s v="[1036939, 1048348, 1058062, 1064408, 1065466, 1067103, 1067564]"/>
        <s v="[1097562]"/>
        <s v="[604626, 720003]"/>
        <s v="[1117442]"/>
        <s v="[1122714, 1124209, 1128434, 1133707]"/>
        <s v="[1188007, 1188226]"/>
        <s v="[1067230]"/>
        <s v="[1155060]"/>
        <s v="[986942]"/>
        <s v="[1283887]"/>
        <s v="[1256737]"/>
        <s v="[1269561]"/>
        <s v="[1357036, 1357047]"/>
        <s v="[1352665, 1433726, 1434935]"/>
        <s v="[1452704, 1454133, 1454139]"/>
        <s v="[1505842]"/>
        <s v="[1454652, 1615831]"/>
        <s v="[1519111]"/>
        <s v="[1515101]"/>
        <s v="[1507577, 1507855]"/>
        <s v="[1569473, 1571601]"/>
        <s v="[1626070, 1627794, 1633892]"/>
        <s v="[1619401]"/>
        <s v="[1487634]"/>
        <s v="[1634592, 1645810, 1648940, 1649135, 1779813]"/>
        <s v="[1701006]"/>
        <s v="[1749061]"/>
        <s v="[1744223, 1744224, 1744228]"/>
      </sharedItems>
    </cacheField>
    <cacheField name="dupe_of" numFmtId="0">
      <sharedItems containsString="0" containsBlank="1">
        <m/>
      </sharedItems>
    </cacheField>
    <cacheField name="classification" numFmtId="0">
      <sharedItems containsBlank="1">
        <s v="Components"/>
        <m/>
        <s v="Client Software"/>
      </sharedItems>
    </cacheField>
    <cacheField name="is_open" numFmtId="0">
      <sharedItems containsBlank="1">
        <b v="0"/>
        <m/>
      </sharedItems>
    </cacheField>
    <cacheField name="regressed_by" numFmtId="0">
      <sharedItems containsBlank="1">
        <s v="[]"/>
        <m/>
        <s v="[1562145]"/>
        <s v="[1423253, 1522238]"/>
        <s v="[1515712]"/>
        <s v="[1498518]"/>
        <s v="[1543812]"/>
        <s v="[1601334]"/>
        <s v="[1508292]"/>
        <s v="[1685623]"/>
        <s v="[1717077]"/>
        <s v="[1742411]"/>
        <s v="[1748450]"/>
        <s v="[1742865]"/>
        <s v="[1738413]"/>
        <s v="[1703654, 1773712]"/>
        <s v="[1769547]"/>
        <s v="[1790275]"/>
        <s v="[1793679]"/>
        <s v="[1805414]"/>
      </sharedItems>
    </cacheField>
    <cacheField name="issue_class" numFmtId="0">
      <sharedItems containsBlank="1">
        <s v="Implementation"/>
        <s v="Testing"/>
        <m/>
        <s v="Refactoring"/>
      </sharedItems>
    </cacheField>
    <cacheField name="issue_category" numFmtId="0">
      <sharedItems containsBlank="1">
        <s v="Incorrect Page Rendering"/>
        <s v="Performance Optimization"/>
        <s v="UI Issue"/>
        <s v="Code Design"/>
        <s v="Compatibility Issue"/>
        <s v="Test Failure"/>
        <m/>
        <s v="Feature Development"/>
        <s v="Defective Functionality"/>
        <s v="Crash"/>
        <s v="Unnecessary Code Removal"/>
        <s v="Technology Update"/>
        <s v="Code Improvement"/>
        <s v="Test Update"/>
        <s v="Preventive changes"/>
        <s v="Error Handling Improvement"/>
        <s v="Flaky Tests"/>
        <s v="Audit Task"/>
      </sharedItems>
    </cacheField>
    <cacheField name="code_sequence" numFmtId="0">
      <sharedItems containsBlank="1">
        <s v="PROBLEM_CAUSE_IDENTIFICATION,POTENTIAL_SOLUTION_DESIGN,SOLUTION_REVIEW,CODE_IMPLEMENTATION"/>
        <s v="POTENTIAL_SOLUTION_DESIGN,SOLUTION_REVIEW,CODE_IMPLEMENTATION,SOLUTION_VERIFICATION,CODE_REVIEW,CODE_IMPLEMENTATION,CODE_REVIEW,NEW_ISSUE_FILING"/>
        <s v="PROBLEM_CAUSE_IDENTIFICATION,PROBLEM_CAUSE_IDENTIFICATION,POTENTIAL_SOLUTION_DESIGN,CODE_IMPLEMENTATION,CODE_REVIEW,CODE_REVIEW_REQUEST,CODE_REVIEW,POTENTIAL_SOLUTION_DESIGN,PROBLEM_REVIEW,POTENTIAL_SOLUTION_DESIGN,PROBLEM_CAUSE_IDENTIFICATION,POTENTIAL_S"/>
        <s v="PROBLEM_CAUSE_IDENTIFICATION,CODE_IMPLEMENTATION,CODE_REVIEW_REQUEST,CODE_REVIEW,CODE_REVIEW,CODE_IMPLEMENTATION,CODE_REVIEW,CODE_REVIEW,CODE_REVIEW,CODE_REVIEW,CODE_REVIEW,CODE_REVIEW,CODE_IMPLEMENTATION,NEW_ISSUE_FILING"/>
        <s v="POTENTIAL_SOLUTION_DESIGN,SOLUTION_REVIEW,REPRODUCTION_ATTEMPT,POTENTIAL_SOLUTION_DESIGN,SOLUTION_REVIEW_REQUEST,REPRODUCTION_ATTEMPT,SOLUTION_REVIEW,CODE_IMPLEMENTATION,CODE_REVIEW,SOLUTION_VERIFICATION"/>
        <s v="POTENTIAL_SOLUTION_DESIGN,CODE_IMPLEMENTATION,CODE_IMPLEMENTATION,CODE_REVIEW,CODE_IMPLEMENTATION,CODE_REVIEW,CODE_REVIEW,CODE_REVIEW,CODE_REVIEW,CODE_REVIEW,CODE_REVIEW,CODE_REVIEW,CODE_REVIEW,NEW_ISSUE_FILING,CODE_REVIEW,CODE_REVIEW,POTENTIAL_SOLUTION_D"/>
        <s v="CODE_IMPLEMENTATION,CODE_REVIEW,CODE_IMPLEMENTATION,CODE_IMPLEMENTATION,CODE_IMPLEMENTATION,CODE_IMPLEMENTATION,CODE_IMPLEMENTATION,CODE_IMPLEMENTATION,CODE_REVIEW,CODE_REVIEW,CODE_REVIEW,CODE_REVIEW,CODE_IMPLEMENTATION,CODE_REVIEW,CODE_IMPLEMENTATION,COD"/>
        <s v="REPRODUCTION_ATTEMPT,REPRODUCTION_ATTEMPT,PROBLEM_CAUSE_IDENTIFICATION,CODE_IMPLEMENTATION,CODE_REVIEW,CODE_IMPLEMENTATION,CODE_REVIEW,CODE_REVIEW,CODE_REVIEW,CODE_REVIEW,CODE_REVIEW,CODE_REVIEW,CODE_IMPLEMENTATION,IMPLEMENTATION_REVERSION,CODE_IMPLEMENTA"/>
        <s v="CODE_IMPLEMENTATION,CODE_IMPLEMENTATION,CODE_REVIEW"/>
        <s v="REPRODUCTION_ATTEMPT,REPRODUCTION_ATTEMPT,PROBLEM_CAUSE_IDENTIFICATION,POTENTIAL_SOLUTION_DESIGN,CODE_IMPLEMENTATION,CODE_IMPLEMENTATION,CODE_IMPLEMENTATION"/>
        <s v="CODE_IMPLEMENTATION,SOLUTION_VERIFICATION"/>
        <s v="CODE_IMPLEMENTATION"/>
        <s v="PROBLEM_LOCALIZATION,ISSUE_IMPACT,REPRODUCTION_ATTEMPT,CODE_IMPLEMENTATION,CODE_REVIEW,CODE_REVIEW,CODE_REVIEW,CODE_REVIEW,CODE_REVIEW,POTENTIAL_SOLUTION_DESIGN,SOLUTION_REVIEW_REQUEST,SOLUTION_REVIEW,NEW_ISSUE_FILING,PROBLEM_CAUSE_IDENTIFICATION,POTENTIA"/>
        <s v="REPRODUCTION_ATTEMPT,SOLVED_BY_OTHER_ISSUE"/>
        <s v="CODE_IMPLEMENTATION,SOLUTION_VERIFICATION,CODE_REVIEW,CODE_REVIEW,SOLVED_BY_OTHER_ISSUE,CODE_REVIEW,SOLUTION_VERIFICATION,CODE_IMPLEMENTATION,CODE_IMPLEMENTATION"/>
        <s v="CODE_IMPLEMENTATION,PROBLEM_CAUSE_IDENTIFICATION,REPRODUCTION_ATTEMPT,REPRODUCTION_ATTEMPT,REPRODUCTION_ATTEMPT,REPRODUCTION_ATTEMPT,REPRODUCTION_ATTEMPT,REPRODUCTION_ATTEMPT,CODE_REVIEW,CODE_REVIEW,CODE_REVIEW,CODE_REVIEW,SOLUTION_VERIFICATION"/>
        <s v="REPRODUCTION_REQUEST,POTENTIAL_SOLUTION_DESIGN,REPRODUCTION_ATTEMPT,CODE_IMPLEMENTATION,CODE_UPDATE_REQUEST,CODE_REVIEW,CODE_IMPLEMENTATION,CODE_IMPLEMENTATION,CODE_IMPLEMENTATION,CODE_REVIEW,CODE_UPDATE_REQUEST,CODE_IMPLEMENTATION,CODE_REVIEW,CODE_REVIEW"/>
        <s v="PROBLEM_CAUSE_IDENTIFICATION,POTENTIAL_SOLUTION_DESIGN,POTENTIAL_SOLUTION_DESIGN,POTENTIAL_SOLUTION_DESIGN,POTENTIAL_SOLUTION_DESIGN,SOLUTION_REVIEW,CODE_IMPLEMENTATION,CODE_REVIEW_REQUEST,POTENTIAL_SOLUTION_DESIGN,POTENTIAL_SOLUTION_DESIGN,CODE_IMPLEMENT"/>
        <m/>
        <s v="CODE_IMPLEMENTATION,PROBLEM_CAUSE_IDENTIFICATION"/>
        <s v="PROBLEM_CAUSE_IDENTIFICATION,PROBLEM_CAUSE_IDENTIFICATION,POTENTIAL_SOLUTION_DESIGN,SOLUTION_REVIEW,POTENTIAL_SOLUTION_DESIGN,SOLUTION_REVIEW,SOLUTION_REVIEW,POTENTIAL_SOLUTION_DESIGN,SOLUTION_REVIEW,SOLUTION_REVIEW,CODE_IMPLEMENTATION,CODE_UPDATE_REQUEST"/>
        <s v="PROBLEM_REVIEW,PROBLEM_REVIEW,CODE_IMPLEMENTATION,CODE_IMPLEMENTATION,SOLUTION_VERIFICATION,SOLUTION_VERIFICATION,POTENTIAL_SOLUTION_DESIGN,CODE_IMPLEMENTATION,SOLUTION_VERIFICATION,CODE_IMPLEMENTATION,SOLUTION_VERIFICATION,CODE_IMPLEMENTATION,CODE_REVIEW"/>
        <s v="PROBLEM_REVIEW,PROBLEM_REVIEW,PROBLEM_CAUSE_IDENTIFICATION,POTENTIAL_SOLUTION_DESIGN,CODE_IMPLEMENTATION,CODE_IMPLEMENTATION,POTENTIAL_SOLUTION_DESIGN,CODE_IMPLEMENTATION,SOLUTION_VERIFICATION"/>
        <s v="POTENTIAL_SOLUTION_DESIGN,SOLUTION_REVIEW,CODE_IMPLEMENTATION,CODE_REVIEW,CODE_REVIEW,CODE_IMPLEMENTATION,CODE_REVIEW_REQUEST,CODE_REVIEW,SOLUTION_VERIFICATION"/>
        <s v="PROBLEM_REVIEW,PROBLEM_REVIEW,CODE_IMPLEMENTATION,CODE_REVIEW,CODE_REVIEW"/>
        <s v="CODE_IMPLEMENTATION,CODE_REVIEW"/>
        <s v="POTENTIAL_SOLUTION_DESIGN,CODE_IMPLEMENTATION,SOLUTION_REVIEW,POTENTIAL_SOLUTION_DESIGN,SOLUTION_REVIEW,SOLUTION_REVIEW,CODE_IMPLEMENTATION,CODE_IMPLEMENTATION,CODE_IMPLEMENTATION,CODE_REVIEW,POTENTIAL_SOLUTION_DESIGN,SOLUTION_REVIEW,POTENTIAL_SOLUTION_DE"/>
        <s v="POTENTIAL_SOLUTION_DESIGN,SOLUTION_REVIEW_REQUEST,POTENTIAL_SOLUTION_DESIGN,SOLUTION_VERIFICATION,CODE_IMPLEMENTATION,CODE_REVIEW,CODE_REVIEW,CODE_REVIEW,CODE_IMPLEMENTATION,CODE_IMPLEMENTATION,CODE_REVIEW,CODE_REVIEW,CODE_IMPLEMENTATION,CODE_REVIEW,CODE_"/>
        <s v="CODE_IMPLEMENTATION,CODE_REVIEW,CODE_IMPLEMENTATION,CODE_REVIEW_REQUEST,CODE_REVIEW"/>
        <s v="PROBLEM_CAUSE_IDENTIFICATION,POTENTIAL_SOLUTION_DESIGN,CODE_IMPLEMENTATION"/>
        <s v="PROBLEM_CAUSE_IDENTIFICATION,CODE_IMPLEMENTATION"/>
        <s v="POTENTIAL_SOLUTION_DESIGN,CODE_IMPLEMENTATION,CODE_REVIEW_REQUEST,CODE_REVIEW,CODE_IMPLEMENTATION"/>
        <s v="PROBLEM_CAUSE_IDENTIFICATION,POTENTIAL_SOLUTION_DESIGN,POTENTIAL_SOLUTION_DESIGN,SOLUTION_REVIEW,PROBLEM_CAUSE_IDENTIFICATION,SOLUTION_REVIEW,CODE_IMPLEMENTATION,CODE_REVIEW,SOLUTION_VERIFICATION,COLLATERAL_PROBLEM_ANALYSIS,COLLATERAL_POTENTIAL_SOLUTION,C"/>
        <s v="PROBLEM_CAUSE_IDENTIFICATION,PROBLEM_CAUSE_IDENTIFICATION,CODE_IMPLEMENTATION"/>
        <s v="CODE_IMPLEMENTATION,CODE_IMPLEMENTATION,CODE_IMPLEMENTATION,POTENTIAL_SOLUTION_DESIGN,CODE_REVIEW,CODE_REVIEW,NEW_ISSUE_FILING"/>
        <s v="CODE_IMPLEMENTATION,CODE_REVIEW,CODE_REVIEW,SOLUTION_REVIEW,CODE_IMPLEMENTATION,SOLUTION_REVIEW,SOLUTION_REVIEW,CODE_REVIEW,IMPLEMENTATION_REVERSION,COLLATERAL_PROBLEM_ANALYSIS,CODE_IMPLEMENTATION,CODE_REVIEW,SOLUTION_REVIEW,SOLUTION_REVIEW,POTENTIAL_SOLU"/>
        <s v="PROBLEM_CAUSE_IDENTIFICATION,POTENTIAL_SOLUTION_DESIGN,REPRODUCTION_ATTEMPT,REPRODUCTION_ATTEMPT,REPRODUCTION_ATTEMPT,CODE_IMPLEMENTATION,CODE_REVIEW,CODE_REVIEW,SOLUTION_VERIFICATION"/>
        <s v="CODE_IMPLEMENTATION,CODE_IMPLEMENTATION,CODE_IMPLEMENTATION,CODE_REVIEW"/>
        <s v="PROBLEM_REVIEW,PROBLEM_REVIEW_REQUEST,PROBLEM_REVIEW,PROBLEM_REVIEW,POTENTIAL_SOLUTION_DESIGN,CODE_IMPLEMENTATION,VERIFICATION_REQUEST,SOLUTION_VERIFICATION"/>
        <s v="POTENTIAL_SOLUTION_DESIGN,POTENTIAL_SOLUTION_DESIGN,SOLUTION_REVIEW,CODE_IMPLEMENTATION,CODE_IMPLEMENTATION,CODE_REVIEW_REQUEST,CODE_REVIEW,CODE_REVIEW,CODE_REVIEW,CODE_REVIEW,CODE_REVIEW,NEW_ISSUE_FILING"/>
        <s v="CODE_IMPLEMENTATION,CODE_REVIEW,CODE_REVIEW,CODE_REVIEW,CODE_REVIEW,CODE_REVIEW,CODE_REVIEW,CODE_REVIEW,CODE_REVIEW,CODE_IMPLEMENTATION,CODE_IMPLEMENTATION,CODE_REVIEW,CODE_REVIEW,CODE_REVIEW,IMPLEMENTATION_REVERSION,IMPLEMENTATION_REVERSION,IMPLEMENTATIO"/>
        <s v="PROBLEM_REVIEW_REQUEST,REPRODUCTION_ATTEMPT,POTENTIAL_SOLUTION_DESIGN,CODE_IMPLEMENTATION"/>
        <s v="PROBLEM_REVIEW_REQUEST,PROBLEM_LOCALIZATION,PROBLEM_REVIEW,PROBLEM_REVIEW,PROBLEM_REVIEW,POTENTIAL_SOLUTION_DESIGN,SOLUTION_REVIEW,SOLUTION_REVIEW,CODE_IMPLEMENTATION,CODE_REVIEW,CODE_REVIEW,NEW_ISSUE_FILING,VERIFICATION_REQUEST,UPLIFT_APPROVAL,SOLUTION_V"/>
        <s v="CODE_IMPLEMENTATION,CODE_IMPLEMENTATION,CODE_IMPLEMENTATION,CODE_IMPLEMENTATION,CODE_IMPLEMENTATION,PROBLEM_CAUSE_IDENTIFICATION,CODE_IMPLEMENTATION,CODE_IMPLEMENTATION,CODE_REVIEW,CODE_REVIEW,CODE_REVIEW,CODE_REVIEW,CODE_REVIEW"/>
        <s v="CODE_IMPLEMENTATION,CODE_IMPLEMENTATION"/>
        <s v="CODE_IMPLEMENTATION,CODE_REVIEW,CODE_REVIEW,CODE_REVIEW,CODE_REVIEW,CODE_REVIEW,CODE_REVIEW,CODE_IMPLEMENTATION"/>
        <s v="POTENTIAL_SOLUTION_DESIGN,SOLUTION_REVIEW,CODE_IMPLEMENTATION,CODE_REVIEW,CODE_REVIEW,SOLUTION_VERIFICATION"/>
        <s v="POTENTIAL_SOLUTION_DESIGN,POTENTIAL_SOLUTION_DESIGN,SOLUTION_REVIEW_REQUEST,NEW_ISSUE_FILING,NEW_ISSUE_FILING,PROBLEM_REVIEW,PROBLEM_REVIEW,POTENTIAL_SOLUTION_DESIGN,PROBLEM_REVIEW,PROBLEM_REVIEW,CODE_IMPLEMENTATION,CODE_REVIEW,CODE_REVIEW,CODE_REVIEW,COD"/>
        <s v="PROBLEM_REVIEW,CODE_IMPLEMENTATION,SOLUTION_REVIEW,SOLUTION_VERIFICATION,VERIFICATION_REQUEST,CODE_REVIEW,CODE_REVIEW,CODE_REVIEW,NEW_ISSUE_FILING,SOLUTION_VERIFICATION,CODE_IMPLEMENTATION,NEW_ISSUE_FILING,CODE_IMPLEMENTATION,UPLIFT_APPROVAL,CODE_IMPLEMEN"/>
        <s v="CODE_IMPLEMENTATION,CODE_REVIEW,CODE_IMPLEMENTATION"/>
        <s v="PROBLEM_REVIEW,PROBLEM_REVIEW,CODE_IMPLEMENTATION,CODE_REVIEW"/>
        <s v="CODE_IMPLEMENTATION,CODE_REVIEW,CODE_REVIEW,CODE_REVIEW,CODE_REVIEW,CODE_REVIEW,CODE_IMPLEMENTATION,CODE_REVIEW,CODE_REVIEW,CODE_REVIEW,CODE_REVIEW,CODE_REVIEW,CODE_REVIEW,CODE_IMPLEMENTATION,CODE_REVIEW,CODE_REVIEW,CODE_REVIEW,CODE_IMPLEMENTATION,CODE_IM"/>
        <s v="CODE_IMPLEMENTATION,CODE_IMPLEMENTATION,CODE_REVIEW,CODE_REVIEW,CODE_REVIEW,CODE_REVIEW,CODE_REVIEW,CODE_REVIEW,CODE_REVIEW,CODE_REVIEW,CODE_REVIEW,CODE_REVIEW,CODE_REVIEW,CODE_REVIEW,CODE_REVIEW,CODE_REVIEW,CODE_REVIEW,CODE_REVIEW,CODE_REVIEW,CODE_REVIEW"/>
        <s v="PROBLEM_CAUSE_IDENTIFICATION,POTENTIAL_SOLUTION_DESIGN,SOLUTION_REVIEW,CODE_IMPLEMENTATION,CODE_REVIEW,NEW_ISSUE_FILING,NEW_ISSUE_FILING,NEW_ISSUE_FILING,CODE_REVIEW,NEW_ISSUE_FILING,NEW_ISSUE_FILING,UPLIFT_APPROVAL"/>
        <s v="CODE_IMPLEMENTATION,CODE_IMPLEMENTATION,CODE_IMPLEMENTATION,CODE_IMPLEMENTATION,CODE_IMPLEMENTATION,CODE_IMPLEMENTATION,CODE_REVIEW_REQUEST,CODE_REVIEW,CODE_REVIEW,CODE_REVIEW,CODE_REVIEW,CODE_REVIEW,CODE_REVIEW,CODE_REVIEW,CODE_REVIEW,CODE_REVIEW,CODE_RE"/>
        <s v="PROBLEM_REVIEW_REQUEST,PROBLEM_CAUSE_IDENTIFICATION,POTENTIAL_SOLUTION_DESIGN,CODE_IMPLEMENTATION,CODE_IMPLEMENTATION,SOLUTION_VERIFICATION,CODE_REVIEW,SOLUTION_VERIFICATION,SOLUTION_VERIFICATION"/>
        <s v="CODE_IMPLEMENTATION,CODE_IMPLEMENTATION,CODE_IMPLEMENTATION,CODE_IMPLEMENTATION,CODE_IMPLEMENTATION,CODE_IMPLEMENTATION,CODE_IMPLEMENTATION,CODE_IMPLEMENTATION,CODE_IMPLEMENTATION,CODE_IMPLEMENTATION,CODE_IMPLEMENTATION,CODE_IMPLEMENTATION,CODE_REVIEW,COD"/>
        <s v="POTENTIAL_SOLUTION_DESIGN,CODE_IMPLEMENTATION,CODE_REVIEW_REQUEST"/>
        <s v="ISSUE_IMPACT,PROBLEM_CAUSE_IDENTIFICATION,CODE_IMPLEMENTATION,CODE_REVIEW,CODE_REVIEW,CODE_REVIEW,CODE_REVIEW,NEW_ISSUE_FILING,CODE_REVIEW,UPLIFT_APPROVAL,VERIFICATION_REQUEST,SOLUTION_VERIFICATION"/>
        <s v="CODE_IMPLEMENTATION,CODE_REVIEW,CODE_REVIEW,CODE_REVIEW,CODE_REVIEW,CODE_REVIEW,CODE_REVIEW,CODE_REVIEW,CODE_REVIEW,CODE_REVIEW,CODE_REVIEW,CODE_REVIEW,CODE_IMPLEMENTATION,CODE_IMPLEMENTATION"/>
        <s v="POTENTIAL_SOLUTION_DESIGN,SOLVED_BY_OTHER_ISSUE,SOLUTION_REVIEW_REQUEST,SOLUTION_REVIEW,SOLUTION_VERIFICATION"/>
        <s v="PROBLEM_LOCALIZATION,PROBLEM_REVIEW,SOLVED_BY_OTHER_ISSUE,VERIFICATION_REQUEST,SOLUTION_VERIFICATION,NEW_ISSUE_FILING"/>
        <s v="POTENTIAL_SOLUTION_DESIGN,PROBLEM_LOCALIZATION,POTENTIAL_SOLUTION_DESIGN,CODE_IMPLEMENTATION,IMPLEMENTATION_REVERSION,CODE_IMPLEMENTATION,CODE_IMPLEMENTATION,UPLIFT_APPROVAL,SOLUTION_VERIFICATION"/>
        <s v="NEW_ISSUE_FILING,POTENTIAL_SOLUTION_DESIGN,POTENTIAL_SOLUTION_DESIGN,SOLUTION_REVIEW_REQUEST,POTENTIAL_SOLUTION_DESIGN,CODE_IMPLEMENTATION,ISSUE_IMPACT,CODE_IMPLEMENTATION,CODE_REVIEW,CODE_REVIEW,CODE_REVIEW,CODE_REVIEW,CODE_REVIEW_REQUEST,CODE_REVIEW,COD"/>
        <s v="PROBLEM_REVIEW,CODE_IMPLEMENTATION,CODE_IMPLEMENTATION,CODE_REVIEW"/>
        <s v="PROBLEM_REVIEW,PROBLEM_REVIEW,REPRODUCTION_ATTEMPT,REPRODUCTION_ATTEMPT,REPRODUCTION_ATTEMPT,REPRODUCTION_ATTEMPT,REPRODUCTION_ATTEMPT,PROBLEM_REVIEW,PROBLEM_REVIEW,POTENTIAL_SOLUTION_DESIGN,CODE_IMPLEMENTATION,CODE_REVIEW_REQUEST,CODE_REVIEW,CODE_IMPLEME"/>
        <s v="POTENTIAL_SOLUTION_DESIGN,CODE_IMPLEMENTATION"/>
        <s v="CODE_IMPLEMENTATION,CODE_REVIEW,CODE_REVIEW,CODE_REVIEW,CODE_REVIEW,CODE_REVIEW,CODE_REVIEW"/>
        <s v="POTENTIAL_SOLUTION_DESIGN,POTENTIAL_SOLUTION_DESIGN,POTENTIAL_SOLUTION_DESIGN,SOLUTION_REVIEW,POTENTIAL_SOLUTION_DESIGN,SOLUTION_REVIEW,CODE_IMPLEMENTATION,POTENTIAL_SOLUTION_DESIGN,POTENTIAL_SOLUTION_DESIGN,SOLUTION_REVIEW,CODE_IMPLEMENTATION,SOLUTION_VE"/>
        <s v="CODE_IMPLEMENTATION,CODE_REVIEW,CODE_UPDATE_REQUEST,CODE_UPDATE_REQUEST,CODE_IMPLEMENTATION,IMPLEMENTATION_REVERSION,CODE_IMPLEMENTATION"/>
        <s v="CODE_IMPLEMENTATION,CODE_IMPLEMENTATION,CODE_IMPLEMENTATION,CODE_IMPLEMENTATION,CODE_IMPLEMENTATION,CODE_IMPLEMENTATION,CODE_IMPLEMENTATION,CODE_IMPLEMENTATION,CODE_REVIEW,CODE_REVIEW,CODE_REVIEW,CODE_REVIEW,CODE_IMPLEMENTATION"/>
        <s v="POTENTIAL_SOLUTION_DESIGN,CODE_IMPLEMENTATION,CODE_IMPLEMENTATION,CODE_IMPLEMENTATION,CODE_REVIEW,CODE_IMPLEMENTATION,CODE_IMPLEMENTATION,CODE_REVIEW"/>
        <s v="PROBLEM_REVIEW_REQUEST,PROBLEM_REVIEW_REQUEST,CODE_IMPLEMENTATION"/>
        <s v="PROBLEM_REVIEW"/>
        <s v="CODE_IMPLEMENTATION,CODE_REVIEW,CODE_REVIEW,CODE_IMPLEMENTATION"/>
        <s v="POTENTIAL_SOLUTION_DESIGN,SOLUTION_REVIEW,SOLVED_BY_OTHER_ISSUE"/>
        <s v="CODE_IMPLEMENTATION,CODE_REVIEW,CODE_REVIEW,CODE_REVIEW,CODE_REVIEW,CODE_REVIEW,CODE_REVIEW,CODE_REVIEW,CODE_REVIEW,CODE_REVIEW,CODE_REVIEW,CODE_REVIEW,CODE_REVIEW,CODE_REVIEW,CODE_REVIEW,CODE_REVIEW,CODE_REVIEW,CODE_REVIEW,CODE_REVIEW,CODE_REVIEW,CODE_RE"/>
        <s v="PROBLEM_LOCALIZATION,REPRODUCTION_ATTEMPT,PROBLEM_LOCALIZATION,PROBLEM_LOCALIZATION,PROBLEM_REVIEW_REQUEST,PROBLEM_CAUSE_IDENTIFICATION,PROBLEM_REVIEW,PROBLEM_REVIEW,CODE_IMPLEMENTATION,CODE_REVIEW,PROBLEM_CAUSE_IDENTIFICATION,POTENTIAL_SOLUTION_DESIGN,CO"/>
        <s v="PROBLEM_REVIEW,CODE_IMPLEMENTATION,CODE_UPDATE_REQUEST,CODE_IMPLEMENTATION,CODE_REVIEW,CODE_REVIEW,CODE_REVIEW,CODE_IMPLEMENTATION,CODE_REVIEW,CODE_REVIEW,IMPLEMENTATION_REVERSION,CODE_UPDATE_REQUEST,POTENTIAL_SOLUTION_DESIGN,CODE_IMPLEMENTATION,CODE_REVI"/>
        <s v="PROBLEM_REVIEW,POTENTIAL_SOLUTION_DESIGN,CODE_IMPLEMENTATION,CODE_REVIEW,CODE_REVIEW_REQUEST,CODE_REVIEW,CODE_IMPLEMENTATION"/>
        <s v="CODE_IMPLEMENTATION,CODE_IMPLEMENTATION,POTENTIAL_SOLUTION_DESIGN,SOLUTION_REVIEW,SOLUTION_REVIEW,CODE_REVIEW,CODE_IMPLEMENTATION,SOLUTION_REVIEW,POTENTIAL_SOLUTION_DESIGN,POTENTIAL_SOLUTION_DESIGN,POTENTIAL_SOLUTION_DESIGN,SOLUTION_REVIEW,CODE_IMPLEMENTA"/>
        <s v="CODE_IMPLEMENTATION,CODE_REVIEW,CODE_UPDATE_REQUEST,CODE_REVIEW,CODE_REVIEW,CODE_REVIEW,CODE_REVIEW,CODE_REVIEW,CODE_IMPLEMENTATION,CODE_REVIEW,CODE_REVIEW,NEW_ISSUE_FILING,CODE_REVIEW,CODE_UPDATE_REQUEST,CODE_REVIEW,NEW_ISSUE_FILING"/>
        <s v="POTENTIAL_SOLUTION_DESIGN,SOLUTION_REVIEW_REQUEST,REPRODUCTION_ATTEMPT,PROBLEM_REVIEW,PROBLEM_REVIEW,SOLUTION_REVIEW,CODE_IMPLEMENTATION,CODE_REVIEW,CODE_REVIEW"/>
        <s v="PROBLEM_CAUSE_IDENTIFICATION,PROBLEM_CAUSE_IDENTIFICATION,ISSUE_IMPACT,REPRODUCTION_ATTEMPT,SOLVED_BY_OTHER_ISSUE,SOLUTION_VERIFICATION,SOLUTION_VERIFICATION,SOLUTION_VERIFICATION"/>
        <s v="CODE_IMPLEMENTATION,CODE_REVIEW_REQUEST"/>
        <s v="CODE_IMPLEMENTATION,CODE_REVIEW,SOLVED_BY_OTHER_ISSUE"/>
        <s v="PROBLEM_REVIEW,CODE_IMPLEMENTATION,CODE_IMPLEMENTATION,ISSUE_IMPACT"/>
        <s v="CODE_IMPLEMENTATION,CODE_REVIEW,CODE_IMPLEMENTATION,CODE_REVIEW,CODE_REVIEW,CODE_UPDATE_REQUEST,CODE_IMPLEMENTATION"/>
        <s v="REPRODUCTION_ATTEMPT,REPRODUCTION_ATTEMPT,PROBLEM_REVIEW,REPRODUCTION_ATTEMPT,REPRODUCTION_REQUEST,REPRODUCTION_ATTEMPT,REPRODUCTION_ATTEMPT,PROBLEM_REVIEW,REPRODUCTION_REQUEST,PROBLEM_REVIEW_REQUEST,PROBLEM_REVIEW,REPRODUCTION_ATTEMPT,REPRODUCTION_ATTEMP"/>
        <s v="POTENTIAL_SOLUTION_DESIGN,CODE_IMPLEMENTATION,CODE_REVIEW,CODE_REVIEW,CODE_REVIEW,CODE_IMPLEMENTATION,CODE_REVIEW,CODE_REVIEW,CODE_UPDATE_REQUEST,CODE_IMPLEMENTATION,CODE_REVIEW,CODE_REVIEW,CODE_IMPLEMENTATION,CODE_REVIEW,CODE_REVIEW,CODE_IMPLEMENTATION,C"/>
        <s v="CODE_IMPLEMENTATION,CODE_REVIEW,CODE_REVIEW,CODE_REVIEW,CODE_IMPLEMENTATION"/>
        <s v="PROBLEM_REVIEW,CODE_IMPLEMENTATION,CODE_REVIEW,CODE_REVIEW,CODE_IMPLEMENTATION,UPLIFT_APPROVAL,SOLUTION_VERIFICATION"/>
        <s v="CODE_IMPLEMENTATION,CODE_REVIEW,CODE_REVIEW,CODE_IMPLEMENTATION,CODE_REVIEW,CODE_IMPLEMENTATION,CODE_IMPLEMENTATION,CODE_IMPLEMENTATION,CODE_REVIEW,CODE_IMPLEMENTATION,CODE_REVIEW"/>
        <s v="CODE_IMPLEMENTATION,PROBLEM_REVIEW,PROBLEM_REVIEW_REQUEST,PROBLEM_REVIEW_REQUEST,PROBLEM_REVIEW,PROBLEM_REVIEW,PROBLEM_CAUSE_IDENTIFICATION,CODE_IMPLEMENTATION,SOLUTION_VERIFICATION,SOLUTION_VERIFICATION,ISSUE_IMPACT,SOLUTION_VERIFICATION,ISSUE_IMPACT,PRO"/>
        <s v="CODE_IMPLEMENTATION,CODE_IMPLEMENTATION,CODE_REVIEW,CODE_UPDATE_REQUEST,POTENTIAL_SOLUTION_DESIGN,CODE_IMPLEMENTATION,VERIFICATION_REQUEST,CODE_REVIEW_REQUEST,IMPLEMENTATION_REVERSION,CODE_IMPLEMENTATION,SOLUTION_VERIFICATION"/>
        <s v="CODE_IMPLEMENTATION,CODE_IMPLEMENTATION,CODE_IMPLEMENTATION,CODE_REVIEW_REQUEST,CODE_IMPLEMENTATION,CODE_REVIEW,CODE_REVIEW,CODE_IMPLEMENTATION"/>
        <s v="CODE_IMPLEMENTATION,CODE_REVIEW,CODE_IMPLEMENTATION,CODE_IMPLEMENTATION,CODE_REVIEW,CODE_IMPLEMENTATION,CODE_UPDATE_REQUEST,CODE_REVIEW,IMPLEMENTATION_REVERSION,CODE_IMPLEMENTATION,COLLATERAL_PROBLEM_ANALYSIS,COLLATERAL_POTENTIAL_SOLUTION,NEW_ISSUE_FILING"/>
        <s v="PROBLEM_REVIEW,PROBLEM_REVIEW,REPRODUCTION_ATTEMPT,CODE_IMPLEMENTATION,SOLUTION_VERIFICATION,SOLUTION_VERIFICATION,SOLUTION_VERIFICATION"/>
        <s v="CODE_IMPLEMENTATION,CODE_REVIEW,VERIFICATION_REQUEST"/>
        <s v="PROBLEM_REVIEW_REQUEST,REPRODUCTION_ATTEMPT,REPRODUCTION_ATTEMPT,POTENTIAL_SOLUTION_DESIGN,REPRODUCTION_ATTEMPT,PROBLEM_REVIEW_REQUEST,PROBLEM_CAUSE_IDENTIFICATION,CODE_IMPLEMENTATION,CODE_REVIEW,CODE_IMPLEMENTATION,CODE_REVIEW,CODE_IMPLEMENTATION,SOLUTIO"/>
        <s v="CODE_IMPLEMENTATION,CODE_REVIEW,CODE_UPDATE_REQUEST,CODE_IMPLEMENTATION"/>
        <s v="CODE_IMPLEMENTATION,CODE_REVIEW,CODE_REVIEW,CODE_REVIEW,SOLUTION_REVIEW,POTENTIAL_SOLUTION_DESIGN,CODE_IMPLEMENTATION"/>
        <s v="CODE_IMPLEMENTATION,CODE_REVIEW,IMPLEMENTATION_REVERSION,CODE_IMPLEMENTATION"/>
        <s v="CODE_IMPLEMENTATION,CODE_REVIEW,PROBLEM_CAUSE_IDENTIFICATION,PROBLEM_CAUSE_IDENTIFICATION,CODE_IMPLEMENTATION,PROBLEM_REVIEW,CODE_REVIEW,CODE_REVIEW,CODE_REVIEW,CODE_IMPLEMENTATION,POTENTIAL_SOLUTION_DESIGN,SOLUTION_REVIEW,CODE_REVIEW,CODE_IMPLEMENTATION,"/>
        <s v="CODE_IMPLEMENTATION,CODE_REVIEW,CODE_REVIEW,CODE_REVIEW,ISSUE_IMPACT,NEW_ISSUE_FILING,PROBLEM_CAUSE_IDENTIFICATION,PROBLEM_CAUSE_IDENTIFICATION,PROBLEM_CAUSE_IDENTIFICATION,CODE_REVIEW,PROBLEM_CAUSE_IDENTIFICATION"/>
        <s v="CODE_IMPLEMENTATION,CODE_REVIEW,CODE_REVIEW,SOLUTION_VERIFICATION,IMPLEMENTATION_REVERSION,COLLATERAL_PROBLEM_ANALYSIS,COLLATERAL_PROBLEM_ANALYSIS,CODE_IMPLEMENTATION,ISSUE_IMPACT,COLLATERAL_POTENTIAL_SOLUTION,COLLATERAL_POTENTIAL_SOLUTION,SOLUTION_REVIEW"/>
        <s v="PROBLEM_CAUSE_IDENTIFICATION,POTENTIAL_SOLUTION_DESIGN,CODE_IMPLEMENTATION,CODE_IMPLEMENTATION,CODE_REVIEW"/>
        <s v="PROBLEM_CAUSE_IDENTIFICATION,REPRODUCTION_ATTEMPT,NEW_ISSUE_FILING,PROBLEM_CAUSE_IDENTIFICATION,CODE_IMPLEMENTATION,CODE_IMPLEMENTATION,CODE_REVIEW,NEW_ISSUE_FILING,CODE_REVIEW,CODE_IMPLEMENTATION,CODE_IMPLEMENTATION,CODE_IMPLEMENTATION,SOLUTION_VERIFICAT"/>
        <s v="CODE_IMPLEMENTATION,CODE_IMPLEMENTATION,CODE_IMPLEMENTATION,CODE_IMPLEMENTATION"/>
        <s v="POTENTIAL_SOLUTION_DESIGN,SOLUTION_REVIEW_REQUEST,SOLUTION_REVIEW,SOLUTION_REVIEW_REQUEST,POTENTIAL_SOLUTION_DESIGN,SOLUTION_REVIEW,POTENTIAL_SOLUTION_DESIGN,SOLUTION_REVIEW,POTENTIAL_SOLUTION_DESIGN,SOLUTION_REVIEW,SOLVED_BY_OTHER_ISSUE"/>
        <s v="SOLVED_BY_OTHER_ISSUE"/>
        <s v="REPRODUCTION_ATTEMPT,PROBLEM_REVIEW_REQUEST,POTENTIAL_SOLUTION_DESIGN,CODE_IMPLEMENTATION,SOLUTION_VERIFICATION"/>
        <s v="PROBLEM_CAUSE_IDENTIFICATION,CODE_IMPLEMENTATION,CODE_REVIEW_REQUEST,CODE_REVIEW,CODE_REVIEW,SOLUTION_VERIFICATION,CODE_IMPLEMENTATION,CODE_REVIEW,CODE_IMPLEMENTATION,SOLUTION_VERIFICATION"/>
        <s v="REPRODUCTION_ATTEMPT,REPRODUCTION_REQUEST,REPRODUCTION_ATTEMPT,REPRODUCTION_ATTEMPT,REPRODUCTION_ATTEMPT,PROBLEM_REVIEW_REQUEST,REPRODUCTION_ATTEMPT,REPRODUCTION_ATTEMPT,REPRODUCTION_ATTEMPT,REPRODUCTION_ATTEMPT,PROBLEM_CAUSE_IDENTIFICATION,PROBLEM_CAUSE_"/>
        <s v="REPRODUCTION_ATTEMPT,CODE_IMPLEMENTATION,CODE_IMPLEMENTATION,CODE_REVIEW,CODE_REVIEW_REQUEST,CODE_REVIEW_REQUEST,CODE_REVIEW,CODE_IMPLEMENTATION,CODE_IMPLEMENTATION"/>
        <s v="PROBLEM_LOCALIZATION,PROBLEM_CAUSE_IDENTIFICATION,PROBLEM_CAUSE_IDENTIFICATION,POTENTIAL_SOLUTION_DESIGN,CODE_IMPLEMENTATION,CODE_REVIEW,CODE_IMPLEMENTATION,CODE_IMPLEMENTATION,CODE_REVIEW"/>
        <s v="REPRODUCTION_ATTEMPT,POTENTIAL_SOLUTION_DESIGN,CODE_IMPLEMENTATION,CODE_IMPLEMENTATION,CODE_IMPLEMENTATION,CODE_REVIEW,CODE_REVIEW,CODE_REVIEW,CODE_REVIEW,CODE_REVIEW,CODE_REVIEW,CODE_REVIEW,POTENTIAL_SOLUTION_DESIGN,REPRODUCTION_ATTEMPT,SOLVED_BY_OTHER_I"/>
        <s v="PROBLEM_REVIEW,REPRODUCTION_ATTEMPT,REPRODUCTION_ATTEMPT,PROBLEM_REVIEW_REQUEST,PROBLEM_REVIEW_REQUEST,REPRODUCTION_ATTEMPT,PROBLEM_CAUSE_IDENTIFICATION,REPRODUCTION_REQUEST,REPRODUCTION_ATTEMPT,REPRODUCTION_ATTEMPT,PROBLEM_CAUSE_IDENTIFICATION,POTENTIAL_"/>
        <s v="PROBLEM_REVIEW,CODE_IMPLEMENTATION,CODE_IMPLEMENTATION,CODE_REVIEW,CODE_REVIEW,CODE_REVIEW,CODE_REVIEW,CODE_REVIEW,CODE_REVIEW,CODE_REVIEW,CODE_REVIEW,CODE_REVIEW,CODE_REVIEW,CODE_REVIEW,CODE_REVIEW,CODE_REVIEW,CODE_REVIEW,CODE_REVIEW,CODE_REVIEW,CODE_REV"/>
        <s v="PROBLEM_REVIEW,PROBLEM_REVIEW_REQUEST,PROBLEM_LOCALIZATION,PROBLEM_REVIEW_REQUEST,PROBLEM_REVIEW,PROBLEM_REVIEW,POTENTIAL_SOLUTION_DESIGN,SOLUTION_VERIFICATION,CODE_IMPLEMENTATION"/>
        <s v="CODE_IMPLEMENTATION,CODE_REVIEW,CODE_REVIEW,CODE_REVIEW,CODE_REVIEW,CODE_REVIEW,CODE_REVIEW,CODE_REVIEW,NEW_ISSUE_FILING,NEW_ISSUE_FILING,CODE_REVIEW,CODE_REVIEW,CODE_REVIEW,CODE_REVIEW,CODE_REVIEW,CODE_REVIEW,IMPLEMENTATION_REVERSION,CODE_IMPLEMENTATION"/>
        <s v="PROBLEM_CAUSE_IDENTIFICATION,PROBLEM_CAUSE_IDENTIFICATION,PROBLEM_CAUSE_IDENTIFICATION,PROBLEM_CAUSE_IDENTIFICATION,SOLVED_BY_OTHER_ISSUE"/>
        <s v="CODE_IMPLEMENTATION,CODE_REVIEW,CODE_IMPLEMENTATION,UPLIFT_APPROVAL,CODE_IMPLEMENTATION"/>
        <s v="PROBLEM_LOCALIZATION,SOLVED_BY_OTHER_ISSUE,SOLUTION_VERIFICATION"/>
        <s v="POTENTIAL_SOLUTION_DESIGN,POTENTIAL_SOLUTION_DESIGN,CODE_IMPLEMENTATION,CODE_REVIEW"/>
        <s v="POTENTIAL_SOLUTION_DESIGN,CODE_IMPLEMENTATION,CODE_IMPLEMENTATION"/>
        <s v="CODE_IMPLEMENTATION,CODE_IMPLEMENTATION,CODE_REVIEW,CODE_REVIEW,NEW_ISSUE_FILING,CODE_IMPLEMENTATION,CODE_IMPLEMENTATION,CODE_IMPLEMENTATION,CODE_IMPLEMENTATION,CODE_REVIEW"/>
        <s v="REPRODUCTION_ATTEMPT,REPRODUCTION_ATTEMPT,REPRODUCTION_ATTEMPT,REPRODUCTION_ATTEMPT,PROBLEM_CAUSE_IDENTIFICATION,CODE_IMPLEMENTATION,CODE_IMPLEMENTATION,CODE_REVIEW,CODE_REVIEW,CODE_REVIEW,CODE_IMPLEMENTATION,UPLIFT_APPROVAL"/>
        <s v="CODE_IMPLEMENTATION,PROBLEM_LOCALIZATION,CODE_IMPLEMENTATION"/>
        <s v="PROBLEM_REVIEW,POTENTIAL_SOLUTION_DESIGN,CODE_IMPLEMENTATION,SOLUTION_REVIEW"/>
        <s v="POTENTIAL_SOLUTION_DESIGN,CODE_IMPLEMENTATION,CODE_REVIEW,CODE_REVIEW"/>
        <s v="REPRODUCTION_ATTEMPT,PROBLEM_REVIEW,REPRODUCTION_ATTEMPT,REPRODUCTION_ATTEMPT,PROBLEM_REVIEW,PROBLEM_REVIEW,REPRODUCTION_ATTEMPT,REPRODUCTION_ATTEMPT,PROBLEM_LOCALIZATION,PROBLEM_CAUSE_IDENTIFICATION,REPRODUCTION_ATTEMPT,REPRODUCTION_ATTEMPT,REPRODUCTION_"/>
        <s v="PROBLEM_REVIEW_REQUEST,POTENTIAL_SOLUTION_DESIGN,CODE_IMPLEMENTATION,CODE_IMPLEMENTATION,SOLUTION_VERIFICATION,CODE_REVIEW,CODE_REVIEW,SOLUTION_VERIFICATION"/>
        <s v="CODE_IMPLEMENTATION,CODE_IMPLEMENTATION,CODE_IMPLEMENTATION,CODE_IMPLEMENTATION,CODE_IMPLEMENTATION,CODE_IMPLEMENTATION,CODE_IMPLEMENTATION,CODE_IMPLEMENTATION,CODE_IMPLEMENTATION,CODE_REVIEW_REQUEST,CODE_IMPLEMENTATION,CODE_IMPLEMENTATION,CODE_IMPLEMENTA"/>
        <s v="CODE_IMPLEMENTATION,CODE_REVIEW,CODE_REVIEW,CODE_IMPLEMENTATION,CODE_IMPLEMENTATION"/>
        <s v="CODE_IMPLEMENTATION,CODE_REVIEW_REQUEST,SOLUTION_VERIFICATION,CODE_REVIEW,CODE_REVIEW_REQUEST,CODE_IMPLEMENTATION,CODE_REVIEW,CODE_IMPLEMENTATION,CODE_REVIEW,IMPLEMENTATION_REVERSION,CODE_IMPLEMENTATION,COLLATERAL_PROBLEM_ANALYSIS,IMPLEMENTATION_REVERSION"/>
        <s v="POTENTIAL_SOLUTION_DESIGN,POTENTIAL_SOLUTION_DESIGN,POTENTIAL_SOLUTION_DESIGN,POTENTIAL_SOLUTION_DESIGN,SOLUTION_REVIEW,POTENTIAL_SOLUTION_DESIGN,SOLUTION_REVIEW,POTENTIAL_SOLUTION_DESIGN,CODE_IMPLEMENTATION,CODE_REVIEW_REQUEST,CODE_IMPLEMENTATION,CODE_IM"/>
        <s v="PROBLEM_REVIEW_REQUEST,PROBLEM_REVIEW,CODE_IMPLEMENTATION,PROBLEM_CAUSE_IDENTIFICATION,POTENTIAL_SOLUTION_DESIGN,SOLUTION_REVIEW,CODE_IMPLEMENTATION,CODE_REVIEW"/>
        <s v="PROBLEM_CAUSE_IDENTIFICATION,REPRODUCTION_ATTEMPT,PROBLEM_CAUSE_IDENTIFICATION,CODE_IMPLEMENTATION,CODE_REVIEW_REQUEST,VERIFICATION_REQUEST,SOLUTION_VERIFICATION,PROBLEM_REVIEW,POTENTIAL_SOLUTION_DESIGN,POTENTIAL_SOLUTION_DESIGN,CODE_REVIEW_REQUEST,CODE_R"/>
        <s v="CODE_IMPLEMENTATION,CODE_IMPLEMENTATION,SOLUTION_VERIFICATION"/>
        <s v="PROBLEM_CAUSE_IDENTIFICATION,PROBLEM_LOCALIZATION,PROBLEM_REVIEW,SOLVED_BY_OTHER_ISSUE"/>
        <s v="CODE_IMPLEMENTATION,CODE_REVIEW,SOLUTION_REVIEW,SOLUTION_REVIEW,CODE_IMPLEMENTATION,CODE_REVIEW,CODE_REVIEW"/>
        <s v="PROBLEM_LOCALIZATION,PROBLEM_REVIEW,PROBLEM_REVIEW_REQUEST,PROBLEM_REVIEW,POTENTIAL_SOLUTION_DESIGN,PROBLEM_REVIEW,POTENTIAL_SOLUTION_DESIGN,SOLUTION_REVIEW,SOLUTION_REVIEW,POTENTIAL_SOLUTION_DESIGN,CODE_IMPLEMENTATION,UPLIFT_APPROVAL,SOLUTION_VERIFICATIO"/>
        <s v="PROBLEM_CAUSE_IDENTIFICATION,REPRODUCTION_ATTEMPT,PROBLEM_CAUSE_IDENTIFICATION,PROBLEM_REVIEW_REQUEST,PROBLEM_REVIEW,PROBLEM_CAUSE_IDENTIFICATION,POTENTIAL_SOLUTION_DESIGN,POTENTIAL_SOLUTION_DESIGN,CODE_IMPLEMENTATION,CODE_IMPLEMENTATION,SOLUTION_REVIEW"/>
        <s v="REPRODUCTION_ATTEMPT,PROBLEM_REVIEW_REQUEST,PROBLEM_REVIEW,PROBLEM_REVIEW,REPRODUCTION_ATTEMPT,CODE_IMPLEMENTATION,CODE_IMPLEMENTATION,CODE_IMPLEMENTATION,CODE_IMPLEMENTATION,REPRODUCTION_ATTEMPT,CODE_IMPLEMENTATION,UPLIFT_APPROVAL,VERIFICATION_REQUEST,SO"/>
        <s v="PROBLEM_REVIEW,PROBLEM_REVIEW,PROBLEM_REVIEW,REPRODUCTION_ATTEMPT,REPRODUCTION_ATTEMPT,REPRODUCTION_ATTEMPT,CODE_IMPLEMENTATION,SOLUTION_VERIFICATION,SOLUTION_VERIFICATION,POTENTIAL_SOLUTION_DESIGN,CODE_IMPLEMENTATION,SOLUTION_VERIFICATION,SOLUTION_REVIEW"/>
        <s v="CODE_IMPLEMENTATION,CODE_REVIEW,SOLUTION_VERIFICATION,SOLUTION_REVIEW,SOLUTION_VERIFICATION,SOLUTION_REVIEW,CODE_REVIEW,CODE_REVIEW,SOLUTION_VERIFICATION,SOLUTION_REVIEW,SOLUTION_REVIEW,CODE_IMPLEMENTATION"/>
        <s v="PROBLEM_REVIEW_REQUEST,REPRODUCTION_ATTEMPT,NEW_ISSUE_FILING,REPRODUCTION_ATTEMPT,REPRODUCTION_ATTEMPT,REPRODUCTION_ATTEMPT,REPRODUCTION_REQUEST,REPRODUCTION_ATTEMPT,REPRODUCTION_ATTEMPT,REPRODUCTION_ATTEMPT,PROBLEM_REVIEW_REQUEST,REPRODUCTION_REQUEST,REP"/>
        <s v="CODE_IMPLEMENTATION,CODE_IMPLEMENTATION,CODE_IMPLEMENTATION,CODE_REVIEW,SOLUTION_VERIFICATION"/>
        <s v="REPRODUCTION_ATTEMPT"/>
        <s v="CODE_IMPLEMENTATION,CODE_REVIEW_REQUEST,NEW_ISSUE_FILING,CODE_IMPLEMENTATION,CODE_REVIEW,CODE_REVIEW,CODE_REVIEW,CODE_REVIEW"/>
        <s v="POTENTIAL_SOLUTION_DESIGN,SOLUTION_REVIEW_REQUEST,POTENTIAL_SOLUTION_DESIGN,SOLUTION_REVIEW,POTENTIAL_SOLUTION_DESIGN,CODE_IMPLEMENTATION,CODE_IMPLEMENTATION,CODE_IMPLEMENTATION,CODE_IMPLEMENTATION,CODE_IMPLEMENTATION,CODE_IMPLEMENTATION,CODE_IMPLEMENTATI"/>
        <s v="POTENTIAL_SOLUTION_DESIGN,CODE_IMPLEMENTATION,CODE_REVIEW"/>
        <s v="PROBLEM_CAUSE_IDENTIFICATION,CODE_IMPLEMENTATION,CODE_REVIEW"/>
        <s v="PROBLEM_REVIEW,REPRODUCTION_ATTEMPT,PROBLEM_CAUSE_IDENTIFICATION,PROBLEM_REVIEW,PROBLEM_REVIEW_REQUEST,PROBLEM_REVIEW,PROBLEM_CAUSE_IDENTIFICATION,SOLVED_BY_OTHER_ISSUE"/>
        <s v="PROBLEM_REVIEW_REQUEST,PROBLEM_REVIEW_REQUEST,PROBLEM_REVIEW,POTENTIAL_SOLUTION_DESIGN,SOLUTION_REVIEW_REQUEST,CODE_IMPLEMENTATION,CODE_UPDATE_REQUEST,SOLUTION_VERIFICATION,CODE_IMPLEMENTATION,SOLUTION_VERIFICATION,SOLUTION_VERIFICATION,NEW_ISSUE_FILING,S"/>
        <s v="CODE_IMPLEMENTATION,CODE_IMPLEMENTATION,CODE_REVIEW,CODE_REVIEW,POTENTIAL_SOLUTION_DESIGN,POTENTIAL_SOLUTION_DESIGN,SOLUTION_REVIEW,SOLUTION_REVIEW,SOLUTION_REVIEW,SOLUTION_REVIEW,NEW_ISSUE_FILING,SOLUTION_VERIFICATION,NEW_ISSUE_FILING"/>
        <s v="PROBLEM_REVIEW,SOLVED_BY_OTHER_ISSUE,SOLVED_BY_OTHER_ISSUE,VERIFICATION_REQUEST,SOLUTION_VERIFICATION"/>
        <s v="POTENTIAL_SOLUTION_DESIGN,CODE_IMPLEMENTATION,CODE_IMPLEMENTATION,CODE_IMPLEMENTATION,CODE_IMPLEMENTATION,CODE_IMPLEMENTATION,CODE_IMPLEMENTATION,CODE_IMPLEMENTATION,CODE_REVIEW,CODE_REVIEW,CODE_REVIEW,CODE_REVIEW,CODE_REVIEW,CODE_IMPLEMENTATION,CODE_IMPL"/>
        <s v="PROBLEM_CAUSE_IDENTIFICATION,SOLVED_BY_OTHER_ISSUE"/>
        <s v="POTENTIAL_SOLUTION_DESIGN,PROBLEM_LOCALIZATION,PROBLEM_REVIEW,POTENTIAL_SOLUTION_DESIGN,SOLUTION_REVIEW_REQUEST,POTENTIAL_SOLUTION_DESIGN,SOLUTION_REVIEW_REQUEST,SOLUTION_REVIEW,SOLUTION_REVIEW,SOLUTION_REVIEW,CODE_IMPLEMENTATION,CODE_REVIEW,CODE_REVIEW,C"/>
        <s v="CODE_IMPLEMENTATION,CODE_REVIEW_REQUEST,CODE_REVIEW,CODE_IMPLEMENTATION,POTENTIAL_SOLUTION_DESIGN,SOLUTION_REVIEW_REQUEST,SOLUTION_REVIEW,SOLUTION_REVIEW_REQUEST,SOLUTION_REVIEW,SOLUTION_VERIFICATION,SOLUTION_VERIFICATION,SOLUTION_VERIFICATION,SOLVED_BY_O"/>
        <s v="CODE_IMPLEMENTATION,CODE_IMPLEMENTATION,CODE_REVIEW,CODE_REVIEW,CODE_IMPLEMENTATION,CODE_REVIEW,CODE_IMPLEMENTATION,UPLIFT_APPROVAL"/>
        <s v="CODE_IMPLEMENTATION,CODE_REVIEW,SOLUTION_VERIFICATION,COLLATERAL_PROBLEM_ANALYSIS"/>
        <s v="PROBLEM_REVIEW_REQUEST,PROBLEM_CAUSE_IDENTIFICATION,PROBLEM_REVIEW,PROBLEM_REVIEW_REQUEST,PROBLEM_CAUSE_IDENTIFICATION,POTENTIAL_SOLUTION_DESIGN,SOLVED_BY_OTHER_ISSUE,SOLUTION_VERIFICATION"/>
        <s v="CODE_IMPLEMENTATION,CODE_IMPLEMENTATION,CODE_REVIEW,SOLUTION_VERIFICATION,SOLUTION_VERIFICATION"/>
        <s v="POTENTIAL_SOLUTION_DESIGN,CODE_IMPLEMENTATION,CODE_REVIEW,IMPLEMENTATION_REVERSION,CODE_IMPLEMENTATION"/>
        <s v="POTENTIAL_SOLUTION_DESIGN,SOLUTION_REVIEW,SOLUTION_REVIEW,CODE_IMPLEMENTATION,POTENTIAL_SOLUTION_DESIGN,SOLUTION_REVIEW,SOLUTION_REVIEW_REQUEST,SOLUTION_REVIEW,SOLUTION_REVIEW,CODE_REVIEW,CODE_REVIEW,CODE_REVIEW,CODE_REVIEW,CODE_REVIEW,CODE_REVIEW,CODE_RE"/>
        <s v="CODE_IMPLEMENTATION,NEW_ISSUE_FILING,CODE_IMPLEMENTATION,CODE_IMPLEMENTATION,CODE_IMPLEMENTATION,CODE_REVIEW_REQUEST,CODE_REVIEW_REQUEST,CODE_REVIEW_REQUEST,CODE_REVIEW,CODE_REVIEW,CODE_REVIEW"/>
        <s v="CODE_IMPLEMENTATION,CODE_REVIEW,CODE_REVIEW,CODE_IMPLEMENTATION,POTENTIAL_SOLUTION_DESIGN,IMPLEMENTATION_REVERSION,SOLUTION_REVIEW,ISSUE_IMPACT,CODE_REVIEW"/>
        <s v="POTENTIAL_SOLUTION_DESIGN,CODE_IMPLEMENTATION,CODE_IMPLEMENTATION,CODE_IMPLEMENTATION,CODE_REVIEW_REQUEST,SOLUTION_VERIFICATION,CODE_REVIEW,CODE_REVIEW,CODE_REVIEW,CODE_REVIEW,CODE_REVIEW,CODE_REVIEW,CODE_REVIEW,CODE_REVIEW,CODE_REVIEW,CODE_REVIEW,CODE_RE"/>
        <s v="PROBLEM_CAUSE_IDENTIFICATION,PROBLEM_REVIEW_REQUEST,POTENTIAL_SOLUTION_DESIGN,PROBLEM_REVIEW_REQUEST,PROBLEM_REVIEW,CODE_IMPLEMENTATION,CODE_IMPLEMENTATION,UPLIFT_APPROVAL,SOLUTION_VERIFICATION"/>
        <s v="CODE_IMPLEMENTATION,PROBLEM_REVIEW_REQUEST,CODE_REVIEW,CODE_REVIEW,CODE_REVIEW"/>
        <s v="CODE_IMPLEMENTATION,CODE_IMPLEMENTATION,CODE_IMPLEMENTATION,CODE_REVIEW,CODE_REVIEW,NEW_ISSUE_FILING,CODE_REVIEW,NEW_ISSUE_FILING,CODE_IMPLEMENTATION,IMPLEMENTATION_REVERSION,SOLUTION_VERIFICATION,SOLUTION_REVIEW_REQUEST,COLLATERAL_PROBLEM_ANALYSIS,COLLAT"/>
        <s v="PROBLEM_REVIEW_REQUEST,PROBLEM_REVIEW_REQUEST,PROBLEM_REVIEW,PROBLEM_REVIEW,CODE_IMPLEMENTATION,CODE_IMPLEMENTATION,CODE_REVIEW,POTENTIAL_SOLUTION_DESIGN,SOLUTION_REVIEW,SOLUTION_VERIFICATION,NEW_ISSUE_FILING"/>
        <s v="PROBLEM_REVIEW,POTENTIAL_SOLUTION_DESIGN,PROBLEM_REVIEW,CODE_IMPLEMENTATION,CODE_IMPLEMENTATION,CODE_IMPLEMENTATION,CODE_IMPLEMENTATION,CODE_IMPLEMENTATION,CODE_REVIEW,CODE_REVIEW,CODE_REVIEW,CODE_REVIEW,CODE_REVIEW,ISSUE_IMPACT"/>
        <s v="PROBLEM_REVIEW_REQUEST,POTENTIAL_SOLUTION_DESIGN,REPRODUCTION_ATTEMPT,ISSUE_IMPACT,ISSUE_IMPACT,SOLUTION_REVIEW,POTENTIAL_SOLUTION_DESIGN,SOLUTION_REVIEW,SOLUTION_REVIEW,POTENTIAL_SOLUTION_DESIGN,CODE_IMPLEMENTATION,CODE_REVIEW,CODE_REVIEW,SOLUTION_REVIEW"/>
        <s v="PROBLEM_LOCALIZATION,CODE_IMPLEMENTATION,UPLIFT_APPROVAL"/>
        <s v="NEW_ISSUE_FILING,CODE_IMPLEMENTATION,CODE_REVIEW"/>
        <s v="PROBLEM_CAUSE_IDENTIFICATION,PROBLEM_CAUSE_IDENTIFICATION,PROBLEM_CAUSE_IDENTIFICATION,REPRODUCTION_ATTEMPT,REPRODUCTION_ATTEMPT,PROBLEM_REVIEW_REQUEST,SOLVED_BY_OTHER_ISSUE,SOLVED_BY_OTHER_ISSUE,SOLUTION_VERIFICATION,SOLVED_BY_OTHER_ISSUE"/>
        <s v="PROBLEM_CAUSE_IDENTIFICATION,CODE_IMPLEMENTATION,CODE_REVIEW,UPLIFT_APPROVAL,SOLUTION_VERIFICATION,SOLUTION_VERIFICATION"/>
        <s v="CODE_IMPLEMENTATION,CODE_REVIEW_REQUEST,CODE_REVIEW,CODE_REVIEW,CODE_REVIEW,CODE_IMPLEMENTATION"/>
        <s v="PROBLEM_CAUSE_IDENTIFICATION,PROBLEM_LOCALIZATION,CODE_IMPLEMENTATION,SOLUTION_VERIFICATION,SOLUTION_VERIFICATION"/>
        <s v="CODE_IMPLEMENTATION,VERIFICATION_REQUEST,POTENTIAL_SOLUTION_DESIGN,SOLUTION_REVIEW_REQUEST,PROBLEM_REVIEW,CODE_IMPLEMENTATION"/>
        <s v="PROBLEM_LOCALIZATION,CODE_IMPLEMENTATION,CODE_IMPLEMENTATION,CODE_REVIEW,CODE_REVIEW,CODE_IMPLEMENTATION,CODE_IMPLEMENTATION"/>
        <s v="PROBLEM_LOCALIZATION,PROBLEM_CAUSE_IDENTIFICATION,POTENTIAL_SOLUTION_DESIGN,CODE_IMPLEMENTATION,CODE_REVIEW,CODE_IMPLEMENTATION,SOLUTION_VERIFICATION"/>
        <s v="PROBLEM_REVIEW,CODE_IMPLEMENTATION,CODE_REVIEW"/>
        <s v="PROBLEM_CAUSE_IDENTIFICATION,PROBLEM_REVIEW,POTENTIAL_SOLUTION_DESIGN,SOLUTION_REVIEW,SOLVED_BY_OTHER_ISSUE"/>
        <s v="PROBLEM_CAUSE_IDENTIFICATION,PROBLEM_REVIEW,POTENTIAL_SOLUTION_DESIGN,CODE_IMPLEMENTATION,PROBLEM_REVIEW"/>
        <s v="PROBLEM_CAUSE_IDENTIFICATION,POTENTIAL_SOLUTION_DESIGN,SOLUTION_VERIFICATION,SOLUTION_VERIFICATION,SOLVED_BY_OTHER_ISSUE,VERIFICATION_REQUEST,SOLUTION_VERIFICATION,SOLUTION_VERIFICATION,CODE_IMPLEMENTATION"/>
        <s v="CODE_IMPLEMENTATION,CODE_REVIEW,NEW_ISSUE_FILING,CODE_REVIEW,CODE_IMPLEMENTATION,CODE_IMPLEMENTATION,CODE_REVIEW"/>
        <s v="PROBLEM_REVIEW_REQUEST,CODE_IMPLEMENTATION,PROBLEM_REVIEW,PROBLEM_CAUSE_IDENTIFICATION,PROBLEM_CAUSE_IDENTIFICATION,PROBLEM_CAUSE_IDENTIFICATION,POTENTIAL_SOLUTION_DESIGN,CODE_REVIEW,CODE_IMPLEMENTATION,CODE_IMPLEMENTATION,CODE_IMPLEMENTATION,CODE_REVIEW,"/>
        <s v="PROBLEM_REVIEW,PROBLEM_REVIEW_REQUEST,PROBLEM_REVIEW,PROBLEM_CAUSE_IDENTIFICATION,CODE_IMPLEMENTATION,PROBLEM_CAUSE_IDENTIFICATION,CODE_IMPLEMENTATION,CODE_REVIEW,CODE_REVIEW,CODE_IMPLEMENTATION,SOLUTION_VERIFICATION,CODE_IMPLEMENTATION,CODE_UPDATE_REQUES"/>
        <s v="REPRODUCTION_ATTEMPT,REPRODUCTION_ATTEMPT,REPRODUCTION_REQUEST,REPRODUCTION_ATTEMPT,CODE_IMPLEMENTATION,SOLUTION_VERIFICATION,SOLUTION_VERIFICATION"/>
        <s v="PROBLEM_REVIEW,POTENTIAL_SOLUTION_DESIGN,PROBLEM_REVIEW,CODE_IMPLEMENTATION,CODE_IMPLEMENTATION,CODE_REVIEW,CODE_REVIEW,CODE_REVIEW,CODE_IMPLEMENTATION,CODE_IMPLEMENTATION"/>
        <s v="CODE_IMPLEMENTATION,CODE_REVIEW,CODE_REVIEW,CODE_IMPLEMENTATION,CODE_REVIEW,SOLUTION_VERIFICATION"/>
        <s v="PROBLEM_REVIEW_REQUEST,PROBLEM_LOCALIZATION,PROBLEM_LOCALIZATION,PROBLEM_LOCALIZATION,CODE_IMPLEMENTATION"/>
        <s v="CODE_IMPLEMENTATION,CODE_REVIEW,CODE_REVIEW"/>
        <s v="POTENTIAL_SOLUTION_DESIGN,CODE_IMPLEMENTATION,CODE_IMPLEMENTATION,CODE_REVIEW,CODE_IMPLEMENTATION,IMPLEMENTATION_REVERSION,IMPLEMENTATION_REVERSION,CODE_IMPLEMENTATION"/>
        <s v="PROBLEM_CAUSE_IDENTIFICATION,CODE_IMPLEMENTATION,CODE_REVIEW,CODE_IMPLEMENTATION"/>
        <s v="PROBLEM_LOCALIZATION,CODE_IMPLEMENTATION,CODE_REVIEW,CODE_REVIEW,CODE_REVIEW,NEW_ISSUE_FILING"/>
        <s v="CODE_IMPLEMENTATION,CODE_REVIEW,CODE_REVIEW,SOLUTION_VERIFICATION"/>
        <s v="PROBLEM_CAUSE_IDENTIFICATION,CODE_IMPLEMENTATION,CODE_REVIEW,CODE_REVIEW"/>
        <s v="PROBLEM_LOCALIZATION,SOLVED_BY_OTHER_ISSUE"/>
        <s v="POTENTIAL_SOLUTION_DESIGN,CODE_IMPLEMENTATION,CODE_REVIEW,CODE_REVIEW,CODE_IMPLEMENTATION"/>
        <s v="PROBLEM_REVIEW,PROBLEM_REVIEW,POTENTIAL_SOLUTION_DESIGN,POTENTIAL_SOLUTION_DESIGN,SOLUTION_REVIEW,SOLUTION_REVIEW,SOLUTION_REVIEW,SOLUTION_REVIEW,POTENTIAL_SOLUTION_DESIGN,NEW_ISSUE_FILING,SOLUTION_REVIEW,NEW_ISSUE_FILING,NEW_ISSUE_FILING,SOLVED_BY_OTHER_"/>
        <s v="CODE_IMPLEMENTATION,COLLATERAL_PROBLEM_ANALYSIS,COLLATERAL_PROBLEM_ANALYSIS,COLLATERAL_PROBLEM_ANALYSIS,COLLATERAL_POTENTIAL_SOLUTION,NEW_ISSUE_FILING,CODE_IMPLEMENTATION,CODE_REVIEW,SOLUTION_VERIFICATION"/>
        <s v="PROBLEM_REVIEW_REQUEST,PROBLEM_REVIEW,CODE_IMPLEMENTATION,CODE_REVIEW,CODE_REVIEW_REQUEST"/>
        <s v="CODE_IMPLEMENTATION,CODE_REVIEW,CODE_IMPLEMENTATION,CODE_REVIEW,CODE_IMPLEMENTATION,CODE_REVIEW,CODE_IMPLEMENTATION,CODE_REVIEW,CODE_IMPLEMENTATION"/>
        <s v="REPRODUCTION_ATTEMPT,REPRODUCTION_REQUEST,POTENTIAL_SOLUTION_DESIGN,POTENTIAL_SOLUTION_DESIGN,SOLUTION_REVIEW_REQUEST,POTENTIAL_SOLUTION_DESIGN,CODE_IMPLEMENTATION,VERIFICATION_REQUEST,CODE_REVIEW,SOLUTION_VERIFICATION,CODE_IMPLEMENTATION,CODE_REVIEW,SOLU"/>
        <s v="POTENTIAL_SOLUTION_DESIGN,CODE_IMPLEMENTATION,CODE_REVIEW,SOLUTION_REVIEW_REQUEST,POTENTIAL_SOLUTION_DESIGN,SOLUTION_REVIEW,POTENTIAL_SOLUTION_DESIGN,CODE_IMPLEMENTATION,CODE_REVIEW_REQUEST,CODE_IMPLEMENTATION,CODE_REVIEW,IMPLEMENTATION_REVERSION,CODE_IMP"/>
        <s v="POTENTIAL_SOLUTION_DESIGN,SOLUTION_REVIEW_REQUEST,POTENTIAL_SOLUTION_DESIGN,SOLUTION_VERIFICATION,REPRODUCTION_ATTEMPT,PROBLEM_CAUSE_IDENTIFICATION,REPRODUCTION_ATTEMPT,POTENTIAL_SOLUTION_DESIGN,VERIFICATION_REQUEST,SOLUTION_VERIFICATION,PROBLEM_CAUSE_IDE"/>
        <s v="POTENTIAL_SOLUTION_DESIGN,PROBLEM_CAUSE_IDENTIFICATION,PROBLEM_REVIEW,POTENTIAL_SOLUTION_DESIGN,SOLUTION_REVIEW,SOLUTION_REVIEW,SOLUTION_REVIEW,POTENTIAL_SOLUTION_DESIGN,SOLUTION_REVIEW,SOLUTION_REVIEW,CODE_IMPLEMENTATION,CODE_REVIEW,CODE_REVIEW,SOLUTION_"/>
        <s v="PROBLEM_CAUSE_IDENTIFICATION,CODE_IMPLEMENTATION,CODE_REVIEW,IMPLEMENTATION_REVERSION,CODE_IMPLEMENTATION,CODE_REVIEW,CODE_REVIEW,POTENTIAL_SOLUTION_DESIGN,CODE_IMPLEMENTATION,CODE_IMPLEMENTATION,CODE_IMPLEMENTATION,CODE_IMPLEMENTATION,CODE_REVIEW,CODE_RE"/>
        <s v="PROBLEM_CAUSE_IDENTIFICATION,POTENTIAL_SOLUTION_DESIGN,REPRODUCTION_ATTEMPT,CODE_IMPLEMENTATION,CODE_REVIEW,UPLIFT_APPROVAL,SOLUTION_VERIFICATION"/>
        <s v="POTENTIAL_SOLUTION_DESIGN,CODE_IMPLEMENTATION,CODE_REVIEW,SOLUTION_VERIFICATION,UPLIFT_APPROVAL"/>
        <s v="CODE_IMPLEMENTATION,CODE_REVIEW,UPLIFT_APPROVAL"/>
        <s v="CODE_IMPLEMENTATION,CODE_IMPLEMENTATION,CODE_REVIEW,IMPLEMENTATION_REVERSION,CODE_IMPLEMENTATION"/>
        <s v="CODE_IMPLEMENTATION,CODE_REVIEW_REQUEST,CODE_REVIEW,CODE_IMPLEMENTATION,CODE_REVIEW,CODE_REVIEW,CODE_IMPLEMENTATION,CODE_REVIEW,CODE_REVIEW,CODE_IMPLEMENTATION"/>
        <s v="POTENTIAL_SOLUTION_DESIGN,CODE_IMPLEMENTATION,CODE_REVIEW,CODE_IMPLEMENTATION,CODE_REVIEW,CODE_IMPLEMENTATION,CODE_REVIEW,IMPLEMENTATION_REVERSION,CODE_IMPLEMENTATION,CODE_IMPLEMENTATION"/>
        <s v="CODE_IMPLEMENTATION,CODE_REVIEW,SOLUTION_VERIFICATION,PROBLEM_CAUSE_IDENTIFICATION,SOLUTION_REVIEW,NEW_ISSUE_FILING,SOLUTION_VERIFICATION,SOLUTION_REVIEW,PROBLEM_CAUSE_IDENTIFICATION"/>
        <s v="PROBLEM_LOCALIZATION,PROBLEM_REVIEW_REQUEST,CODE_IMPLEMENTATION,CODE_IMPLEMENTATION,CODE_REVIEW_REQUEST,VERIFICATION_REQUEST,CODE_REVIEW,CODE_REVIEW,PROBLEM_CAUSE_IDENTIFICATION,PROBLEM_CAUSE_IDENTIFICATION,SOLUTION_VERIFICATION,PROBLEM_REVIEW,IMPLEMENTAT"/>
        <s v="PROBLEM_REVIEW,CODE_IMPLEMENTATION,CODE_REVIEW,PROBLEM_REVIEW_REQUEST,POTENTIAL_SOLUTION_DESIGN,CODE_IMPLEMENTATION,CODE_REVIEW"/>
        <s v="POTENTIAL_SOLUTION_DESIGN,PROBLEM_REVIEW,CODE_IMPLEMENTATION,CODE_REVIEW,CODE_IMPLEMENTATION,CODE_REVIEW,CODE_IMPLEMENTATION,CODE_REVIEW,SOLUTION_VERIFICATION,UPLIFT_APPROVAL,SOLUTION_VERIFICATION,ISSUE_IMPACT,CODE_IMPLEMENTATION,SOLUTION_VERIFICATION"/>
        <s v="POTENTIAL_SOLUTION_DESIGN,CODE_IMPLEMENTATION,CODE_REVIEW,CODE_IMPLEMENTATION,CODE_REVIEW,CODE_IMPLEMENTATION,CODE_REVIEW,SOLUTION_VERIFICATION,COLLATERAL_PROBLEM_ANALYSIS,COLLATERAL_PROBLEM_ANALYSIS,COLLATERAL_POTENTIAL_SOLUTION,CODE_IMPLEMENTATION,SOLUT"/>
        <s v="POTENTIAL_SOLUTION_DESIGN,PROBLEM_REVIEW,PROBLEM_REVIEW_REQUEST,NEW_ISSUE_FILING,POTENTIAL_SOLUTION_DESIGN,CODE_IMPLEMENTATION,CODE_REVIEW,SOLUTION_REVIEW,SOLUTION_REVIEW,CODE_REVIEW_REQUEST,CODE_IMPLEMENTATION,CODE_IMPLEMENTATION,CODE_REVIEW_REQUEST,CODE"/>
        <s v="CODE_IMPLEMENTATION,CODE_REVIEW,IMPLEMENTATION_REVERSION,CODE_IMPLEMENTATION,CODE_REVIEW,UPLIFT_APPROVAL,SOLUTION_VERIFICATION"/>
        <s v="POTENTIAL_SOLUTION_DESIGN,POTENTIAL_SOLUTION_DESIGN,POTENTIAL_SOLUTION_DESIGN,CODE_IMPLEMENTATION,CODE_REVIEW,IMPLEMENTATION_REVERSION,CODE_IMPLEMENTATION"/>
        <s v="POTENTIAL_SOLUTION_DESIGN,CODE_IMPLEMENTATION,CODE_REVIEW,CODE_IMPLEMENTATION,CODE_REVIEW,CODE_IMPLEMENTATION,CODE_REVIEW,SOLUTION_VERIFICATION,COLLATERAL_PROBLEM_ANALYSIS,COLLATERAL_POTENTIAL_SOLUTION"/>
        <s v="CODE_IMPLEMENTATION,CODE_REVIEW,SOLUTION_VERIFICATION"/>
        <s v="PROBLEM_REVIEW_REQUEST,PROBLEM_REVIEW,SOLUTION_REVIEW,SOLUTION_REVIEW,REPRODUCTION_REQUEST,PROBLEM_CAUSE_IDENTIFICATION,CODE_IMPLEMENTATION,CODE_REVIEW"/>
        <s v="REPRODUCTION_ATTEMPT,REPRODUCTION_REQUEST,REPRODUCTION_ATTEMPT,PROBLEM_REVIEW,PROBLEM_REVIEW,REPRODUCTION_ATTEMPT,PROBLEM_LOCALIZATION,POTENTIAL_SOLUTION_DESIGN,CODE_IMPLEMENTATION,CODE_REVIEW,SOLUTION_VERIFICATION,UPLIFT_APPROVAL"/>
        <s v="PROBLEM_REVIEW,POTENTIAL_SOLUTION_DESIGN,CODE_IMPLEMENTATION,CODE_REVIEW,SOLUTION_VERIFICATION,SOLUTION_VERIFICATION"/>
        <s v="PROBLEM_CAUSE_IDENTIFICATION,PROBLEM_REVIEW_REQUEST,PROBLEM_REVIEW,PROBLEM_REVIEW_REQUEST,PROBLEM_REVIEW,PROBLEM_REVIEW,REPRODUCTION_ATTEMPT,CODE_IMPLEMENTATION,CODE_REVIEW"/>
        <s v="REPRODUCTION_ATTEMPT,REPRODUCTION_ATTEMPT,PROBLEM_LOCALIZATION,PROBLEM_REVIEW,PROBLEM_REVIEW_REQUEST,PROBLEM_REVIEW,PROBLEM_REVIEW,PROBLEM_REVIEW,PROBLEM_REVIEW_REQUEST,PROBLEM_REVIEW,SOLUTION_REVIEW,POTENTIAL_SOLUTION_DESIGN,SOLUTION_REVIEW,SOLUTION_REVI"/>
        <s v="POTENTIAL_SOLUTION_DESIGN,SOLUTION_REVIEW,SOLUTION_REVIEW_REQUEST,SOLUTION_REVIEW_REQUEST,POTENTIAL_SOLUTION_DESIGN,POTENTIAL_SOLUTION_DESIGN,CODE_IMPLEMENTATION,CODE_REVIEW,CODE_IMPLEMENTATION,CODE_REVIEW,CODE_IMPLEMENTATION,CODE_REVIEW,CODE_IMPLEMENTATI"/>
        <s v="REPRODUCTION_ATTEMPT,PROBLEM_CAUSE_IDENTIFICATION,SOLVED_BY_OTHER_ISSUE"/>
        <s v="POTENTIAL_SOLUTION_DESIGN,SOLUTION_REVIEW,SOLUTION_REVIEW,SOLUTION_REVIEW,CODE_IMPLEMENTATION,CODE_REVIEW,IMPLEMENTATION_REVERSION,COLLATERAL_PROBLEM_ANALYSIS,SOLUTION_VERIFICATION,SOLUTION_VERIFICATION,COLLATERAL_PROBLEM_ANALYSIS,SOLUTION_VERIFICATION,CO"/>
        <s v="POTENTIAL_SOLUTION_DESIGN,SOLUTION_REVIEW,CODE_IMPLEMENTATION,CODE_REVIEW,CODE_IMPLEMENTATION,CODE_REVIEW,CODE_IMPLEMENTATION,CODE_REVIEW,CODE_IMPLEMENTATION,CODE_REVIEW,CODE_IMPLEMENTATION,CODE_REVIEW"/>
        <s v="CODE_IMPLEMENTATION,CODE_REVIEW,CODE_IMPLEMENTATION,CODE_REVIEW,CODE_IMPLEMENTATION,CODE_REVIEW,POTENTIAL_SOLUTION_DESIGN,IMPLEMENTATION_REVERSION,CODE_IMPLEMENTATION,CODE_REVIEW,IMPLEMENTATION_REVERSION,CODE_IMPLEMENTATION"/>
        <s v="CODE_IMPLEMENTATION,CODE_REVIEW,CODE_IMPLEMENTATION,CODE_REVIEW"/>
        <s v="CODE_IMPLEMENTATION,CODE_REVIEW,SOLUTION_VERIFICATION,VERIFICATION_REQUEST,SOLUTION_VERIFICATION"/>
        <s v="CODE_IMPLEMENTATION,CODE_REVIEW,CODE_IMPLEMENTATION,CODE_REVIEW,CODE_IMPLEMENTATION,CODE_REVIEW,CODE_IMPLEMENTATION,CODE_REVIEW,CODE_IMPLEMENTATION,CODE_REVIEW,CODE_REVIEW,POTENTIAL_SOLUTION_DESIGN,SOLUTION_REVIEW,SOLUTION_REVIEW,SOLUTION_REVIEW,SOLUTION_"/>
        <s v="PROBLEM_REVIEW_REQUEST,PROBLEM_REVIEW,CODE_IMPLEMENTATION,CODE_REVIEW"/>
        <s v="CODE_IMPLEMENTATION,CODE_REVIEW,IMPLEMENTATION_REVERSION,COLLATERAL_PROBLEM_ANALYSIS,COLLATERAL_POTENTIAL_SOLUTION,SOLUTION_REVIEW,COLLATERAL_POTENTIAL_SOLUTION,CODE_REVIEW_REQUEST,CODE_IMPLEMENTATION"/>
        <s v="POTENTIAL_SOLUTION_DESIGN,CODE_IMPLEMENTATION,CODE_REVIEW,SOLUTION_VERIFICATION"/>
        <s v="PROBLEM_REVIEW,REPRODUCTION_ATTEMPT,REPRODUCTION_ATTEMPT,PROBLEM_REVIEW_REQUEST,PROBLEM_REVIEW,PROBLEM_REVIEW_REQUEST,CODE_IMPLEMENTATION,CODE_REVIEW"/>
        <s v="POTENTIAL_SOLUTION_DESIGN,REPRODUCTION_ATTEMPT,SOLVED_BY_OTHER_ISSUE"/>
        <s v="PROBLEM_REVIEW,CODE_IMPLEMENTATION,CODE_REVIEW,CODE_REVIEW,IMPLEMENTATION_REVERSION,CODE_IMPLEMENTATION"/>
        <s v="CODE_IMPLEMENTATION,CODE_REVIEW,CODE_IMPLEMENTATION,CODE_REVIEW,CODE_IMPLEMENTATION,CODE_REVIEW"/>
        <s v="SOLVED_BY_OTHER_ISSUE,SOLUTION_VERIFICATION"/>
        <s v="CODE_IMPLEMENTATION,CODE_REVIEW,CODE_IMPLEMENTATION,CODE_REVIEW,CODE_IMPLEMENTATION,CODE_REVIEW_REQUEST,CODE_REVIEW"/>
        <s v="CODE_UPDATE_REQUEST,CODE_IMPLEMENTATION,SOLUTION_VERIFICATION,CODE_IMPLEMENTATION,CODE_REVIEW,ISSUE_IMPACT,CODE_IMPLEMENTATION"/>
        <s v="PROBLEM_REVIEW_REQUEST,PROBLEM_REVIEW,PROBLEM_REVIEW,CODE_IMPLEMENTATION,CODE_REVIEW,IMPLEMENTATION_REVERSION,CODE_IMPLEMENTATION"/>
        <s v="CODE_IMPLEMENTATION,CODE_REVIEW,IMPLEMENTATION_REVERSION,CODE_IMPLEMENTATION,IMPLEMENTATION_REVERSION,COLLATERAL_PROBLEM_ANALYSIS,CODE_UPDATE_REQUEST,COLLATERAL_PROBLEM_ANALYSIS,COLLATERAL_PROBLEM_ANALYSIS,SOLUTION_VERIFICATION,VERIFICATION_REQUEST,SOLUTI"/>
        <s v="REPRODUCTION_ATTEMPT,CODE_IMPLEMENTATION,CODE_REVIEW"/>
        <s v="PROBLEM_LOCALIZATION,PROBLEM_LOCALIZATION,PROBLEM_REVIEW_REQUEST,CODE_IMPLEMENTATION,CODE_REVIEW,SOLUTION_VERIFICATION"/>
        <s v="POTENTIAL_SOLUTION_DESIGN,PROBLEM_REVIEW_REQUEST,SOLUTION_REVIEW,SOLUTION_REVIEW,CODE_IMPLEMENTATION,CODE_REVIEW"/>
        <s v="PROBLEM_LOCALIZATION,PROBLEM_LOCALIZATION,REPRODUCTION_ATTEMPT,SOLVED_BY_OTHER_ISSUE"/>
        <s v="CODE_IMPLEMENTATION,CODE_REVIEW,CODE_REVIEW_REQUEST"/>
        <s v="PROBLEM_CAUSE_IDENTIFICATION,CODE_IMPLEMENTATION,CODE_REVIEW,UPLIFT_APPROVAL,UPLIFT_APPROVAL"/>
        <s v="CODE_IMPLEMENTATION,CODE_REVIEW,IMPLEMENTATION_REVERSION,COLLATERAL_PROBLEM_ANALYSIS,COLLATERAL_POTENTIAL_SOLUTION,CODE_IMPLEMENTATION"/>
        <s v="CODE_IMPLEMENTATION,POTENTIAL_SOLUTION_DESIGN,CODE_REVIEW,CODE_IMPLEMENTATION,CODE_REVIEW"/>
        <s v="POTENTIAL_SOLUTION_DESIGN,CODE_IMPLEMENTATION,CODE_REVIEW,SOLUTION_VERIFICATION,CODE_REVIEW_REQUEST,CODE_REVIEW,SOLUTION_VERIFICATION"/>
        <s v="CODE_IMPLEMENTATION,CODE_REVIEW,SOLUTION_VERIFICATION,SOLUTION_VERIFICATION"/>
        <s v="PROBLEM_CAUSE_IDENTIFICATION,POTENTIAL_SOLUTION_DESIGN,CODE_IMPLEMENTATION,CODE_REVIEW"/>
        <s v="PROBLEM_CAUSE_IDENTIFICATION,REPRODUCTION_ATTEMPT,PROBLEM_LOCALIZATION,PROBLEM_REVIEW,PROBLEM_REVIEW,PROBLEM_LOCALIZATION,REPRODUCTION_ATTEMPT,PROBLEM_CAUSE_IDENTIFICATION,PROBLEM_REVIEW,REPRODUCTION_ATTEMPT,REPRODUCTION_ATTEMPT,REPRODUCTION_ATTEMPT,PROBL"/>
        <s v="PROBLEM_REVIEW,PROBLEM_REVIEW,PROBLEM_REVIEW,PROBLEM_REVIEW_REQUEST,PROBLEM_REVIEW,CODE_IMPLEMENTATION,CODE_REVIEW"/>
        <s v="CODE_IMPLEMENTATION,CODE_REVIEW,SOLUTION_REVIEW,SOLUTION_VERIFICATION,SOLUTION_VERIFICATION"/>
        <s v="CODE_IMPLEMENTATION,CODE_REVIEW,CODE_IMPLEMENTATION,CODE_REVIEW,PROBLEM_REVIEW_REQUEST,SOLUTION_VERIFICATION,IMPLEMENTATION_REVERSION,CODE_IMPLEMENTATION,IMPLEMENTATION_REVERSION,COLLATERAL_PROBLEM_ANALYSIS,COLLATERAL_PROBLEM_ANALYSIS,CODE_IMPLEMENTATION"/>
        <s v="PROBLEM_REVIEW,PROBLEM_REVIEW,POTENTIAL_SOLUTION_DESIGN,SOLUTION_REVIEW,CODE_IMPLEMENTATION,CODE_REVIEW,IMPLEMENTATION_REVERSION,CODE_IMPLEMENTATION,SOLVED_BY_OTHER_ISSUE,CODE_IMPLEMENTATION,CODE_REVIEW,UPLIFT_APPROVAL"/>
        <s v="SOLUTION_REVIEW_REQUEST,SOLUTION_REVIEW,CODE_IMPLEMENTATION,CODE_REVIEW,CODE_IMPLEMENTATION,CODE_REVIEW,UPLIFT_APPROVAL,SOLUTION_VERIFICATION"/>
        <s v="PROBLEM_LOCALIZATION,CODE_IMPLEMENTATION,CODE_REVIEW,UPLIFT_APPROVAL,SOLUTION_VERIFICATION"/>
        <s v="POTENTIAL_SOLUTION_DESIGN,CODE_IMPLEMENTATION,CODE_REVIEW,IMPLEMENTATION_REVERSION,CODE_REVIEW_REQUEST,CODE_IMPLEMENTATION,UPLIFT_APPROVAL,SOLUTION_VERIFICATION"/>
        <s v="ISSUE_IMPACT,PROBLEM_REVIEW_REQUEST,PROBLEM_CAUSE_IDENTIFICATION,PROBLEM_CAUSE_IDENTIFICATION,PROBLEM_CAUSE_IDENTIFICATION,POTENTIAL_SOLUTION_DESIGN,CODE_IMPLEMENTATION,CODE_REVIEW"/>
        <s v="REPRODUCTION_ATTEMPT,PROBLEM_CAUSE_IDENTIFICATION,PROBLEM_REVIEW_REQUEST,PROBLEM_REVIEW,PROBLEM_REVIEW_REQUEST,REPRODUCTION_ATTEMPT,PROBLEM_CAUSE_IDENTIFICATION,CODE_IMPLEMENTATION,CODE_REVIEW,UPLIFT_APPROVAL,SOLUTION_VERIFICATION,ISSUE_IMPACT"/>
      </sharedItems>
    </cacheField>
    <cacheField name="stage_sequence" numFmtId="0">
      <sharedItems containsBlank="1">
        <s v="ISU_ANLYS,SOL_DES,IMPL"/>
        <s v="SOL_DES,IMPL,VER,CR,IMPL,CR"/>
        <s v="ISU_ANLYS,SOL_DES,IMPL,CR,SOL_DES,ISU_ANLYS,SOL_DES,ISU_ANLYS,SOL_DES,IMPL,ISU_ANLYS,VER,IMPL,CR"/>
        <s v="ISU_ANLYS,IMPL,CR,IMPL,CR,IMPL"/>
        <s v="SOL_DES,ISU_REP,SOL_DES,ISU_REP,SOL_DES,IMPL,CR,VER"/>
        <s v="SOL_DES,IMPL,CR,IMPL,CR,SOL_DES,IMPL,SOL_DES"/>
        <s v="IMPL,CR,IMPL,CR,IMPL,CR,IMPL,CR,IMPL,VER,IMPL,CR"/>
        <s v="ISU_REP,ISU_ANLYS,IMPL,CR,IMPL,CR,IMPL,VER,IMPL"/>
        <s v="IMPL,CR"/>
        <s v="ISU_REP,ISU_ANLYS,SOL_DES,IMPL"/>
        <s v="IMPL,VER"/>
        <s v="IMPL"/>
        <s v="ISU_ANLYS,ISU_REP,IMPL,CR,SOL_DES,ISU_ANLYS,SOL_DES,IMPL,CR,IMPL,VER,IMPL,CR,IMPL,VER"/>
        <s v="ISU_REP"/>
        <s v="IMPL,VER,CR,VER,IMPL"/>
        <s v="IMPL,ISU_ANLYS,ISU_REP,CR,VER"/>
        <s v="SOL_DES,ISU_REP,IMPL,CR,IMPL,CR,IMPL,CR,IMPL"/>
        <s v="ISU_ANLYS,SOL_DES,IMPL,SOL_DES,IMPL,SOL_DES"/>
        <m/>
        <s v="IMPL,ISU_ANLYS"/>
        <s v="ISU_ANLYS,SOL_DES,IMPL,SOL_DES,CR,IMPL"/>
        <s v="ISU_ANLYS,IMPL,VER,SOL_DES,IMPL,VER,IMPL,VER,IMPL,CR,IMPL"/>
        <s v="ISU_ANLYS,SOL_DES,IMPL,SOL_DES,IMPL,VER"/>
        <s v="SOL_DES,IMPL,CR,IMPL,CR,VER"/>
        <s v="ISU_ANLYS,IMPL,CR"/>
        <s v="SOL_DES,IMPL,SOL_DES,IMPL,CR,SOL_DES,IMPL,CR,SOL_DES,IMPL,CR,IMPL,CR,IMPL,CR"/>
        <s v="SOL_DES,VER,IMPL,CR,IMPL,CR,IMPL,CR"/>
        <s v="IMPL,CR,IMPL,CR"/>
        <s v="ISU_ANLYS,IMPL"/>
        <s v="SOL_DES,IMPL,CR,IMPL"/>
        <s v="ISU_ANLYS,SOL_DES,ISU_ANLYS,SOL_DES,IMPL,CR,VER,IMPL,CR,VER"/>
        <s v="IMPL,SOL_DES,CR"/>
        <s v="IMPL,CR,SOL_DES,IMPL,SOL_DES,CR,VER,IMPL,CR,SOL_DES,IMPL,CR,IMPL,CR,IMPL,CR"/>
        <s v="ISU_ANLYS,SOL_DES,ISU_REP,IMPL,CR,VER"/>
        <s v="ISU_ANLYS,SOL_DES,IMPL,VER"/>
        <s v="SOL_DES,IMPL,CR"/>
        <s v="IMPL,CR,IMPL,CR,VER"/>
        <s v="ISU_REP,SOL_DES,IMPL"/>
        <s v="ISU_ANLYS,SOL_DES,IMPL,CR,VER"/>
        <s v="IMPL,ISU_ANLYS,IMPL,CR"/>
        <s v="IMPL,CR,IMPL"/>
        <s v="SOL_DES,IMPL,CR,VER"/>
        <s v="SOL_DES,ISU_ANLYS,SOL_DES,ISU_ANLYS,IMPL,CR,SOL_DES,IMPL,CR,SOL_DES,CR,SOL_DES,IMPL,CR,IMPL,CR,IMPL,CR,IMPL,VER"/>
        <s v="ISU_ANLYS,IMPL,SOL_DES,VER,CR,VER,IMPL,VER,IMPL,CR,VER"/>
        <s v="IMPL,CR,IMPL,CR,IMPL,CR,IMPL,VER,CR"/>
        <s v="IMPL,CR,SOL_DES,CR,SOL_DES,CR,SOL_DES,CR,SOL_DES,IMPL,CR,SOL_DES,CR,SOL_DES,CR,SOL_DES,CR,SOL_DES,IMPL,CR,IMPL,CR,IMPL,SOL_DES,IMPL,CR,IMPL,CR,SOL_DES,IMPL,CR,VER,SOL_DES,CR,SOL_DES,IMPL,CR,IMPL,VER,IMPL"/>
        <s v="ISU_ANLYS,SOL_DES,IMPL,VER,CR,VER"/>
        <s v="IMPL,CR,IMPL,CR,IMPL,CR,IMPL,CR,IMPL,CR,IMPL,VER"/>
        <s v="SOL_DES,IMPL"/>
        <s v="ISU_ANLYS,IMPL,CR,VER"/>
        <s v="SOL_DES,VER"/>
        <s v="ISU_ANLYS,VER"/>
        <s v="SOL_DES,ISU_ANLYS,SOL_DES,IMPL,VER,IMPL,VER"/>
        <s v="SOL_DES,IMPL,CR,IMPL,CR,IMPL,CR,IMPL,CR,IMPL,CR,IMPL,CR,IMPL,VER,IMPL"/>
        <s v="ISU_ANLYS,ISU_REP,ISU_ANLYS,SOL_DES,IMPL,CR,IMPL,VER"/>
        <s v="SOL_DES,IMPL,SOL_DES,IMPL,VER"/>
        <s v="IMPL,CR,IMPL,VER,IMPL"/>
        <s v="SOL_DES,IMPL,CR,IMPL,CR"/>
        <s v="ISU_ANLYS"/>
        <s v="SOL_DES"/>
        <s v="IMPL,CR,IMPL,CR,IMPL,CR,IMPL,VER,IMPL"/>
        <s v="ISU_ANLYS,ISU_REP,ISU_ANLYS,IMPL,CR,ISU_ANLYS,SOL_DES,IMPL,CR"/>
        <s v="ISU_ANLYS,IMPL,CR,IMPL,CR,VER,SOL_DES,IMPL,CR,IMPL,CR"/>
        <s v="ISU_ANLYS,SOL_DES,IMPL,CR,IMPL"/>
        <s v="IMPL,SOL_DES,CR,IMPL,SOL_DES,IMPL,CR"/>
        <s v="SOL_DES,ISU_REP,ISU_ANLYS,SOL_DES,IMPL,CR"/>
        <s v="ISU_ANLYS,ISU_REP,VER"/>
        <s v="IMPL,CR,IMPL,CR,IMPL"/>
        <s v="ISU_REP,ISU_ANLYS,ISU_REP,ISU_ANLYS,ISU_REP,ISU_ANLYS,ISU_REP,ISU_ANLYS,SOL_DES,IMPL,VER,IMPL,CR,VER,SOL_DES,CR,IMPL,ISU_ANLYS,SOL_DES,IMPL,CR,VER,CR,SOL_DES,ISU_REP,ISU_ANLYS,ISU_REP,IMPL,CR"/>
        <s v="SOL_DES,IMPL,CR,IMPL,CR,IMPL,CR,IMPL,CR,IMPL,CR,IMPL,CR,IMPL,CR,IMPL,CR,IMPL,VER,IMPL"/>
        <s v="ISU_ANLYS,IMPL,CR,IMPL,VER"/>
        <s v="IMPL,CR,IMPL,CR,IMPL,CR,IMPL,CR"/>
        <s v="IMPL,ISU_ANLYS,IMPL,VER,ISU_ANLYS,CR,IMPL,ISU_ANLYS,IMPL,CR,ISU_ANLYS,IMPL,CR,VER,CR,IMPL,CR,IMPL,VER,CR,VER,CR,SOL_DES,IMPL"/>
        <s v="IMPL,CR,SOL_DES,IMPL,VER,IMPL,VER"/>
        <s v="IMPL,CR,IMPL,CR,IMPL,CR,VER,IMPL,VER"/>
        <s v="ISU_ANLYS,ISU_REP,IMPL,VER"/>
        <s v="ISU_REP,SOL_DES,ISU_REP,ISU_ANLYS,IMPL,CR,IMPL,CR,IMPL,VER"/>
        <s v="IMPL,CR,SOL_DES,IMPL"/>
        <s v="IMPL,CR,VER,IMPL"/>
        <s v="IMPL,CR,ISU_ANLYS,IMPL,ISU_ANLYS,CR,IMPL,SOL_DES,CR,IMPL,CR,IMPL"/>
        <s v="IMPL,CR,ISU_ANLYS,CR,ISU_ANLYS"/>
        <s v="IMPL,CR,VER,IMPL,VER,SOL_DES,VER,IMPL,CR,SOL_DES,IMPL,VER"/>
        <s v="ISU_ANLYS,SOL_DES,IMPL,CR"/>
        <s v="ISU_ANLYS,ISU_REP,ISU_ANLYS,IMPL,CR,IMPL,VER,CR,IMPL,CR,IMPL"/>
        <s v="NO_STAGE"/>
        <s v="ISU_REP,SOL_DES,IMPL,VER"/>
        <s v="ISU_ANLYS,IMPL,CR,VER,IMPL,CR,IMPL,VER"/>
        <s v="ISU_REP,ISU_ANLYS,IMPL,CR,IMPL,CR,IMPL,CR,IMPL,CR,IMPL,CR,VER,IMPL,VER,IMPL"/>
        <s v="ISU_REP,IMPL,CR,IMPL"/>
        <s v="ISU_ANLYS,SOL_DES,IMPL,CR,IMPL,CR"/>
        <s v="ISU_REP,SOL_DES,IMPL,CR,SOL_DES,ISU_REP,SOL_DES"/>
        <s v="ISU_ANLYS,ISU_REP,ISU_ANLYS,ISU_REP,ISU_ANLYS,SOL_DES,ISU_ANLYS,SOL_DES,ISU_ANLYS,SOL_DES,IMPL,CR,IMPL,CR,IMPL,CR"/>
        <s v="ISU_ANLYS,IMPL,CR,IMPL,CR,VER,CR,IMPL,CR,VER"/>
        <s v="ISU_ANLYS,SOL_DES,VER,IMPL"/>
        <s v="ISU_REP,ISU_ANLYS,IMPL,CR,IMPL,VER"/>
        <s v="IMPL,ISU_ANLYS,IMPL"/>
        <s v="ISU_ANLYS,SOL_DES,IMPL,SOL_DES"/>
        <s v="ISU_REP,ISU_ANLYS,ISU_REP,ISU_ANLYS,ISU_REP,ISU_ANLYS,ISU_REP,ISU_ANLYS,ISU_REP,ISU_ANLYS,ISU_REP,ISU_ANLYS,IMPL,ISU_ANLYS,CR,IMPL,CR,VER"/>
        <s v="SOL_DES,IMPL,VER,CR,VER"/>
        <s v="IMPL,VER,CR,IMPL,CR,IMPL,CR,VER,IMPL,VER,IMPL,VER"/>
        <s v="SOL_DES,IMPL,CR,IMPL,CR,IMPL,CR"/>
        <s v="ISU_ANLYS,IMPL,ISU_ANLYS,SOL_DES,IMPL,CR"/>
        <s v="ISU_ANLYS,ISU_REP,ISU_ANLYS,IMPL,VER,ISU_ANLYS,SOL_DES,ISU_ANLYS,SOL_DES,ISU_ANLYS,IMPL"/>
        <s v="IMPL,CR,SOL_DES,IMPL,CR"/>
        <s v="ISU_ANLYS,SOL_DES,ISU_ANLYS,SOL_DES,IMPL,VER"/>
        <s v="ISU_ANLYS,ISU_REP,ISU_ANLYS,SOL_DES,IMPL,SOL_DES"/>
        <s v="ISU_REP,ISU_ANLYS,ISU_REP,IMPL,ISU_REP,IMPL,VER"/>
        <s v="ISU_ANLYS,ISU_REP,IMPL,VER,SOL_DES,IMPL,VER,SOL_DES,CR,IMPL"/>
        <s v="IMPL,CR,VER,SOL_DES,VER,SOL_DES,CR,VER,SOL_DES,IMPL"/>
        <s v="ISU_REP,ISU_ANLYS,ISU_REP,ISU_ANLYS,SOL_DES,ISU_ANLYS,SOL_DES,IMPL,SOL_DES,CR,IMPL,VER"/>
        <s v="IMPL,CR,VER"/>
        <s v="SOL_DES,IMPL,SOL_DES,CR,SOL_DES,CR,IMPL,VER,CR,VER,IMPL"/>
        <s v="ISU_ANLYS,ISU_REP,ISU_ANLYS"/>
        <s v="ISU_ANLYS,SOL_DES,IMPL,VER,IMPL,VER"/>
        <s v="IMPL,CR,SOL_DES,VER"/>
        <s v="SOL_DES,ISU_ANLYS,SOL_DES,IMPL,CR,IMPL"/>
        <s v="IMPL,CR,IMPL,SOL_DES,VER,SOL_DES"/>
        <s v="IMPL,CR,IMPL,CR,IMPL,VER"/>
        <s v="ISU_ANLYS,SOL_DES,VER"/>
        <s v="SOL_DES,IMPL,CR,VER,IMPL"/>
        <s v="SOL_DES,IMPL,SOL_DES,CR,IMPL,CR,IMPL,SOL_DES,CR,IMPL,VER"/>
        <s v="IMPL,CR,IMPL,SOL_DES,VER,SOL_DES,CR"/>
        <s v="SOL_DES,IMPL,VER,CR,SOL_DES,CR,SOL_DES,IMPL"/>
        <s v="ISU_ANLYS,SOL_DES,ISU_ANLYS,IMPL,VER"/>
        <s v="ISU_ANLYS,IMPL,CR,SOL_DES,VER"/>
        <s v="ISU_ANLYS,SOL_DES,ISU_ANLYS,IMPL,CR"/>
        <s v="SOL_DES,ISU_REP,SOL_DES,IMPL,CR,SOL_DES,IMPL"/>
        <s v="ISU_ANLYS,IMPL,VER"/>
        <s v="IMPL,SOL_DES,ISU_ANLYS,IMPL"/>
        <s v="ISU_ANLYS,IMPL,CR,IMPL"/>
        <s v="ISU_ANLYS,SOL_DES,IMPL,CR,IMPL,VER"/>
        <s v="ISU_ANLYS,SOL_DES"/>
        <s v="ISU_ANLYS,SOL_DES,IMPL,ISU_ANLYS"/>
        <s v="IMPL,ISU_ANLYS,SOL_DES,CR,IMPL,CR,IMPL,VER,IMPL,VER,CR,VER"/>
        <s v="ISU_ANLYS,IMPL,ISU_ANLYS,IMPL,CR,IMPL,VER,IMPL,CR,VER"/>
        <s v="ISU_REP,IMPL,VER"/>
        <s v="ISU_ANLYS,SOL_DES,ISU_ANLYS,IMPL,CR,IMPL"/>
        <s v="SOL_DES,IMPL,CR,IMPL,VER,IMPL"/>
        <s v="IMPL,VER,IMPL,CR,VER"/>
        <s v="IMPL,CR,IMPL,CR,IMPL,CR,IMPL,CR,IMPL"/>
        <s v="ISU_REP,SOL_DES,IMPL,CR,VER,IMPL,CR,VER"/>
        <s v="SOL_DES,IMPL,CR,SOL_DES,IMPL,CR,VER,IMPL,VER"/>
        <s v="SOL_DES,VER,ISU_REP,ISU_ANLYS,ISU_REP,SOL_DES,VER,ISU_ANLYS,VER"/>
        <s v="SOL_DES,ISU_ANLYS,SOL_DES,IMPL,CR,SOL_DES,ISU_ANLYS,IMPL,CR,IMPL,CR,IMPL,CR"/>
        <s v="ISU_ANLYS,IMPL,CR,VER,IMPL,CR,SOL_DES,IMPL,CR,IMPL,VER,IMPL,CR,IMPL"/>
        <s v="IMPL,CR,IMPL,CR,IMPL,CR,IMPL"/>
        <s v="SOL_DES,IMPL,CR,IMPL,CR,IMPL,CR,VER,IMPL"/>
        <s v="IMPL,CR,VER,ISU_ANLYS,SOL_DES,VER,SOL_DES,ISU_ANLYS"/>
        <s v="ISU_ANLYS,IMPL,CR,ISU_ANLYS,VER,ISU_ANLYS,VER,IMPL,VER,IMPL,VER,IMPL,SOL_DES,IMPL,CR,VER,IMPL,CR,VER"/>
        <s v="ISU_ANLYS,IMPL,CR,SOL_DES,IMPL,CR"/>
        <s v="SOL_DES,ISU_ANLYS,IMPL,CR,IMPL,CR,IMPL,CR,VER,IMPL,VER"/>
        <s v="SOL_DES,IMPL,CR,IMPL,CR,IMPL,CR,VER,IMPL,VER,IMPL,CR,VER"/>
        <s v="SOL_DES,ISU_ANLYS,SOL_DES,IMPL,CR,SOL_DES,IMPL,CR,IMPL,VER,IMPL,CR,VER,IMPL,VER"/>
        <s v="IMPL,CR,VER,IMPL,CR,VER"/>
        <s v="SOL_DES,IMPL,CR,IMPL,CR,IMPL,CR,VER"/>
        <s v="ISU_REP,ISU_ANLYS,ISU_REP,ISU_ANLYS,SOL_DES,IMPL,CR,VER"/>
        <s v="ISU_ANLYS,ISU_REP,IMPL,CR"/>
        <s v="ISU_REP,ISU_ANLYS,SOL_DES,ISU_REP,ISU_ANLYS,IMPL,CR,ISU_ANLYS,ISU_REP,ISU_ANLYS,SOL_DES,IMPL,VER"/>
        <s v="SOL_DES,IMPL,CR,IMPL,CR,IMPL,CR,IMPL,CR,VER,IMPL"/>
        <s v="ISU_REP,ISU_ANLYS"/>
        <s v="SOL_DES,IMPL,CR,IMPL,CR,IMPL,CR,IMPL,CR,IMPL,CR"/>
        <s v="IMPL,CR,IMPL,CR,IMPL,CR,SOL_DES,VER,IMPL,CR,VER,IMPL"/>
        <s v="IMPL,CR,IMPL,CR,IMPL,CR,IMPL,CR,IMPL,CR,SOL_DES,VER"/>
        <s v="IMPL,CR,VER,SOL_DES,VER,IMPL"/>
        <s v="ISU_ANLYS,ISU_REP,ISU_ANLYS,IMPL,CR"/>
        <s v="SOL_DES,ISU_REP"/>
        <s v="ISU_ANLYS,IMPL,CR,VER,IMPL"/>
        <s v="IMPL,CR,IMPL,CR,IMPL,CR"/>
        <s v="VER"/>
        <s v="IMPL,VER,IMPL,CR,IMPL"/>
        <s v="IMPL,CR,VER,IMPL,VER,IMPL,VER"/>
        <s v="ISU_REP,IMPL,CR"/>
        <s v="ISU_ANLYS,ISU_REP"/>
        <s v="IMPL,SOL_DES,CR,IMPL,CR"/>
        <s v="SOL_DES,IMPL,CR,VER,CR,VER"/>
        <s v="ISU_ANLYS,ISU_REP,ISU_ANLYS,ISU_REP,ISU_ANLYS,ISU_REP,IMPL,CR,VER,IMPL,CR,VER"/>
        <s v="IMPL,CR,IMPL,CR,VER,IMPL,VER,IMPL"/>
        <s v="ISU_ANLYS,SOL_DES,IMPL,CR,VER,IMPL,CR,VER"/>
        <s v="SOL_DES,IMPL,CR,VER,IMPL,VER"/>
        <s v="ISU_REP,ISU_ANLYS,ISU_REP,ISU_ANLYS,IMPL,CR,VER"/>
      </sharedItems>
    </cacheField>
    <cacheField name="stage_seq_length" numFmtId="0">
      <sharedItems containsString="0" containsBlank="1" containsNumber="1" containsInteger="1">
        <n v="3.0"/>
        <n v="6.0"/>
        <n v="14.0"/>
        <n v="8.0"/>
        <n v="12.0"/>
        <n v="9.0"/>
        <n v="2.0"/>
        <n v="4.0"/>
        <n v="1.0"/>
        <n v="15.0"/>
        <n v="5.0"/>
        <m/>
        <n v="11.0"/>
        <n v="10.0"/>
        <n v="16.0"/>
        <n v="20.0"/>
        <n v="40.0"/>
        <n v="7.0"/>
        <n v="29.0"/>
        <n v="24.0"/>
        <n v="0.0"/>
        <n v="18.0"/>
        <n v="13.0"/>
        <n v="19.0"/>
      </sharedItems>
    </cacheField>
    <cacheField name="is_outlier_length?" numFmtId="0">
      <sharedItems containsBlank="1">
        <s v="0"/>
        <m/>
        <s v="1"/>
      </sharedItems>
    </cacheField>
    <cacheField name="has_ISU_REP_stage?" numFmtId="0">
      <sharedItems containsString="0" containsBlank="1" containsNumber="1" containsInteger="1">
        <n v="0.0"/>
        <n v="1.0"/>
        <m/>
      </sharedItems>
    </cacheField>
    <cacheField name="has_ISU_ANLYS_stage?" numFmtId="0">
      <sharedItems containsString="0" containsBlank="1" containsNumber="1" containsInteger="1">
        <n v="1.0"/>
        <n v="0.0"/>
        <m/>
      </sharedItems>
    </cacheField>
    <cacheField name="has_SOL_DES_stage?" numFmtId="0">
      <sharedItems containsString="0" containsBlank="1" containsNumber="1" containsInteger="1">
        <n v="1.0"/>
        <n v="0.0"/>
        <m/>
      </sharedItems>
    </cacheField>
    <cacheField name="has_IMPL_stage?" numFmtId="0">
      <sharedItems containsString="0" containsBlank="1" containsNumber="1" containsInteger="1">
        <n v="1.0"/>
        <n v="0.0"/>
        <m/>
      </sharedItems>
    </cacheField>
    <cacheField name="has_CR_stage?" numFmtId="0">
      <sharedItems containsString="0" containsBlank="1" containsNumber="1" containsInteger="1">
        <n v="0.0"/>
        <n v="1.0"/>
        <m/>
      </sharedItems>
    </cacheField>
    <cacheField name="has_VER_stage?" numFmtId="0">
      <sharedItems containsString="0" containsBlank="1" containsNumber="1" containsInteger="1">
        <n v="0.0"/>
        <n v="1.0"/>
        <m/>
      </sharedItems>
    </cacheField>
    <cacheField name="final_pattern" numFmtId="0">
      <sharedItems containsBlank="1">
        <s v="ISU_ANLYS,SOL_DES,IMPL,(IMPL|CR|VER)?"/>
        <s v="SOL_DES,IMPL,VER,CR,(IMPL|CR|VER)"/>
        <s v="(ISU_ANLYS,SOL_DES,IMPL,(CR|VER))+"/>
        <s v="ISU_ANLYS,(IMPL,(CR|VER))+"/>
        <s v="(SOL_DES,ISU_REP)+,IMPL,CR,VER"/>
        <s v="(SOL_DES,IMPL,(CR|VER))+"/>
        <s v="(IMPL,(CR|VER))+"/>
        <s v="ISU_REP,ISU_ANLYS,(IMPL,CR,VER)+"/>
        <s v="IMPL,CR,IMPL?"/>
        <s v="ISU_REP,ISU_ANLYS,SOL_DES,IMPL,(IMPL|CR|VER)?"/>
        <s v="IMPL,VER,(IMPL|CR|VER)?"/>
        <s v="IMPL"/>
        <s v="ISU_ANLYS,ISU_REP,(SOL_DES,IMPL,(CR|VER))+"/>
        <s v="ISU_REP"/>
        <s v="IMPL,CR,VER,IMPL?"/>
        <s v="ISU_ANLYS,ISU_REP,IMPL,(CR|VER)"/>
        <s v="ISU_REP,SOL_DES,(IMPL,(CR|VER)+"/>
        <s v="ISU_ANLYS,(SOL_DES,IMPL,(CR|VER))+"/>
        <m/>
        <s v="IMPL,ISU_ANLYS,(IMPL|CR)?"/>
        <s v="SOL_DES,(IMPL,(CR|VER))+"/>
        <s v="ISU_ANLYS,IMPL,(IMPL|CR|VER)?"/>
        <s v="SOL_DES,IMPL,CR,(IMPL|VER)?"/>
        <s v="IMPL,SOL_DES,(IMPL|CR)"/>
        <s v="ISU_REP,SOL_DES,IMPL,VER?"/>
        <s v="SOL_DES,IMPL"/>
        <s v="SOL_DES,(ISU_REP|VER)"/>
        <s v="ISU_ANLYS,(SOL_DES|VER)"/>
        <s v="ISU_ANLYS,SOL_DES,(IMPL,(CR|VER))+"/>
        <s v="IMPL,CR,IMPL,VER,IMPL"/>
        <s v="ISU_ANLYS"/>
        <s v="SOL_DES"/>
        <s v="ISU_REP,ISU_ANLYS,VER?"/>
        <s v="(ISU_REP,ISU_ANLYS,SOL_DES,IMPL,(CR|VER))+"/>
        <s v="ISU_REP,SOL_DES,ISU_ANLYS,(IMPL,CR)+,VER"/>
        <s v="IMPL,CR,SOL_DES,(IMPL|CR|VER)"/>
        <s v="IMPL,(CR,ISU_ANLYS)+"/>
        <s v="NO_STAGE"/>
        <s v="ISU_REP,IMPL,(IMPL|CR|VER)"/>
        <s v="(ISU_REP,SOL_DES,IMPL,CR)+"/>
        <s v="(ISU_REP,ISU_ANLYS,IMPL,CR,VER)+"/>
        <s v="ISU_ANLYS,IMPL,SOL_DES,IMPL,(CR|VER)"/>
        <s v="ISU_REP,(ISU_ANLYS,SOL_DES,IMPL,(CR|VER))+"/>
        <s v="ISU_ANLYS,(ISU_REP,IMPL)+,VER"/>
        <s v="(ISU_ANLYS,IMPL,CR,VER)+"/>
        <s v="(ISU_REP,ISU_ANLYS,SOL_DES,VER)+"/>
        <s v="(IMPL,CR)+,SOL_DES,VER"/>
        <s v="VER"/>
      </sharedItems>
    </cacheField>
    <cacheField name="pattern_complexity" numFmtId="0">
      <sharedItems containsBlank="1">
        <s v="Simple"/>
        <s v="Complex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-Stages" cacheId="0" dataCaption="" compact="0" compactData="0">
  <location ref="A1:K26" firstHeaderRow="0" firstDataRow="2" firstDataCol="2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axis="axisRow" compact="0" outline="0" multipleItemSelectionAllowed="1" showAll="0" sortType="ascending">
      <items>
        <item x="2"/>
        <item x="0"/>
        <item x="3"/>
        <item x="1"/>
        <item t="default"/>
      </items>
    </pivotField>
    <pivotField name="issue_category" axis="axisRow" compact="0" outline="0" multipleItemSelectionAllowed="1" showAll="0" sortType="ascending">
      <items>
        <item x="6"/>
        <item x="17"/>
        <item x="3"/>
        <item x="12"/>
        <item x="4"/>
        <item x="9"/>
        <item x="8"/>
        <item x="15"/>
        <item x="7"/>
        <item x="16"/>
        <item x="0"/>
        <item x="1"/>
        <item x="14"/>
        <item x="11"/>
        <item x="5"/>
        <item x="13"/>
        <item x="2"/>
        <item x="10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axis="axisCol" compact="0" outline="0" multipleItemSelectionAllowed="1" showAll="0" sortType="ascending">
      <items>
        <item x="2"/>
        <item x="0"/>
        <item x="1"/>
        <item t="default"/>
      </items>
    </pivotField>
    <pivotField name="has_VER_stage?" axis="axisCol" compact="0" outline="0" multipleItemSelectionAllowed="1" showAll="0" sortType="ascending">
      <items>
        <item x="2"/>
        <item x="0"/>
        <item x="1"/>
        <item t="default"/>
      </items>
    </pivotField>
    <pivotField name="final_patte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ttern_complexity" compact="0" outline="0" multipleItemSelectionAllowed="1" showAll="0">
      <items>
        <item x="0"/>
        <item x="1"/>
        <item x="2"/>
        <item t="default"/>
      </items>
    </pivotField>
  </pivotFields>
  <rowFields>
    <field x="37"/>
    <field x="38"/>
  </rowFields>
  <colFields>
    <field x="47"/>
    <field x="48"/>
  </colFields>
  <dataFields>
    <dataField name="COUNT of issue_id" fld="0" subtotal="countNums" baseField="0"/>
  </dataFields>
</pivotTableDefinition>
</file>

<file path=xl/pivotTables/pivotTable2.xml><?xml version="1.0" encoding="utf-8"?>
<pivotTableDefinition xmlns="http://schemas.openxmlformats.org/spreadsheetml/2006/main" name="Pivot Table -Stages 2" cacheId="0" dataCaption="" compact="0" compactData="0">
  <location ref="A30:B35" firstHeaderRow="0" firstDataRow="1" firstDataCol="0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axis="axisRow" compact="0" outline="0" multipleItemSelectionAllowed="1" showAll="0" sortType="ascending">
      <items>
        <item x="2"/>
        <item x="0"/>
        <item x="3"/>
        <item x="1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ttern_complexity" compact="0" outline="0" multipleItemSelectionAllowed="1" showAll="0">
      <items>
        <item x="0"/>
        <item x="1"/>
        <item x="2"/>
        <item t="default"/>
      </items>
    </pivotField>
  </pivotFields>
  <rowFields>
    <field x="37"/>
  </rowFields>
  <dataFields>
    <dataField name="COUNT of issue_id" fld="0" subtotal="countNums" baseField="0"/>
  </dataFields>
</pivotTableDefinition>
</file>

<file path=xl/pivotTables/pivotTable3.xml><?xml version="1.0" encoding="utf-8"?>
<pivotTableDefinition xmlns="http://schemas.openxmlformats.org/spreadsheetml/2006/main" name="Pivot Table -Stages 3" cacheId="0" dataCaption="" compact="0" compactData="0">
  <location ref="A39:A58" firstHeaderRow="0" firstDataRow="2" firstDataCol="1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axis="axisRow" compact="0" outline="0" multipleItemSelectionAllowed="1" showAll="0" sortType="ascending">
      <items>
        <item x="2"/>
        <item x="0"/>
        <item x="3"/>
        <item x="1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axis="axisCol" compact="0" outline="0" multipleItemSelectionAllowed="1" showAll="0" sortType="ascending">
      <items>
        <item x="2"/>
        <item x="0"/>
        <item x="1"/>
        <item t="default"/>
      </items>
    </pivotField>
    <pivotField name="has_VER_stage?" compact="0" outline="0" multipleItemSelectionAllowed="1" showAll="0">
      <items>
        <item x="0"/>
        <item x="1"/>
        <item x="2"/>
        <item t="default"/>
      </items>
    </pivotField>
    <pivotField name="final_patte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ttern_complexity" compact="0" outline="0" multipleItemSelectionAllowed="1" showAll="0">
      <items>
        <item x="0"/>
        <item x="1"/>
        <item x="2"/>
        <item t="default"/>
      </items>
    </pivotField>
  </pivotFields>
  <rowFields>
    <field x="37"/>
    <field x="3"/>
  </rowFields>
  <colFields>
    <field x="47"/>
  </colFields>
  <dataFields>
    <dataField name="COUNT of issue_id" fld="0" subtotal="countNums" baseField="0"/>
  </dataFields>
</pivotTableDefinition>
</file>

<file path=xl/pivotTables/pivotTable4.xml><?xml version="1.0" encoding="utf-8"?>
<pivotTableDefinition xmlns="http://schemas.openxmlformats.org/spreadsheetml/2006/main" name="Pivot Table -Stages 4" cacheId="0" dataCaption="" compact="0" compactData="0">
  <location ref="A58:E64" firstHeaderRow="0" firstDataRow="1" firstDataCol="1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compact="0" outline="0" multipleItemSelectionAllowed="1" showAll="0">
      <items>
        <item x="0"/>
        <item x="1"/>
        <item x="2"/>
        <item x="3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compact="0" outline="0" multipleItemSelectionAllowed="1" showAll="0">
      <items>
        <item x="0"/>
        <item x="1"/>
        <item x="2"/>
        <item t="default"/>
      </items>
    </pivotField>
    <pivotField name="has_VER_stage?" axis="axisCol" compact="0" outline="0" multipleItemSelectionAllowed="1" showAll="0" sortType="ascending">
      <items>
        <item x="2"/>
        <item x="0"/>
        <item x="1"/>
        <item t="default"/>
      </items>
    </pivotField>
    <pivotField name="final_patte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ttern_complexity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colFields>
    <field x="48"/>
  </colFields>
  <dataFields>
    <dataField name="COUNT of issue_id" fld="0" subtotal="countNums" baseField="0"/>
  </dataFields>
</pivotTableDefinition>
</file>

<file path=xl/pivotTables/pivotTable5.xml><?xml version="1.0" encoding="utf-8"?>
<pivotTableDefinition xmlns="http://schemas.openxmlformats.org/spreadsheetml/2006/main" name="Pivot Table -Stages 5" cacheId="0" dataCaption="" compact="0" compactData="0">
  <location ref="A70:J77" firstHeaderRow="0" firstDataRow="1" firstDataCol="2"/>
  <pivotFields>
    <pivotField name="issu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su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is_pull_request?" compact="0" outline="0" multipleItemSelectionAllowed="1" showAll="0">
      <items>
        <item x="0"/>
        <item x="1"/>
        <item x="2"/>
        <item x="3"/>
        <item t="default"/>
      </items>
    </pivotField>
    <pivotField name="issue_type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t="default"/>
      </items>
    </pivotField>
    <pivotField name="compon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re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crea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creation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reation_year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last_change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last_res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ast_resolved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me_to_resolve (day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ime_until_last_ch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length_of_cc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name="length_of_summ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ength_of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tota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length_of_all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t="default"/>
      </items>
    </pivotField>
    <pivotField name="no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ength_of_creator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assign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no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ength_of_assignee_com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t="default"/>
      </items>
    </pivotField>
    <pivotField name="creator_assignee_same?" compact="0" outline="0" multipleItemSelectionAllowed="1" showAll="0">
      <items>
        <item x="0"/>
        <item x="1"/>
        <item x="2"/>
        <item t="default"/>
      </items>
    </pivotField>
    <pivotField name="no_of_attach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ve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solution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duplic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dupe_of" compact="0" outline="0" multipleItemSelectionAllowed="1" showAll="0">
      <items>
        <item x="0"/>
        <item t="default"/>
      </items>
    </pivotField>
    <pivotField name="classification" compact="0" outline="0" multipleItemSelectionAllowed="1" showAll="0">
      <items>
        <item x="0"/>
        <item x="1"/>
        <item x="2"/>
        <item t="default"/>
      </items>
    </pivotField>
    <pivotField name="is_open" compact="0" outline="0" multipleItemSelectionAllowed="1" showAll="0">
      <items>
        <item x="0"/>
        <item x="1"/>
        <item t="default"/>
      </items>
    </pivotField>
    <pivotField name="regressed_b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issue_class" compact="0" outline="0" multipleItemSelectionAllowed="1" showAll="0">
      <items>
        <item x="0"/>
        <item x="1"/>
        <item x="2"/>
        <item x="3"/>
        <item t="default"/>
      </items>
    </pivotField>
    <pivotField name="issue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d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tage_sequ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stage_seq_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s_outlier_length?" compact="0" outline="0" multipleItemSelectionAllowed="1" showAll="0">
      <items>
        <item x="0"/>
        <item x="1"/>
        <item x="2"/>
        <item t="default"/>
      </items>
    </pivotField>
    <pivotField name="has_ISU_REP_stage?" compact="0" outline="0" multipleItemSelectionAllowed="1" showAll="0">
      <items>
        <item x="0"/>
        <item x="1"/>
        <item x="2"/>
        <item t="default"/>
      </items>
    </pivotField>
    <pivotField name="has_ISU_ANLYS_stage?" compact="0" outline="0" multipleItemSelectionAllowed="1" showAll="0">
      <items>
        <item x="0"/>
        <item x="1"/>
        <item x="2"/>
        <item t="default"/>
      </items>
    </pivotField>
    <pivotField name="has_SOL_DES_stage?" compact="0" outline="0" multipleItemSelectionAllowed="1" showAll="0">
      <items>
        <item x="0"/>
        <item x="1"/>
        <item x="2"/>
        <item t="default"/>
      </items>
    </pivotField>
    <pivotField name="has_IMPL_stage?" compact="0" outline="0" multipleItemSelectionAllowed="1" showAll="0">
      <items>
        <item x="0"/>
        <item x="1"/>
        <item x="2"/>
        <item t="default"/>
      </items>
    </pivotField>
    <pivotField name="has_CR_stage?" axis="axisCol" compact="0" outline="0" multipleItemSelectionAllowed="1" showAll="0" sortType="ascending">
      <items>
        <item x="2"/>
        <item x="0"/>
        <item x="1"/>
        <item t="default"/>
      </items>
    </pivotField>
    <pivotField name="has_VER_stage?" axis="axisCol" compact="0" outline="0" multipleItemSelectionAllowed="1" showAll="0" sortType="ascending">
      <items>
        <item x="2"/>
        <item x="0"/>
        <item x="1"/>
        <item t="default"/>
      </items>
    </pivotField>
    <pivotField name="final_patter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ttern_complexity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colFields>
    <field x="47"/>
    <field x="48"/>
  </colFields>
  <dataFields>
    <dataField name="COUNT of issue_id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ugzilla.mozilla.org/show_bug.cgi?id=724586" TargetMode="External"/><Relationship Id="rId190" Type="http://schemas.openxmlformats.org/officeDocument/2006/relationships/hyperlink" Target="https://bugzilla.mozilla.org/show_bug.cgi?id=1405027" TargetMode="External"/><Relationship Id="rId42" Type="http://schemas.openxmlformats.org/officeDocument/2006/relationships/hyperlink" Target="https://bugzilla.mozilla.org/show_bug.cgi?id=731836" TargetMode="External"/><Relationship Id="rId41" Type="http://schemas.openxmlformats.org/officeDocument/2006/relationships/hyperlink" Target="https://bugzilla.mozilla.org/show_bug.cgi?id=730907" TargetMode="External"/><Relationship Id="rId44" Type="http://schemas.openxmlformats.org/officeDocument/2006/relationships/hyperlink" Target="https://bugzilla.mozilla.org/show_bug.cgi?id=738440" TargetMode="External"/><Relationship Id="rId194" Type="http://schemas.openxmlformats.org/officeDocument/2006/relationships/hyperlink" Target="https://bugzilla.mozilla.org/show_bug.cgi?id=1413178" TargetMode="External"/><Relationship Id="rId43" Type="http://schemas.openxmlformats.org/officeDocument/2006/relationships/hyperlink" Target="https://bugzilla.mozilla.org/show_bug.cgi?id=735312" TargetMode="External"/><Relationship Id="rId193" Type="http://schemas.openxmlformats.org/officeDocument/2006/relationships/hyperlink" Target="https://bugzilla.mozilla.org/show_bug.cgi?id=1410565" TargetMode="External"/><Relationship Id="rId46" Type="http://schemas.openxmlformats.org/officeDocument/2006/relationships/hyperlink" Target="https://bugzilla.mozilla.org/show_bug.cgi?id=750010" TargetMode="External"/><Relationship Id="rId192" Type="http://schemas.openxmlformats.org/officeDocument/2006/relationships/hyperlink" Target="https://bugzilla.mozilla.org/show_bug.cgi?id=1407955" TargetMode="External"/><Relationship Id="rId45" Type="http://schemas.openxmlformats.org/officeDocument/2006/relationships/hyperlink" Target="https://bugzilla.mozilla.org/show_bug.cgi?id=738759" TargetMode="External"/><Relationship Id="rId191" Type="http://schemas.openxmlformats.org/officeDocument/2006/relationships/hyperlink" Target="https://bugzilla.mozilla.org/show_bug.cgi?id=1407435" TargetMode="External"/><Relationship Id="rId48" Type="http://schemas.openxmlformats.org/officeDocument/2006/relationships/hyperlink" Target="https://bugzilla.mozilla.org/show_bug.cgi?id=758103" TargetMode="External"/><Relationship Id="rId187" Type="http://schemas.openxmlformats.org/officeDocument/2006/relationships/hyperlink" Target="https://bugzilla.mozilla.org/show_bug.cgi?id=1401249" TargetMode="External"/><Relationship Id="rId47" Type="http://schemas.openxmlformats.org/officeDocument/2006/relationships/hyperlink" Target="https://bugzilla.mozilla.org/show_bug.cgi?id=752781" TargetMode="External"/><Relationship Id="rId186" Type="http://schemas.openxmlformats.org/officeDocument/2006/relationships/hyperlink" Target="https://bugzilla.mozilla.org/show_bug.cgi?id=1396319" TargetMode="External"/><Relationship Id="rId185" Type="http://schemas.openxmlformats.org/officeDocument/2006/relationships/hyperlink" Target="https://bugzilla.mozilla.org/show_bug.cgi?id=1390087" TargetMode="External"/><Relationship Id="rId49" Type="http://schemas.openxmlformats.org/officeDocument/2006/relationships/hyperlink" Target="https://bugzilla.mozilla.org/show_bug.cgi?id=768901" TargetMode="External"/><Relationship Id="rId184" Type="http://schemas.openxmlformats.org/officeDocument/2006/relationships/hyperlink" Target="https://bugzilla.mozilla.org/show_bug.cgi?id=1386502" TargetMode="External"/><Relationship Id="rId189" Type="http://schemas.openxmlformats.org/officeDocument/2006/relationships/hyperlink" Target="https://bugzilla.mozilla.org/show_bug.cgi?id=1403319" TargetMode="External"/><Relationship Id="rId188" Type="http://schemas.openxmlformats.org/officeDocument/2006/relationships/hyperlink" Target="https://bugzilla.mozilla.org/show_bug.cgi?id=1401299" TargetMode="External"/><Relationship Id="rId31" Type="http://schemas.openxmlformats.org/officeDocument/2006/relationships/hyperlink" Target="https://bugzilla.mozilla.org/show_bug.cgi?id=687929" TargetMode="External"/><Relationship Id="rId30" Type="http://schemas.openxmlformats.org/officeDocument/2006/relationships/hyperlink" Target="https://bugzilla.mozilla.org/show_bug.cgi?id=687754" TargetMode="External"/><Relationship Id="rId33" Type="http://schemas.openxmlformats.org/officeDocument/2006/relationships/hyperlink" Target="https://bugzilla.mozilla.org/show_bug.cgi?id=695213" TargetMode="External"/><Relationship Id="rId183" Type="http://schemas.openxmlformats.org/officeDocument/2006/relationships/hyperlink" Target="https://bugzilla.mozilla.org/show_bug.cgi?id=1385699" TargetMode="External"/><Relationship Id="rId32" Type="http://schemas.openxmlformats.org/officeDocument/2006/relationships/hyperlink" Target="https://bugzilla.mozilla.org/show_bug.cgi?id=691184" TargetMode="External"/><Relationship Id="rId182" Type="http://schemas.openxmlformats.org/officeDocument/2006/relationships/hyperlink" Target="https://bugzilla.mozilla.org/show_bug.cgi?id=1384677" TargetMode="External"/><Relationship Id="rId35" Type="http://schemas.openxmlformats.org/officeDocument/2006/relationships/hyperlink" Target="https://bugzilla.mozilla.org/show_bug.cgi?id=698552" TargetMode="External"/><Relationship Id="rId181" Type="http://schemas.openxmlformats.org/officeDocument/2006/relationships/hyperlink" Target="https://bugzilla.mozilla.org/show_bug.cgi?id=1382702" TargetMode="External"/><Relationship Id="rId34" Type="http://schemas.openxmlformats.org/officeDocument/2006/relationships/hyperlink" Target="https://bugzilla.mozilla.org/show_bug.cgi?id=696748" TargetMode="External"/><Relationship Id="rId180" Type="http://schemas.openxmlformats.org/officeDocument/2006/relationships/hyperlink" Target="https://bugzilla.mozilla.org/show_bug.cgi?id=1373249" TargetMode="External"/><Relationship Id="rId37" Type="http://schemas.openxmlformats.org/officeDocument/2006/relationships/hyperlink" Target="https://bugzilla.mozilla.org/show_bug.cgi?id=714547" TargetMode="External"/><Relationship Id="rId176" Type="http://schemas.openxmlformats.org/officeDocument/2006/relationships/hyperlink" Target="https://bugzilla.mozilla.org/show_bug.cgi?id=1357386" TargetMode="External"/><Relationship Id="rId297" Type="http://schemas.openxmlformats.org/officeDocument/2006/relationships/hyperlink" Target="https://bugzilla.mozilla.org/show_bug.cgi?id=1751919" TargetMode="External"/><Relationship Id="rId36" Type="http://schemas.openxmlformats.org/officeDocument/2006/relationships/hyperlink" Target="https://bugzilla.mozilla.org/show_bug.cgi?id=700508" TargetMode="External"/><Relationship Id="rId175" Type="http://schemas.openxmlformats.org/officeDocument/2006/relationships/hyperlink" Target="https://bugzilla.mozilla.org/show_bug.cgi?id=1357065" TargetMode="External"/><Relationship Id="rId296" Type="http://schemas.openxmlformats.org/officeDocument/2006/relationships/hyperlink" Target="https://bugzilla.mozilla.org/show_bug.cgi?id=1751721" TargetMode="External"/><Relationship Id="rId39" Type="http://schemas.openxmlformats.org/officeDocument/2006/relationships/hyperlink" Target="https://bugzilla.mozilla.org/show_bug.cgi?id=722137" TargetMode="External"/><Relationship Id="rId174" Type="http://schemas.openxmlformats.org/officeDocument/2006/relationships/hyperlink" Target="https://bugzilla.mozilla.org/show_bug.cgi?id=1357049" TargetMode="External"/><Relationship Id="rId295" Type="http://schemas.openxmlformats.org/officeDocument/2006/relationships/hyperlink" Target="https://bugzilla.mozilla.org/show_bug.cgi?id=1751268" TargetMode="External"/><Relationship Id="rId38" Type="http://schemas.openxmlformats.org/officeDocument/2006/relationships/hyperlink" Target="https://bugzilla.mozilla.org/show_bug.cgi?id=717147" TargetMode="External"/><Relationship Id="rId173" Type="http://schemas.openxmlformats.org/officeDocument/2006/relationships/hyperlink" Target="https://bugzilla.mozilla.org/show_bug.cgi?id=1355481" TargetMode="External"/><Relationship Id="rId294" Type="http://schemas.openxmlformats.org/officeDocument/2006/relationships/hyperlink" Target="https://bugzilla.mozilla.org/show_bug.cgi?id=1748902" TargetMode="External"/><Relationship Id="rId179" Type="http://schemas.openxmlformats.org/officeDocument/2006/relationships/hyperlink" Target="https://bugzilla.mozilla.org/show_bug.cgi?id=1373154" TargetMode="External"/><Relationship Id="rId178" Type="http://schemas.openxmlformats.org/officeDocument/2006/relationships/hyperlink" Target="https://bugzilla.mozilla.org/show_bug.cgi?id=1362590" TargetMode="External"/><Relationship Id="rId299" Type="http://schemas.openxmlformats.org/officeDocument/2006/relationships/hyperlink" Target="https://bugzilla.mozilla.org/show_bug.cgi?id=1757452" TargetMode="External"/><Relationship Id="rId177" Type="http://schemas.openxmlformats.org/officeDocument/2006/relationships/hyperlink" Target="https://bugzilla.mozilla.org/show_bug.cgi?id=1359490" TargetMode="External"/><Relationship Id="rId298" Type="http://schemas.openxmlformats.org/officeDocument/2006/relationships/hyperlink" Target="https://bugzilla.mozilla.org/show_bug.cgi?id=1754565" TargetMode="External"/><Relationship Id="rId20" Type="http://schemas.openxmlformats.org/officeDocument/2006/relationships/hyperlink" Target="https://bugzilla.mozilla.org/show_bug.cgi?id=658675" TargetMode="External"/><Relationship Id="rId22" Type="http://schemas.openxmlformats.org/officeDocument/2006/relationships/hyperlink" Target="https://bugzilla.mozilla.org/show_bug.cgi?id=667586" TargetMode="External"/><Relationship Id="rId21" Type="http://schemas.openxmlformats.org/officeDocument/2006/relationships/hyperlink" Target="https://bugzilla.mozilla.org/show_bug.cgi?id=659018" TargetMode="External"/><Relationship Id="rId24" Type="http://schemas.openxmlformats.org/officeDocument/2006/relationships/hyperlink" Target="https://bugzilla.mozilla.org/show_bug.cgi?id=674446" TargetMode="External"/><Relationship Id="rId23" Type="http://schemas.openxmlformats.org/officeDocument/2006/relationships/hyperlink" Target="https://bugzilla.mozilla.org/show_bug.cgi?id=670853" TargetMode="External"/><Relationship Id="rId26" Type="http://schemas.openxmlformats.org/officeDocument/2006/relationships/hyperlink" Target="https://bugzilla.mozilla.org/show_bug.cgi?id=675961" TargetMode="External"/><Relationship Id="rId25" Type="http://schemas.openxmlformats.org/officeDocument/2006/relationships/hyperlink" Target="https://bugzilla.mozilla.org/show_bug.cgi?id=674609" TargetMode="External"/><Relationship Id="rId28" Type="http://schemas.openxmlformats.org/officeDocument/2006/relationships/hyperlink" Target="https://bugzilla.mozilla.org/show_bug.cgi?id=677173" TargetMode="External"/><Relationship Id="rId27" Type="http://schemas.openxmlformats.org/officeDocument/2006/relationships/hyperlink" Target="https://bugzilla.mozilla.org/show_bug.cgi?id=676248" TargetMode="External"/><Relationship Id="rId29" Type="http://schemas.openxmlformats.org/officeDocument/2006/relationships/hyperlink" Target="https://bugzilla.mozilla.org/show_bug.cgi?id=682449" TargetMode="External"/><Relationship Id="rId11" Type="http://schemas.openxmlformats.org/officeDocument/2006/relationships/hyperlink" Target="https://bugzilla.mozilla.org/show_bug.cgi?id=597071" TargetMode="External"/><Relationship Id="rId10" Type="http://schemas.openxmlformats.org/officeDocument/2006/relationships/hyperlink" Target="https://bugzilla.mozilla.org/show_bug.cgi?id=596726" TargetMode="External"/><Relationship Id="rId13" Type="http://schemas.openxmlformats.org/officeDocument/2006/relationships/hyperlink" Target="https://bugzilla.mozilla.org/show_bug.cgi?id=601912" TargetMode="External"/><Relationship Id="rId12" Type="http://schemas.openxmlformats.org/officeDocument/2006/relationships/hyperlink" Target="https://bugzilla.mozilla.org/show_bug.cgi?id=597389" TargetMode="External"/><Relationship Id="rId15" Type="http://schemas.openxmlformats.org/officeDocument/2006/relationships/hyperlink" Target="https://bugzilla.mozilla.org/show_bug.cgi?id=621194" TargetMode="External"/><Relationship Id="rId198" Type="http://schemas.openxmlformats.org/officeDocument/2006/relationships/hyperlink" Target="https://bugzilla.mozilla.org/show_bug.cgi?id=1435264" TargetMode="External"/><Relationship Id="rId14" Type="http://schemas.openxmlformats.org/officeDocument/2006/relationships/hyperlink" Target="https://bugzilla.mozilla.org/show_bug.cgi?id=601999" TargetMode="External"/><Relationship Id="rId197" Type="http://schemas.openxmlformats.org/officeDocument/2006/relationships/hyperlink" Target="https://bugzilla.mozilla.org/show_bug.cgi?id=1430012" TargetMode="External"/><Relationship Id="rId17" Type="http://schemas.openxmlformats.org/officeDocument/2006/relationships/hyperlink" Target="https://bugzilla.mozilla.org/show_bug.cgi?id=627984" TargetMode="External"/><Relationship Id="rId196" Type="http://schemas.openxmlformats.org/officeDocument/2006/relationships/hyperlink" Target="https://bugzilla.mozilla.org/show_bug.cgi?id=1421905" TargetMode="External"/><Relationship Id="rId16" Type="http://schemas.openxmlformats.org/officeDocument/2006/relationships/hyperlink" Target="https://bugzilla.mozilla.org/show_bug.cgi?id=626855" TargetMode="External"/><Relationship Id="rId195" Type="http://schemas.openxmlformats.org/officeDocument/2006/relationships/hyperlink" Target="https://bugzilla.mozilla.org/show_bug.cgi?id=1421170" TargetMode="External"/><Relationship Id="rId19" Type="http://schemas.openxmlformats.org/officeDocument/2006/relationships/hyperlink" Target="https://bugzilla.mozilla.org/show_bug.cgi?id=642412" TargetMode="External"/><Relationship Id="rId18" Type="http://schemas.openxmlformats.org/officeDocument/2006/relationships/hyperlink" Target="https://bugzilla.mozilla.org/show_bug.cgi?id=634654" TargetMode="External"/><Relationship Id="rId199" Type="http://schemas.openxmlformats.org/officeDocument/2006/relationships/hyperlink" Target="https://bugzilla.mozilla.org/show_bug.cgi?id=1435456" TargetMode="External"/><Relationship Id="rId84" Type="http://schemas.openxmlformats.org/officeDocument/2006/relationships/hyperlink" Target="https://bugzilla.mozilla.org/show_bug.cgi?id=937475" TargetMode="External"/><Relationship Id="rId83" Type="http://schemas.openxmlformats.org/officeDocument/2006/relationships/hyperlink" Target="https://bugzilla.mozilla.org/show_bug.cgi?id=927544" TargetMode="External"/><Relationship Id="rId86" Type="http://schemas.openxmlformats.org/officeDocument/2006/relationships/hyperlink" Target="https://bugzilla.mozilla.org/show_bug.cgi?id=947523" TargetMode="External"/><Relationship Id="rId85" Type="http://schemas.openxmlformats.org/officeDocument/2006/relationships/hyperlink" Target="https://bugzilla.mozilla.org/show_bug.cgi?id=939475" TargetMode="External"/><Relationship Id="rId88" Type="http://schemas.openxmlformats.org/officeDocument/2006/relationships/hyperlink" Target="https://bugzilla.mozilla.org/show_bug.cgi?id=957093" TargetMode="External"/><Relationship Id="rId150" Type="http://schemas.openxmlformats.org/officeDocument/2006/relationships/hyperlink" Target="https://bugzilla.mozilla.org/show_bug.cgi?id=1265066" TargetMode="External"/><Relationship Id="rId271" Type="http://schemas.openxmlformats.org/officeDocument/2006/relationships/hyperlink" Target="https://bugzilla.mozilla.org/show_bug.cgi?id=1666607" TargetMode="External"/><Relationship Id="rId87" Type="http://schemas.openxmlformats.org/officeDocument/2006/relationships/hyperlink" Target="https://bugzilla.mozilla.org/show_bug.cgi?id=948882" TargetMode="External"/><Relationship Id="rId270" Type="http://schemas.openxmlformats.org/officeDocument/2006/relationships/hyperlink" Target="https://bugzilla.mozilla.org/show_bug.cgi?id=1662097" TargetMode="External"/><Relationship Id="rId89" Type="http://schemas.openxmlformats.org/officeDocument/2006/relationships/hyperlink" Target="https://bugzilla.mozilla.org/show_bug.cgi?id=966240" TargetMode="External"/><Relationship Id="rId80" Type="http://schemas.openxmlformats.org/officeDocument/2006/relationships/hyperlink" Target="https://bugzilla.mozilla.org/show_bug.cgi?id=916390" TargetMode="External"/><Relationship Id="rId82" Type="http://schemas.openxmlformats.org/officeDocument/2006/relationships/hyperlink" Target="https://bugzilla.mozilla.org/show_bug.cgi?id=924397" TargetMode="External"/><Relationship Id="rId81" Type="http://schemas.openxmlformats.org/officeDocument/2006/relationships/hyperlink" Target="https://bugzilla.mozilla.org/show_bug.cgi?id=919434" TargetMode="External"/><Relationship Id="rId1" Type="http://schemas.openxmlformats.org/officeDocument/2006/relationships/hyperlink" Target="https://bugzilla.mozilla.org/show_bug.cgi?id=538721" TargetMode="External"/><Relationship Id="rId2" Type="http://schemas.openxmlformats.org/officeDocument/2006/relationships/hyperlink" Target="https://bugzilla.mozilla.org/show_bug.cgi?id=551837" TargetMode="External"/><Relationship Id="rId3" Type="http://schemas.openxmlformats.org/officeDocument/2006/relationships/hyperlink" Target="https://bugzilla.mozilla.org/show_bug.cgi?id=552914" TargetMode="External"/><Relationship Id="rId149" Type="http://schemas.openxmlformats.org/officeDocument/2006/relationships/hyperlink" Target="https://bugzilla.mozilla.org/show_bug.cgi?id=1263083" TargetMode="External"/><Relationship Id="rId4" Type="http://schemas.openxmlformats.org/officeDocument/2006/relationships/hyperlink" Target="https://bugzilla.mozilla.org/show_bug.cgi?id=554061" TargetMode="External"/><Relationship Id="rId148" Type="http://schemas.openxmlformats.org/officeDocument/2006/relationships/hyperlink" Target="https://bugzilla.mozilla.org/show_bug.cgi?id=1262069" TargetMode="External"/><Relationship Id="rId269" Type="http://schemas.openxmlformats.org/officeDocument/2006/relationships/hyperlink" Target="https://bugzilla.mozilla.org/show_bug.cgi?id=1661727" TargetMode="External"/><Relationship Id="rId9" Type="http://schemas.openxmlformats.org/officeDocument/2006/relationships/hyperlink" Target="https://bugzilla.mozilla.org/show_bug.cgi?id=590389" TargetMode="External"/><Relationship Id="rId143" Type="http://schemas.openxmlformats.org/officeDocument/2006/relationships/hyperlink" Target="https://bugzilla.mozilla.org/show_bug.cgi?id=1252039" TargetMode="External"/><Relationship Id="rId264" Type="http://schemas.openxmlformats.org/officeDocument/2006/relationships/hyperlink" Target="https://bugzilla.mozilla.org/show_bug.cgi?id=1640135" TargetMode="External"/><Relationship Id="rId142" Type="http://schemas.openxmlformats.org/officeDocument/2006/relationships/hyperlink" Target="https://bugzilla.mozilla.org/show_bug.cgi?id=1249818" TargetMode="External"/><Relationship Id="rId263" Type="http://schemas.openxmlformats.org/officeDocument/2006/relationships/hyperlink" Target="https://bugzilla.mozilla.org/show_bug.cgi?id=1639897" TargetMode="External"/><Relationship Id="rId141" Type="http://schemas.openxmlformats.org/officeDocument/2006/relationships/hyperlink" Target="https://bugzilla.mozilla.org/show_bug.cgi?id=1247539" TargetMode="External"/><Relationship Id="rId262" Type="http://schemas.openxmlformats.org/officeDocument/2006/relationships/hyperlink" Target="https://bugzilla.mozilla.org/show_bug.cgi?id=1637897" TargetMode="External"/><Relationship Id="rId140" Type="http://schemas.openxmlformats.org/officeDocument/2006/relationships/hyperlink" Target="https://bugzilla.mozilla.org/show_bug.cgi?id=1217663" TargetMode="External"/><Relationship Id="rId261" Type="http://schemas.openxmlformats.org/officeDocument/2006/relationships/hyperlink" Target="https://bugzilla.mozilla.org/show_bug.cgi?id=1634650" TargetMode="External"/><Relationship Id="rId5" Type="http://schemas.openxmlformats.org/officeDocument/2006/relationships/hyperlink" Target="https://bugzilla.mozilla.org/show_bug.cgi?id=558970" TargetMode="External"/><Relationship Id="rId147" Type="http://schemas.openxmlformats.org/officeDocument/2006/relationships/hyperlink" Target="https://bugzilla.mozilla.org/show_bug.cgi?id=1261576" TargetMode="External"/><Relationship Id="rId268" Type="http://schemas.openxmlformats.org/officeDocument/2006/relationships/hyperlink" Target="https://bugzilla.mozilla.org/show_bug.cgi?id=1654383" TargetMode="External"/><Relationship Id="rId6" Type="http://schemas.openxmlformats.org/officeDocument/2006/relationships/hyperlink" Target="https://bugzilla.mozilla.org/show_bug.cgi?id=561168" TargetMode="External"/><Relationship Id="rId146" Type="http://schemas.openxmlformats.org/officeDocument/2006/relationships/hyperlink" Target="https://bugzilla.mozilla.org/show_bug.cgi?id=1254694" TargetMode="External"/><Relationship Id="rId267" Type="http://schemas.openxmlformats.org/officeDocument/2006/relationships/hyperlink" Target="https://bugzilla.mozilla.org/show_bug.cgi?id=1651593" TargetMode="External"/><Relationship Id="rId7" Type="http://schemas.openxmlformats.org/officeDocument/2006/relationships/hyperlink" Target="https://bugzilla.mozilla.org/show_bug.cgi?id=576837" TargetMode="External"/><Relationship Id="rId145" Type="http://schemas.openxmlformats.org/officeDocument/2006/relationships/hyperlink" Target="https://bugzilla.mozilla.org/show_bug.cgi?id=1253884" TargetMode="External"/><Relationship Id="rId266" Type="http://schemas.openxmlformats.org/officeDocument/2006/relationships/hyperlink" Target="https://bugzilla.mozilla.org/show_bug.cgi?id=1651332" TargetMode="External"/><Relationship Id="rId8" Type="http://schemas.openxmlformats.org/officeDocument/2006/relationships/hyperlink" Target="https://bugzilla.mozilla.org/show_bug.cgi?id=577462" TargetMode="External"/><Relationship Id="rId144" Type="http://schemas.openxmlformats.org/officeDocument/2006/relationships/hyperlink" Target="https://bugzilla.mozilla.org/show_bug.cgi?id=1253516" TargetMode="External"/><Relationship Id="rId265" Type="http://schemas.openxmlformats.org/officeDocument/2006/relationships/hyperlink" Target="https://bugzilla.mozilla.org/show_bug.cgi?id=1644719" TargetMode="External"/><Relationship Id="rId73" Type="http://schemas.openxmlformats.org/officeDocument/2006/relationships/hyperlink" Target="https://bugzilla.mozilla.org/show_bug.cgi?id=888630" TargetMode="External"/><Relationship Id="rId72" Type="http://schemas.openxmlformats.org/officeDocument/2006/relationships/hyperlink" Target="https://bugzilla.mozilla.org/show_bug.cgi?id=866474" TargetMode="External"/><Relationship Id="rId75" Type="http://schemas.openxmlformats.org/officeDocument/2006/relationships/hyperlink" Target="https://bugzilla.mozilla.org/show_bug.cgi?id=894931" TargetMode="External"/><Relationship Id="rId74" Type="http://schemas.openxmlformats.org/officeDocument/2006/relationships/hyperlink" Target="https://bugzilla.mozilla.org/show_bug.cgi?id=894646" TargetMode="External"/><Relationship Id="rId77" Type="http://schemas.openxmlformats.org/officeDocument/2006/relationships/hyperlink" Target="https://bugzilla.mozilla.org/show_bug.cgi?id=904571" TargetMode="External"/><Relationship Id="rId260" Type="http://schemas.openxmlformats.org/officeDocument/2006/relationships/hyperlink" Target="https://bugzilla.mozilla.org/show_bug.cgi?id=1634393" TargetMode="External"/><Relationship Id="rId76" Type="http://schemas.openxmlformats.org/officeDocument/2006/relationships/hyperlink" Target="https://bugzilla.mozilla.org/show_bug.cgi?id=897027" TargetMode="External"/><Relationship Id="rId79" Type="http://schemas.openxmlformats.org/officeDocument/2006/relationships/hyperlink" Target="https://bugzilla.mozilla.org/show_bug.cgi?id=912496" TargetMode="External"/><Relationship Id="rId78" Type="http://schemas.openxmlformats.org/officeDocument/2006/relationships/hyperlink" Target="https://bugzilla.mozilla.org/show_bug.cgi?id=906912" TargetMode="External"/><Relationship Id="rId71" Type="http://schemas.openxmlformats.org/officeDocument/2006/relationships/hyperlink" Target="https://bugzilla.mozilla.org/show_bug.cgi?id=866470" TargetMode="External"/><Relationship Id="rId70" Type="http://schemas.openxmlformats.org/officeDocument/2006/relationships/hyperlink" Target="https://bugzilla.mozilla.org/show_bug.cgi?id=861246" TargetMode="External"/><Relationship Id="rId139" Type="http://schemas.openxmlformats.org/officeDocument/2006/relationships/hyperlink" Target="https://bugzilla.mozilla.org/show_bug.cgi?id=1217192" TargetMode="External"/><Relationship Id="rId138" Type="http://schemas.openxmlformats.org/officeDocument/2006/relationships/hyperlink" Target="https://bugzilla.mozilla.org/show_bug.cgi?id=1209952" TargetMode="External"/><Relationship Id="rId259" Type="http://schemas.openxmlformats.org/officeDocument/2006/relationships/hyperlink" Target="https://bugzilla.mozilla.org/show_bug.cgi?id=1634067" TargetMode="External"/><Relationship Id="rId137" Type="http://schemas.openxmlformats.org/officeDocument/2006/relationships/hyperlink" Target="https://bugzilla.mozilla.org/show_bug.cgi?id=1207931" TargetMode="External"/><Relationship Id="rId258" Type="http://schemas.openxmlformats.org/officeDocument/2006/relationships/hyperlink" Target="https://bugzilla.mozilla.org/show_bug.cgi?id=1630806" TargetMode="External"/><Relationship Id="rId132" Type="http://schemas.openxmlformats.org/officeDocument/2006/relationships/hyperlink" Target="https://bugzilla.mozilla.org/show_bug.cgi?id=1189924" TargetMode="External"/><Relationship Id="rId253" Type="http://schemas.openxmlformats.org/officeDocument/2006/relationships/hyperlink" Target="https://bugzilla.mozilla.org/show_bug.cgi?id=1618477" TargetMode="External"/><Relationship Id="rId131" Type="http://schemas.openxmlformats.org/officeDocument/2006/relationships/hyperlink" Target="https://bugzilla.mozilla.org/show_bug.cgi?id=1187056" TargetMode="External"/><Relationship Id="rId252" Type="http://schemas.openxmlformats.org/officeDocument/2006/relationships/hyperlink" Target="https://bugzilla.mozilla.org/show_bug.cgi?id=1615767" TargetMode="External"/><Relationship Id="rId130" Type="http://schemas.openxmlformats.org/officeDocument/2006/relationships/hyperlink" Target="https://bugzilla.mozilla.org/show_bug.cgi?id=1184945" TargetMode="External"/><Relationship Id="rId251" Type="http://schemas.openxmlformats.org/officeDocument/2006/relationships/hyperlink" Target="https://bugzilla.mozilla.org/show_bug.cgi?id=1614706" TargetMode="External"/><Relationship Id="rId250" Type="http://schemas.openxmlformats.org/officeDocument/2006/relationships/hyperlink" Target="https://bugzilla.mozilla.org/show_bug.cgi?id=1603348" TargetMode="External"/><Relationship Id="rId136" Type="http://schemas.openxmlformats.org/officeDocument/2006/relationships/hyperlink" Target="https://bugzilla.mozilla.org/show_bug.cgi?id=1203871" TargetMode="External"/><Relationship Id="rId257" Type="http://schemas.openxmlformats.org/officeDocument/2006/relationships/hyperlink" Target="https://bugzilla.mozilla.org/show_bug.cgi?id=1629902" TargetMode="External"/><Relationship Id="rId135" Type="http://schemas.openxmlformats.org/officeDocument/2006/relationships/hyperlink" Target="https://bugzilla.mozilla.org/show_bug.cgi?id=1203253" TargetMode="External"/><Relationship Id="rId256" Type="http://schemas.openxmlformats.org/officeDocument/2006/relationships/hyperlink" Target="https://bugzilla.mozilla.org/show_bug.cgi?id=1625850" TargetMode="External"/><Relationship Id="rId134" Type="http://schemas.openxmlformats.org/officeDocument/2006/relationships/hyperlink" Target="https://bugzilla.mozilla.org/show_bug.cgi?id=1191113" TargetMode="External"/><Relationship Id="rId255" Type="http://schemas.openxmlformats.org/officeDocument/2006/relationships/hyperlink" Target="https://bugzilla.mozilla.org/show_bug.cgi?id=1624268" TargetMode="External"/><Relationship Id="rId133" Type="http://schemas.openxmlformats.org/officeDocument/2006/relationships/hyperlink" Target="https://bugzilla.mozilla.org/show_bug.cgi?id=1190676" TargetMode="External"/><Relationship Id="rId254" Type="http://schemas.openxmlformats.org/officeDocument/2006/relationships/hyperlink" Target="https://bugzilla.mozilla.org/show_bug.cgi?id=1623400" TargetMode="External"/><Relationship Id="rId62" Type="http://schemas.openxmlformats.org/officeDocument/2006/relationships/hyperlink" Target="https://bugzilla.mozilla.org/show_bug.cgi?id=823917" TargetMode="External"/><Relationship Id="rId61" Type="http://schemas.openxmlformats.org/officeDocument/2006/relationships/hyperlink" Target="https://bugzilla.mozilla.org/show_bug.cgi?id=822952" TargetMode="External"/><Relationship Id="rId64" Type="http://schemas.openxmlformats.org/officeDocument/2006/relationships/hyperlink" Target="https://bugzilla.mozilla.org/show_bug.cgi?id=835157" TargetMode="External"/><Relationship Id="rId63" Type="http://schemas.openxmlformats.org/officeDocument/2006/relationships/hyperlink" Target="https://bugzilla.mozilla.org/show_bug.cgi?id=833964" TargetMode="External"/><Relationship Id="rId66" Type="http://schemas.openxmlformats.org/officeDocument/2006/relationships/hyperlink" Target="https://bugzilla.mozilla.org/show_bug.cgi?id=838565" TargetMode="External"/><Relationship Id="rId172" Type="http://schemas.openxmlformats.org/officeDocument/2006/relationships/hyperlink" Target="https://bugzilla.mozilla.org/show_bug.cgi?id=1354406" TargetMode="External"/><Relationship Id="rId293" Type="http://schemas.openxmlformats.org/officeDocument/2006/relationships/hyperlink" Target="https://bugzilla.mozilla.org/show_bug.cgi?id=1748376" TargetMode="External"/><Relationship Id="rId65" Type="http://schemas.openxmlformats.org/officeDocument/2006/relationships/hyperlink" Target="https://bugzilla.mozilla.org/show_bug.cgi?id=837955" TargetMode="External"/><Relationship Id="rId171" Type="http://schemas.openxmlformats.org/officeDocument/2006/relationships/hyperlink" Target="https://bugzilla.mozilla.org/show_bug.cgi?id=1353954" TargetMode="External"/><Relationship Id="rId292" Type="http://schemas.openxmlformats.org/officeDocument/2006/relationships/hyperlink" Target="https://bugzilla.mozilla.org/show_bug.cgi?id=1742770" TargetMode="External"/><Relationship Id="rId68" Type="http://schemas.openxmlformats.org/officeDocument/2006/relationships/hyperlink" Target="https://bugzilla.mozilla.org/show_bug.cgi?id=851828" TargetMode="External"/><Relationship Id="rId170" Type="http://schemas.openxmlformats.org/officeDocument/2006/relationships/hyperlink" Target="https://bugzilla.mozilla.org/show_bug.cgi?id=1344721" TargetMode="External"/><Relationship Id="rId291" Type="http://schemas.openxmlformats.org/officeDocument/2006/relationships/hyperlink" Target="https://bugzilla.mozilla.org/show_bug.cgi?id=1742664" TargetMode="External"/><Relationship Id="rId67" Type="http://schemas.openxmlformats.org/officeDocument/2006/relationships/hyperlink" Target="https://bugzilla.mozilla.org/show_bug.cgi?id=840284" TargetMode="External"/><Relationship Id="rId290" Type="http://schemas.openxmlformats.org/officeDocument/2006/relationships/hyperlink" Target="https://bugzilla.mozilla.org/show_bug.cgi?id=1733898" TargetMode="External"/><Relationship Id="rId60" Type="http://schemas.openxmlformats.org/officeDocument/2006/relationships/hyperlink" Target="https://bugzilla.mozilla.org/show_bug.cgi?id=817531" TargetMode="External"/><Relationship Id="rId165" Type="http://schemas.openxmlformats.org/officeDocument/2006/relationships/hyperlink" Target="https://bugzilla.mozilla.org/show_bug.cgi?id=1328511" TargetMode="External"/><Relationship Id="rId286" Type="http://schemas.openxmlformats.org/officeDocument/2006/relationships/hyperlink" Target="https://bugzilla.mozilla.org/show_bug.cgi?id=1717682" TargetMode="External"/><Relationship Id="rId69" Type="http://schemas.openxmlformats.org/officeDocument/2006/relationships/hyperlink" Target="https://bugzilla.mozilla.org/show_bug.cgi?id=857034" TargetMode="External"/><Relationship Id="rId164" Type="http://schemas.openxmlformats.org/officeDocument/2006/relationships/hyperlink" Target="https://bugzilla.mozilla.org/show_bug.cgi?id=1325731" TargetMode="External"/><Relationship Id="rId285" Type="http://schemas.openxmlformats.org/officeDocument/2006/relationships/hyperlink" Target="https://bugzilla.mozilla.org/show_bug.cgi?id=1716655" TargetMode="External"/><Relationship Id="rId163" Type="http://schemas.openxmlformats.org/officeDocument/2006/relationships/hyperlink" Target="https://bugzilla.mozilla.org/show_bug.cgi?id=1325297" TargetMode="External"/><Relationship Id="rId284" Type="http://schemas.openxmlformats.org/officeDocument/2006/relationships/hyperlink" Target="https://bugzilla.mozilla.org/show_bug.cgi?id=1715838" TargetMode="External"/><Relationship Id="rId162" Type="http://schemas.openxmlformats.org/officeDocument/2006/relationships/hyperlink" Target="https://bugzilla.mozilla.org/show_bug.cgi?id=1324183" TargetMode="External"/><Relationship Id="rId283" Type="http://schemas.openxmlformats.org/officeDocument/2006/relationships/hyperlink" Target="https://bugzilla.mozilla.org/show_bug.cgi?id=1706916" TargetMode="External"/><Relationship Id="rId169" Type="http://schemas.openxmlformats.org/officeDocument/2006/relationships/hyperlink" Target="https://bugzilla.mozilla.org/show_bug.cgi?id=1343787" TargetMode="External"/><Relationship Id="rId168" Type="http://schemas.openxmlformats.org/officeDocument/2006/relationships/hyperlink" Target="https://bugzilla.mozilla.org/show_bug.cgi?id=1339619" TargetMode="External"/><Relationship Id="rId289" Type="http://schemas.openxmlformats.org/officeDocument/2006/relationships/hyperlink" Target="https://bugzilla.mozilla.org/show_bug.cgi?id=1732739" TargetMode="External"/><Relationship Id="rId167" Type="http://schemas.openxmlformats.org/officeDocument/2006/relationships/hyperlink" Target="https://bugzilla.mozilla.org/show_bug.cgi?id=1332070" TargetMode="External"/><Relationship Id="rId288" Type="http://schemas.openxmlformats.org/officeDocument/2006/relationships/hyperlink" Target="https://bugzilla.mozilla.org/show_bug.cgi?id=1718748" TargetMode="External"/><Relationship Id="rId166" Type="http://schemas.openxmlformats.org/officeDocument/2006/relationships/hyperlink" Target="https://bugzilla.mozilla.org/show_bug.cgi?id=1329110" TargetMode="External"/><Relationship Id="rId287" Type="http://schemas.openxmlformats.org/officeDocument/2006/relationships/hyperlink" Target="https://bugzilla.mozilla.org/show_bug.cgi?id=1718031" TargetMode="External"/><Relationship Id="rId51" Type="http://schemas.openxmlformats.org/officeDocument/2006/relationships/hyperlink" Target="https://bugzilla.mozilla.org/show_bug.cgi?id=783505" TargetMode="External"/><Relationship Id="rId50" Type="http://schemas.openxmlformats.org/officeDocument/2006/relationships/hyperlink" Target="https://bugzilla.mozilla.org/show_bug.cgi?id=779500" TargetMode="External"/><Relationship Id="rId53" Type="http://schemas.openxmlformats.org/officeDocument/2006/relationships/hyperlink" Target="https://bugzilla.mozilla.org/show_bug.cgi?id=794101" TargetMode="External"/><Relationship Id="rId52" Type="http://schemas.openxmlformats.org/officeDocument/2006/relationships/hyperlink" Target="https://bugzilla.mozilla.org/show_bug.cgi?id=790547" TargetMode="External"/><Relationship Id="rId55" Type="http://schemas.openxmlformats.org/officeDocument/2006/relationships/hyperlink" Target="https://bugzilla.mozilla.org/show_bug.cgi?id=797889" TargetMode="External"/><Relationship Id="rId161" Type="http://schemas.openxmlformats.org/officeDocument/2006/relationships/hyperlink" Target="https://bugzilla.mozilla.org/show_bug.cgi?id=1324053" TargetMode="External"/><Relationship Id="rId282" Type="http://schemas.openxmlformats.org/officeDocument/2006/relationships/hyperlink" Target="https://bugzilla.mozilla.org/show_bug.cgi?id=1705768" TargetMode="External"/><Relationship Id="rId54" Type="http://schemas.openxmlformats.org/officeDocument/2006/relationships/hyperlink" Target="https://bugzilla.mozilla.org/show_bug.cgi?id=794507" TargetMode="External"/><Relationship Id="rId160" Type="http://schemas.openxmlformats.org/officeDocument/2006/relationships/hyperlink" Target="https://bugzilla.mozilla.org/show_bug.cgi?id=1319370" TargetMode="External"/><Relationship Id="rId281" Type="http://schemas.openxmlformats.org/officeDocument/2006/relationships/hyperlink" Target="https://bugzilla.mozilla.org/show_bug.cgi?id=1705327" TargetMode="External"/><Relationship Id="rId57" Type="http://schemas.openxmlformats.org/officeDocument/2006/relationships/hyperlink" Target="https://bugzilla.mozilla.org/show_bug.cgi?id=811773" TargetMode="External"/><Relationship Id="rId280" Type="http://schemas.openxmlformats.org/officeDocument/2006/relationships/hyperlink" Target="https://bugzilla.mozilla.org/show_bug.cgi?id=1705253" TargetMode="External"/><Relationship Id="rId56" Type="http://schemas.openxmlformats.org/officeDocument/2006/relationships/hyperlink" Target="https://bugzilla.mozilla.org/show_bug.cgi?id=801993" TargetMode="External"/><Relationship Id="rId159" Type="http://schemas.openxmlformats.org/officeDocument/2006/relationships/hyperlink" Target="https://bugzilla.mozilla.org/show_bug.cgi?id=1316964" TargetMode="External"/><Relationship Id="rId59" Type="http://schemas.openxmlformats.org/officeDocument/2006/relationships/hyperlink" Target="https://bugzilla.mozilla.org/show_bug.cgi?id=817341" TargetMode="External"/><Relationship Id="rId154" Type="http://schemas.openxmlformats.org/officeDocument/2006/relationships/hyperlink" Target="https://bugzilla.mozilla.org/show_bug.cgi?id=1297315" TargetMode="External"/><Relationship Id="rId275" Type="http://schemas.openxmlformats.org/officeDocument/2006/relationships/hyperlink" Target="https://bugzilla.mozilla.org/show_bug.cgi?id=1686219" TargetMode="External"/><Relationship Id="rId58" Type="http://schemas.openxmlformats.org/officeDocument/2006/relationships/hyperlink" Target="https://bugzilla.mozilla.org/show_bug.cgi?id=812431" TargetMode="External"/><Relationship Id="rId153" Type="http://schemas.openxmlformats.org/officeDocument/2006/relationships/hyperlink" Target="https://bugzilla.mozilla.org/show_bug.cgi?id=1287522" TargetMode="External"/><Relationship Id="rId274" Type="http://schemas.openxmlformats.org/officeDocument/2006/relationships/hyperlink" Target="https://bugzilla.mozilla.org/show_bug.cgi?id=1683093" TargetMode="External"/><Relationship Id="rId152" Type="http://schemas.openxmlformats.org/officeDocument/2006/relationships/hyperlink" Target="https://bugzilla.mozilla.org/show_bug.cgi?id=1271750" TargetMode="External"/><Relationship Id="rId273" Type="http://schemas.openxmlformats.org/officeDocument/2006/relationships/hyperlink" Target="https://bugzilla.mozilla.org/show_bug.cgi?id=1677183" TargetMode="External"/><Relationship Id="rId151" Type="http://schemas.openxmlformats.org/officeDocument/2006/relationships/hyperlink" Target="https://bugzilla.mozilla.org/show_bug.cgi?id=1268252" TargetMode="External"/><Relationship Id="rId272" Type="http://schemas.openxmlformats.org/officeDocument/2006/relationships/hyperlink" Target="https://bugzilla.mozilla.org/show_bug.cgi?id=1673075" TargetMode="External"/><Relationship Id="rId158" Type="http://schemas.openxmlformats.org/officeDocument/2006/relationships/hyperlink" Target="https://bugzilla.mozilla.org/show_bug.cgi?id=1315285" TargetMode="External"/><Relationship Id="rId279" Type="http://schemas.openxmlformats.org/officeDocument/2006/relationships/hyperlink" Target="https://bugzilla.mozilla.org/show_bug.cgi?id=1703558" TargetMode="External"/><Relationship Id="rId157" Type="http://schemas.openxmlformats.org/officeDocument/2006/relationships/hyperlink" Target="https://bugzilla.mozilla.org/show_bug.cgi?id=1314193" TargetMode="External"/><Relationship Id="rId278" Type="http://schemas.openxmlformats.org/officeDocument/2006/relationships/hyperlink" Target="https://bugzilla.mozilla.org/show_bug.cgi?id=1689742" TargetMode="External"/><Relationship Id="rId156" Type="http://schemas.openxmlformats.org/officeDocument/2006/relationships/hyperlink" Target="https://bugzilla.mozilla.org/show_bug.cgi?id=1306719" TargetMode="External"/><Relationship Id="rId277" Type="http://schemas.openxmlformats.org/officeDocument/2006/relationships/hyperlink" Target="https://bugzilla.mozilla.org/show_bug.cgi?id=1688325" TargetMode="External"/><Relationship Id="rId155" Type="http://schemas.openxmlformats.org/officeDocument/2006/relationships/hyperlink" Target="https://bugzilla.mozilla.org/show_bug.cgi?id=1300206" TargetMode="External"/><Relationship Id="rId276" Type="http://schemas.openxmlformats.org/officeDocument/2006/relationships/hyperlink" Target="https://bugzilla.mozilla.org/show_bug.cgi?id=1686238" TargetMode="External"/><Relationship Id="rId107" Type="http://schemas.openxmlformats.org/officeDocument/2006/relationships/hyperlink" Target="https://bugzilla.mozilla.org/show_bug.cgi?id=1073339" TargetMode="External"/><Relationship Id="rId228" Type="http://schemas.openxmlformats.org/officeDocument/2006/relationships/hyperlink" Target="https://bugzilla.mozilla.org/show_bug.cgi?id=1526439" TargetMode="External"/><Relationship Id="rId106" Type="http://schemas.openxmlformats.org/officeDocument/2006/relationships/hyperlink" Target="https://bugzilla.mozilla.org/show_bug.cgi?id=1071367" TargetMode="External"/><Relationship Id="rId227" Type="http://schemas.openxmlformats.org/officeDocument/2006/relationships/hyperlink" Target="https://bugzilla.mozilla.org/show_bug.cgi?id=1521066" TargetMode="External"/><Relationship Id="rId105" Type="http://schemas.openxmlformats.org/officeDocument/2006/relationships/hyperlink" Target="https://bugzilla.mozilla.org/show_bug.cgi?id=1066726" TargetMode="External"/><Relationship Id="rId226" Type="http://schemas.openxmlformats.org/officeDocument/2006/relationships/hyperlink" Target="https://bugzilla.mozilla.org/show_bug.cgi?id=1519164" TargetMode="External"/><Relationship Id="rId104" Type="http://schemas.openxmlformats.org/officeDocument/2006/relationships/hyperlink" Target="https://bugzilla.mozilla.org/show_bug.cgi?id=1057903" TargetMode="External"/><Relationship Id="rId225" Type="http://schemas.openxmlformats.org/officeDocument/2006/relationships/hyperlink" Target="https://bugzilla.mozilla.org/show_bug.cgi?id=1515665" TargetMode="External"/><Relationship Id="rId109" Type="http://schemas.openxmlformats.org/officeDocument/2006/relationships/hyperlink" Target="https://bugzilla.mozilla.org/show_bug.cgi?id=1076026" TargetMode="External"/><Relationship Id="rId108" Type="http://schemas.openxmlformats.org/officeDocument/2006/relationships/hyperlink" Target="https://bugzilla.mozilla.org/show_bug.cgi?id=1074012" TargetMode="External"/><Relationship Id="rId229" Type="http://schemas.openxmlformats.org/officeDocument/2006/relationships/hyperlink" Target="https://bugzilla.mozilla.org/show_bug.cgi?id=1529006" TargetMode="External"/><Relationship Id="rId220" Type="http://schemas.openxmlformats.org/officeDocument/2006/relationships/hyperlink" Target="https://bugzilla.mozilla.org/show_bug.cgi?id=1506200" TargetMode="External"/><Relationship Id="rId103" Type="http://schemas.openxmlformats.org/officeDocument/2006/relationships/hyperlink" Target="https://bugzilla.mozilla.org/show_bug.cgi?id=1055843" TargetMode="External"/><Relationship Id="rId224" Type="http://schemas.openxmlformats.org/officeDocument/2006/relationships/hyperlink" Target="https://bugzilla.mozilla.org/show_bug.cgi?id=1514429" TargetMode="External"/><Relationship Id="rId102" Type="http://schemas.openxmlformats.org/officeDocument/2006/relationships/hyperlink" Target="https://bugzilla.mozilla.org/show_bug.cgi?id=1048721" TargetMode="External"/><Relationship Id="rId223" Type="http://schemas.openxmlformats.org/officeDocument/2006/relationships/hyperlink" Target="https://bugzilla.mozilla.org/show_bug.cgi?id=1513854" TargetMode="External"/><Relationship Id="rId101" Type="http://schemas.openxmlformats.org/officeDocument/2006/relationships/hyperlink" Target="https://bugzilla.mozilla.org/show_bug.cgi?id=1047560" TargetMode="External"/><Relationship Id="rId222" Type="http://schemas.openxmlformats.org/officeDocument/2006/relationships/hyperlink" Target="https://bugzilla.mozilla.org/show_bug.cgi?id=1510786" TargetMode="External"/><Relationship Id="rId100" Type="http://schemas.openxmlformats.org/officeDocument/2006/relationships/hyperlink" Target="https://bugzilla.mozilla.org/show_bug.cgi?id=1033887" TargetMode="External"/><Relationship Id="rId221" Type="http://schemas.openxmlformats.org/officeDocument/2006/relationships/hyperlink" Target="https://bugzilla.mozilla.org/show_bug.cgi?id=1509994" TargetMode="External"/><Relationship Id="rId217" Type="http://schemas.openxmlformats.org/officeDocument/2006/relationships/hyperlink" Target="https://bugzilla.mozilla.org/show_bug.cgi?id=1492662" TargetMode="External"/><Relationship Id="rId216" Type="http://schemas.openxmlformats.org/officeDocument/2006/relationships/hyperlink" Target="https://bugzilla.mozilla.org/show_bug.cgi?id=1487135" TargetMode="External"/><Relationship Id="rId215" Type="http://schemas.openxmlformats.org/officeDocument/2006/relationships/hyperlink" Target="https://bugzilla.mozilla.org/show_bug.cgi?id=1486218" TargetMode="External"/><Relationship Id="rId214" Type="http://schemas.openxmlformats.org/officeDocument/2006/relationships/hyperlink" Target="https://bugzilla.mozilla.org/show_bug.cgi?id=1485422" TargetMode="External"/><Relationship Id="rId219" Type="http://schemas.openxmlformats.org/officeDocument/2006/relationships/hyperlink" Target="https://bugzilla.mozilla.org/show_bug.cgi?id=1494092" TargetMode="External"/><Relationship Id="rId218" Type="http://schemas.openxmlformats.org/officeDocument/2006/relationships/hyperlink" Target="https://bugzilla.mozilla.org/show_bug.cgi?id=1493860" TargetMode="External"/><Relationship Id="rId213" Type="http://schemas.openxmlformats.org/officeDocument/2006/relationships/hyperlink" Target="https://bugzilla.mozilla.org/show_bug.cgi?id=1482681" TargetMode="External"/><Relationship Id="rId212" Type="http://schemas.openxmlformats.org/officeDocument/2006/relationships/hyperlink" Target="https://bugzilla.mozilla.org/show_bug.cgi?id=1479989" TargetMode="External"/><Relationship Id="rId211" Type="http://schemas.openxmlformats.org/officeDocument/2006/relationships/hyperlink" Target="https://bugzilla.mozilla.org/show_bug.cgi?id=1479309" TargetMode="External"/><Relationship Id="rId210" Type="http://schemas.openxmlformats.org/officeDocument/2006/relationships/hyperlink" Target="https://bugzilla.mozilla.org/show_bug.cgi?id=1469362" TargetMode="External"/><Relationship Id="rId129" Type="http://schemas.openxmlformats.org/officeDocument/2006/relationships/hyperlink" Target="https://bugzilla.mozilla.org/show_bug.cgi?id=1184282" TargetMode="External"/><Relationship Id="rId128" Type="http://schemas.openxmlformats.org/officeDocument/2006/relationships/hyperlink" Target="https://bugzilla.mozilla.org/show_bug.cgi?id=1183934" TargetMode="External"/><Relationship Id="rId249" Type="http://schemas.openxmlformats.org/officeDocument/2006/relationships/hyperlink" Target="https://bugzilla.mozilla.org/show_bug.cgi?id=1600320" TargetMode="External"/><Relationship Id="rId127" Type="http://schemas.openxmlformats.org/officeDocument/2006/relationships/hyperlink" Target="https://bugzilla.mozilla.org/show_bug.cgi?id=1176028" TargetMode="External"/><Relationship Id="rId248" Type="http://schemas.openxmlformats.org/officeDocument/2006/relationships/hyperlink" Target="https://bugzilla.mozilla.org/show_bug.cgi?id=1598488" TargetMode="External"/><Relationship Id="rId126" Type="http://schemas.openxmlformats.org/officeDocument/2006/relationships/hyperlink" Target="https://bugzilla.mozilla.org/show_bug.cgi?id=1173001" TargetMode="External"/><Relationship Id="rId247" Type="http://schemas.openxmlformats.org/officeDocument/2006/relationships/hyperlink" Target="https://bugzilla.mozilla.org/show_bug.cgi?id=1593658" TargetMode="External"/><Relationship Id="rId121" Type="http://schemas.openxmlformats.org/officeDocument/2006/relationships/hyperlink" Target="https://bugzilla.mozilla.org/show_bug.cgi?id=1130065" TargetMode="External"/><Relationship Id="rId242" Type="http://schemas.openxmlformats.org/officeDocument/2006/relationships/hyperlink" Target="https://bugzilla.mozilla.org/show_bug.cgi?id=1578850" TargetMode="External"/><Relationship Id="rId120" Type="http://schemas.openxmlformats.org/officeDocument/2006/relationships/hyperlink" Target="https://bugzilla.mozilla.org/show_bug.cgi?id=1121826" TargetMode="External"/><Relationship Id="rId241" Type="http://schemas.openxmlformats.org/officeDocument/2006/relationships/hyperlink" Target="https://bugzilla.mozilla.org/show_bug.cgi?id=1576778" TargetMode="External"/><Relationship Id="rId240" Type="http://schemas.openxmlformats.org/officeDocument/2006/relationships/hyperlink" Target="https://bugzilla.mozilla.org/show_bug.cgi?id=1576600" TargetMode="External"/><Relationship Id="rId125" Type="http://schemas.openxmlformats.org/officeDocument/2006/relationships/hyperlink" Target="https://bugzilla.mozilla.org/show_bug.cgi?id=1148078" TargetMode="External"/><Relationship Id="rId246" Type="http://schemas.openxmlformats.org/officeDocument/2006/relationships/hyperlink" Target="https://bugzilla.mozilla.org/show_bug.cgi?id=1584273" TargetMode="External"/><Relationship Id="rId124" Type="http://schemas.openxmlformats.org/officeDocument/2006/relationships/hyperlink" Target="https://bugzilla.mozilla.org/show_bug.cgi?id=1132964" TargetMode="External"/><Relationship Id="rId245" Type="http://schemas.openxmlformats.org/officeDocument/2006/relationships/hyperlink" Target="https://bugzilla.mozilla.org/show_bug.cgi?id=1584095" TargetMode="External"/><Relationship Id="rId123" Type="http://schemas.openxmlformats.org/officeDocument/2006/relationships/hyperlink" Target="https://bugzilla.mozilla.org/show_bug.cgi?id=1132780" TargetMode="External"/><Relationship Id="rId244" Type="http://schemas.openxmlformats.org/officeDocument/2006/relationships/hyperlink" Target="https://bugzilla.mozilla.org/show_bug.cgi?id=1581315" TargetMode="External"/><Relationship Id="rId122" Type="http://schemas.openxmlformats.org/officeDocument/2006/relationships/hyperlink" Target="https://bugzilla.mozilla.org/show_bug.cgi?id=1130253" TargetMode="External"/><Relationship Id="rId243" Type="http://schemas.openxmlformats.org/officeDocument/2006/relationships/hyperlink" Target="https://bugzilla.mozilla.org/show_bug.cgi?id=1579004" TargetMode="External"/><Relationship Id="rId95" Type="http://schemas.openxmlformats.org/officeDocument/2006/relationships/hyperlink" Target="https://bugzilla.mozilla.org/show_bug.cgi?id=1003694" TargetMode="External"/><Relationship Id="rId94" Type="http://schemas.openxmlformats.org/officeDocument/2006/relationships/hyperlink" Target="https://bugzilla.mozilla.org/show_bug.cgi?id=991812" TargetMode="External"/><Relationship Id="rId97" Type="http://schemas.openxmlformats.org/officeDocument/2006/relationships/hyperlink" Target="https://bugzilla.mozilla.org/show_bug.cgi?id=1025075" TargetMode="External"/><Relationship Id="rId96" Type="http://schemas.openxmlformats.org/officeDocument/2006/relationships/hyperlink" Target="https://bugzilla.mozilla.org/show_bug.cgi?id=1023280" TargetMode="External"/><Relationship Id="rId99" Type="http://schemas.openxmlformats.org/officeDocument/2006/relationships/hyperlink" Target="https://bugzilla.mozilla.org/show_bug.cgi?id=1033283" TargetMode="External"/><Relationship Id="rId98" Type="http://schemas.openxmlformats.org/officeDocument/2006/relationships/hyperlink" Target="https://bugzilla.mozilla.org/show_bug.cgi?id=1029919" TargetMode="External"/><Relationship Id="rId91" Type="http://schemas.openxmlformats.org/officeDocument/2006/relationships/hyperlink" Target="https://bugzilla.mozilla.org/show_bug.cgi?id=983489" TargetMode="External"/><Relationship Id="rId90" Type="http://schemas.openxmlformats.org/officeDocument/2006/relationships/hyperlink" Target="https://bugzilla.mozilla.org/show_bug.cgi?id=978610" TargetMode="External"/><Relationship Id="rId93" Type="http://schemas.openxmlformats.org/officeDocument/2006/relationships/hyperlink" Target="https://bugzilla.mozilla.org/show_bug.cgi?id=989204" TargetMode="External"/><Relationship Id="rId92" Type="http://schemas.openxmlformats.org/officeDocument/2006/relationships/hyperlink" Target="https://bugzilla.mozilla.org/show_bug.cgi?id=985257" TargetMode="External"/><Relationship Id="rId118" Type="http://schemas.openxmlformats.org/officeDocument/2006/relationships/hyperlink" Target="https://bugzilla.mozilla.org/show_bug.cgi?id=1118597" TargetMode="External"/><Relationship Id="rId239" Type="http://schemas.openxmlformats.org/officeDocument/2006/relationships/hyperlink" Target="https://bugzilla.mozilla.org/show_bug.cgi?id=1574407" TargetMode="External"/><Relationship Id="rId117" Type="http://schemas.openxmlformats.org/officeDocument/2006/relationships/hyperlink" Target="https://bugzilla.mozilla.org/show_bug.cgi?id=1116867" TargetMode="External"/><Relationship Id="rId238" Type="http://schemas.openxmlformats.org/officeDocument/2006/relationships/hyperlink" Target="https://bugzilla.mozilla.org/show_bug.cgi?id=1574357" TargetMode="External"/><Relationship Id="rId116" Type="http://schemas.openxmlformats.org/officeDocument/2006/relationships/hyperlink" Target="https://bugzilla.mozilla.org/show_bug.cgi?id=1111046" TargetMode="External"/><Relationship Id="rId237" Type="http://schemas.openxmlformats.org/officeDocument/2006/relationships/hyperlink" Target="https://bugzilla.mozilla.org/show_bug.cgi?id=1574259" TargetMode="External"/><Relationship Id="rId115" Type="http://schemas.openxmlformats.org/officeDocument/2006/relationships/hyperlink" Target="https://bugzilla.mozilla.org/show_bug.cgi?id=1105771" TargetMode="External"/><Relationship Id="rId236" Type="http://schemas.openxmlformats.org/officeDocument/2006/relationships/hyperlink" Target="https://bugzilla.mozilla.org/show_bug.cgi?id=1571487" TargetMode="External"/><Relationship Id="rId119" Type="http://schemas.openxmlformats.org/officeDocument/2006/relationships/hyperlink" Target="https://bugzilla.mozilla.org/show_bug.cgi?id=1118599" TargetMode="External"/><Relationship Id="rId110" Type="http://schemas.openxmlformats.org/officeDocument/2006/relationships/hyperlink" Target="https://bugzilla.mozilla.org/show_bug.cgi?id=1079905" TargetMode="External"/><Relationship Id="rId231" Type="http://schemas.openxmlformats.org/officeDocument/2006/relationships/hyperlink" Target="https://bugzilla.mozilla.org/show_bug.cgi?id=1560574" TargetMode="External"/><Relationship Id="rId230" Type="http://schemas.openxmlformats.org/officeDocument/2006/relationships/hyperlink" Target="https://bugzilla.mozilla.org/show_bug.cgi?id=1537936" TargetMode="External"/><Relationship Id="rId114" Type="http://schemas.openxmlformats.org/officeDocument/2006/relationships/hyperlink" Target="https://bugzilla.mozilla.org/show_bug.cgi?id=1104875" TargetMode="External"/><Relationship Id="rId235" Type="http://schemas.openxmlformats.org/officeDocument/2006/relationships/hyperlink" Target="https://bugzilla.mozilla.org/show_bug.cgi?id=1571472" TargetMode="External"/><Relationship Id="rId113" Type="http://schemas.openxmlformats.org/officeDocument/2006/relationships/hyperlink" Target="https://bugzilla.mozilla.org/show_bug.cgi?id=1097236" TargetMode="External"/><Relationship Id="rId234" Type="http://schemas.openxmlformats.org/officeDocument/2006/relationships/hyperlink" Target="https://bugzilla.mozilla.org/show_bug.cgi?id=1570673" TargetMode="External"/><Relationship Id="rId112" Type="http://schemas.openxmlformats.org/officeDocument/2006/relationships/hyperlink" Target="https://bugzilla.mozilla.org/show_bug.cgi?id=1092808" TargetMode="External"/><Relationship Id="rId233" Type="http://schemas.openxmlformats.org/officeDocument/2006/relationships/hyperlink" Target="https://bugzilla.mozilla.org/show_bug.cgi?id=1569123" TargetMode="External"/><Relationship Id="rId111" Type="http://schemas.openxmlformats.org/officeDocument/2006/relationships/hyperlink" Target="https://bugzilla.mozilla.org/show_bug.cgi?id=1080574" TargetMode="External"/><Relationship Id="rId232" Type="http://schemas.openxmlformats.org/officeDocument/2006/relationships/hyperlink" Target="https://bugzilla.mozilla.org/show_bug.cgi?id=1565273" TargetMode="External"/><Relationship Id="rId305" Type="http://schemas.openxmlformats.org/officeDocument/2006/relationships/hyperlink" Target="https://bugzilla.mozilla.org/show_bug.cgi?id=1762169" TargetMode="External"/><Relationship Id="rId304" Type="http://schemas.openxmlformats.org/officeDocument/2006/relationships/hyperlink" Target="https://bugzilla.mozilla.org/show_bug.cgi?id=1762088" TargetMode="External"/><Relationship Id="rId303" Type="http://schemas.openxmlformats.org/officeDocument/2006/relationships/hyperlink" Target="https://bugzilla.mozilla.org/show_bug.cgi?id=1761994" TargetMode="External"/><Relationship Id="rId302" Type="http://schemas.openxmlformats.org/officeDocument/2006/relationships/hyperlink" Target="https://bugzilla.mozilla.org/show_bug.cgi?id=1761826" TargetMode="External"/><Relationship Id="rId309" Type="http://schemas.openxmlformats.org/officeDocument/2006/relationships/hyperlink" Target="https://bugzilla.mozilla.org/show_bug.cgi?id=1768291" TargetMode="External"/><Relationship Id="rId308" Type="http://schemas.openxmlformats.org/officeDocument/2006/relationships/hyperlink" Target="https://bugzilla.mozilla.org/show_bug.cgi?id=1764716" TargetMode="External"/><Relationship Id="rId307" Type="http://schemas.openxmlformats.org/officeDocument/2006/relationships/hyperlink" Target="https://bugzilla.mozilla.org/show_bug.cgi?id=1763285" TargetMode="External"/><Relationship Id="rId306" Type="http://schemas.openxmlformats.org/officeDocument/2006/relationships/hyperlink" Target="https://bugzilla.mozilla.org/show_bug.cgi?id=1762292" TargetMode="External"/><Relationship Id="rId301" Type="http://schemas.openxmlformats.org/officeDocument/2006/relationships/hyperlink" Target="https://bugzilla.mozilla.org/show_bug.cgi?id=1761435" TargetMode="External"/><Relationship Id="rId300" Type="http://schemas.openxmlformats.org/officeDocument/2006/relationships/hyperlink" Target="https://bugzilla.mozilla.org/show_bug.cgi?id=1757736" TargetMode="External"/><Relationship Id="rId206" Type="http://schemas.openxmlformats.org/officeDocument/2006/relationships/hyperlink" Target="https://bugzilla.mozilla.org/show_bug.cgi?id=1458856" TargetMode="External"/><Relationship Id="rId327" Type="http://schemas.openxmlformats.org/officeDocument/2006/relationships/hyperlink" Target="https://bugzilla.mozilla.org/show_bug.cgi?id=1818468" TargetMode="External"/><Relationship Id="rId205" Type="http://schemas.openxmlformats.org/officeDocument/2006/relationships/hyperlink" Target="https://bugzilla.mozilla.org/show_bug.cgi?id=1456911" TargetMode="External"/><Relationship Id="rId326" Type="http://schemas.openxmlformats.org/officeDocument/2006/relationships/hyperlink" Target="https://bugzilla.mozilla.org/show_bug.cgi?id=1816476" TargetMode="External"/><Relationship Id="rId204" Type="http://schemas.openxmlformats.org/officeDocument/2006/relationships/hyperlink" Target="https://bugzilla.mozilla.org/show_bug.cgi?id=1455735" TargetMode="External"/><Relationship Id="rId325" Type="http://schemas.openxmlformats.org/officeDocument/2006/relationships/hyperlink" Target="https://bugzilla.mozilla.org/show_bug.cgi?id=1815782" TargetMode="External"/><Relationship Id="rId203" Type="http://schemas.openxmlformats.org/officeDocument/2006/relationships/hyperlink" Target="https://bugzilla.mozilla.org/show_bug.cgi?id=1454635" TargetMode="External"/><Relationship Id="rId324" Type="http://schemas.openxmlformats.org/officeDocument/2006/relationships/hyperlink" Target="https://bugzilla.mozilla.org/show_bug.cgi?id=1815706" TargetMode="External"/><Relationship Id="rId209" Type="http://schemas.openxmlformats.org/officeDocument/2006/relationships/hyperlink" Target="https://bugzilla.mozilla.org/show_bug.cgi?id=1467403" TargetMode="External"/><Relationship Id="rId208" Type="http://schemas.openxmlformats.org/officeDocument/2006/relationships/hyperlink" Target="https://bugzilla.mozilla.org/show_bug.cgi?id=1465254" TargetMode="External"/><Relationship Id="rId207" Type="http://schemas.openxmlformats.org/officeDocument/2006/relationships/hyperlink" Target="https://bugzilla.mozilla.org/show_bug.cgi?id=1462624" TargetMode="External"/><Relationship Id="rId328" Type="http://schemas.openxmlformats.org/officeDocument/2006/relationships/drawing" Target="../drawings/drawing1.xml"/><Relationship Id="rId202" Type="http://schemas.openxmlformats.org/officeDocument/2006/relationships/hyperlink" Target="https://bugzilla.mozilla.org/show_bug.cgi?id=1454126" TargetMode="External"/><Relationship Id="rId323" Type="http://schemas.openxmlformats.org/officeDocument/2006/relationships/hyperlink" Target="https://bugzilla.mozilla.org/show_bug.cgi?id=1811466" TargetMode="External"/><Relationship Id="rId201" Type="http://schemas.openxmlformats.org/officeDocument/2006/relationships/hyperlink" Target="https://bugzilla.mozilla.org/show_bug.cgi?id=1442559" TargetMode="External"/><Relationship Id="rId322" Type="http://schemas.openxmlformats.org/officeDocument/2006/relationships/hyperlink" Target="https://bugzilla.mozilla.org/show_bug.cgi?id=1803622" TargetMode="External"/><Relationship Id="rId200" Type="http://schemas.openxmlformats.org/officeDocument/2006/relationships/hyperlink" Target="https://bugzilla.mozilla.org/show_bug.cgi?id=1441779" TargetMode="External"/><Relationship Id="rId321" Type="http://schemas.openxmlformats.org/officeDocument/2006/relationships/hyperlink" Target="https://bugzilla.mozilla.org/show_bug.cgi?id=1794237" TargetMode="External"/><Relationship Id="rId320" Type="http://schemas.openxmlformats.org/officeDocument/2006/relationships/hyperlink" Target="https://bugzilla.mozilla.org/show_bug.cgi?id=1792203" TargetMode="External"/><Relationship Id="rId316" Type="http://schemas.openxmlformats.org/officeDocument/2006/relationships/hyperlink" Target="https://bugzilla.mozilla.org/show_bug.cgi?id=1778644" TargetMode="External"/><Relationship Id="rId315" Type="http://schemas.openxmlformats.org/officeDocument/2006/relationships/hyperlink" Target="https://bugzilla.mozilla.org/show_bug.cgi?id=1774026" TargetMode="External"/><Relationship Id="rId314" Type="http://schemas.openxmlformats.org/officeDocument/2006/relationships/hyperlink" Target="https://bugzilla.mozilla.org/show_bug.cgi?id=1772511" TargetMode="External"/><Relationship Id="rId313" Type="http://schemas.openxmlformats.org/officeDocument/2006/relationships/hyperlink" Target="https://bugzilla.mozilla.org/show_bug.cgi?id=1769748" TargetMode="External"/><Relationship Id="rId319" Type="http://schemas.openxmlformats.org/officeDocument/2006/relationships/hyperlink" Target="https://bugzilla.mozilla.org/show_bug.cgi?id=1790664" TargetMode="External"/><Relationship Id="rId318" Type="http://schemas.openxmlformats.org/officeDocument/2006/relationships/hyperlink" Target="https://bugzilla.mozilla.org/show_bug.cgi?id=1790543" TargetMode="External"/><Relationship Id="rId317" Type="http://schemas.openxmlformats.org/officeDocument/2006/relationships/hyperlink" Target="https://bugzilla.mozilla.org/show_bug.cgi?id=1780991" TargetMode="External"/><Relationship Id="rId312" Type="http://schemas.openxmlformats.org/officeDocument/2006/relationships/hyperlink" Target="https://bugzilla.mozilla.org/show_bug.cgi?id=1769254" TargetMode="External"/><Relationship Id="rId311" Type="http://schemas.openxmlformats.org/officeDocument/2006/relationships/hyperlink" Target="https://bugzilla.mozilla.org/show_bug.cgi?id=1769085" TargetMode="External"/><Relationship Id="rId310" Type="http://schemas.openxmlformats.org/officeDocument/2006/relationships/hyperlink" Target="https://bugzilla.mozilla.org/show_bug.cgi?id=176874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0.25"/>
    <col customWidth="1" min="2" max="2" width="16.13"/>
    <col customWidth="1" min="3" max="3" width="8.0"/>
    <col customWidth="1" min="4" max="4" width="11.13"/>
    <col customWidth="1" min="5" max="37" width="7.0"/>
    <col customWidth="1" min="38" max="38" width="18.0"/>
    <col customWidth="1" min="39" max="39" width="25.25"/>
    <col customWidth="1" min="40" max="40" width="41.13"/>
    <col customWidth="1" min="41" max="41" width="43.25"/>
    <col customWidth="1" min="42" max="43" width="6.63"/>
    <col customWidth="1" min="44" max="44" width="11.5"/>
    <col customWidth="1" min="45" max="45" width="10.63"/>
    <col customWidth="1" min="46" max="46" width="10.13"/>
    <col customWidth="1" min="47" max="47" width="9.0"/>
    <col customWidth="1" min="48" max="48" width="8.13"/>
    <col customWidth="1" min="49" max="49" width="8.63"/>
    <col customWidth="1" min="50" max="50" width="40.88"/>
    <col customWidth="1" min="51" max="51" width="10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3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</row>
    <row r="2" ht="15.75" customHeight="1">
      <c r="A2" s="5">
        <v>538721.0</v>
      </c>
      <c r="B2" s="6" t="s">
        <v>51</v>
      </c>
      <c r="C2" s="5">
        <v>0.0</v>
      </c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5">
        <v>2010.0</v>
      </c>
      <c r="J2" s="8">
        <v>40179.0</v>
      </c>
      <c r="K2" s="7" t="s">
        <v>57</v>
      </c>
      <c r="L2" s="7" t="s">
        <v>57</v>
      </c>
      <c r="M2" s="7">
        <f>IFERROR(__xludf.DUMMYFUNCTION("index(SPLIT(L2,""-""),0,1)"),2010.0)</f>
        <v>2010</v>
      </c>
      <c r="N2" s="5">
        <v>0.0</v>
      </c>
      <c r="O2" s="5">
        <v>0.0</v>
      </c>
      <c r="P2" s="5">
        <v>1.0</v>
      </c>
      <c r="Q2" s="7" t="s">
        <v>58</v>
      </c>
      <c r="R2" s="5">
        <v>8.0</v>
      </c>
      <c r="S2" s="5">
        <v>39.0</v>
      </c>
      <c r="T2" s="5">
        <v>3.0</v>
      </c>
      <c r="U2" s="5">
        <v>138.0</v>
      </c>
      <c r="V2" s="5">
        <v>1.0</v>
      </c>
      <c r="W2" s="5">
        <v>39.0</v>
      </c>
      <c r="X2" s="7" t="s">
        <v>59</v>
      </c>
      <c r="Y2" s="5">
        <v>1.0</v>
      </c>
      <c r="Z2" s="5">
        <v>70.0</v>
      </c>
      <c r="AA2" s="5">
        <v>0.0</v>
      </c>
      <c r="AB2" s="5">
        <v>0.0</v>
      </c>
      <c r="AC2" s="7" t="s">
        <v>60</v>
      </c>
      <c r="AD2" s="7" t="s">
        <v>61</v>
      </c>
      <c r="AE2" s="7" t="s">
        <v>62</v>
      </c>
      <c r="AF2" s="7" t="s">
        <v>63</v>
      </c>
      <c r="AG2" s="7" t="s">
        <v>64</v>
      </c>
      <c r="AH2" s="7"/>
      <c r="AI2" s="7" t="s">
        <v>65</v>
      </c>
      <c r="AJ2" s="9" t="b">
        <v>0</v>
      </c>
      <c r="AK2" s="7" t="s">
        <v>64</v>
      </c>
      <c r="AL2" s="5" t="s">
        <v>66</v>
      </c>
      <c r="AM2" s="5" t="s">
        <v>67</v>
      </c>
      <c r="AN2" s="10" t="s">
        <v>68</v>
      </c>
      <c r="AO2" s="11" t="s">
        <v>69</v>
      </c>
      <c r="AP2" s="11">
        <v>3.0</v>
      </c>
      <c r="AQ2" s="11" t="str">
        <f t="shared" ref="AQ2:AQ3" si="1">IF(AP2&gt;12,"1","0")</f>
        <v>0</v>
      </c>
      <c r="AR2" s="12">
        <f>IFERROR(__xludf.DUMMYFUNCTION("IF(REGEXMATCH(AO2, ""ISU_REP""), 1, 0)"),0.0)</f>
        <v>0</v>
      </c>
      <c r="AS2" s="12">
        <f>IFERROR(__xludf.DUMMYFUNCTION("IF(REGEXMATCH(AO2, ""ISU_ANLYS""), 1, 0)"),1.0)</f>
        <v>1</v>
      </c>
      <c r="AT2" s="12">
        <f>IFERROR(__xludf.DUMMYFUNCTION("IF(REGEXMATCH(AO2, ""SOL_DES""), 1, 0)"),1.0)</f>
        <v>1</v>
      </c>
      <c r="AU2" s="12">
        <f>IFERROR(__xludf.DUMMYFUNCTION("IF(REGEXMATCH(AO2, ""IMPL""), 1, 0)"),1.0)</f>
        <v>1</v>
      </c>
      <c r="AV2" s="12">
        <f>IFERROR(__xludf.DUMMYFUNCTION("IF(REGEXMATCH(AO2, ""CR""), 1, 0)"),0.0)</f>
        <v>0</v>
      </c>
      <c r="AW2" s="12">
        <f>IFERROR(__xludf.DUMMYFUNCTION("IF(REGEXMATCH(AO2, ""VER""), 1, 0)"),0.0)</f>
        <v>0</v>
      </c>
      <c r="AX2" s="10" t="s">
        <v>70</v>
      </c>
      <c r="AY2" s="10" t="s">
        <v>71</v>
      </c>
    </row>
    <row r="3" ht="15.75" customHeight="1">
      <c r="A3" s="5">
        <v>551837.0</v>
      </c>
      <c r="B3" s="6" t="s">
        <v>72</v>
      </c>
      <c r="C3" s="5">
        <v>0.0</v>
      </c>
      <c r="D3" s="7" t="s">
        <v>52</v>
      </c>
      <c r="E3" s="7" t="s">
        <v>53</v>
      </c>
      <c r="F3" s="7" t="s">
        <v>73</v>
      </c>
      <c r="G3" s="7" t="s">
        <v>74</v>
      </c>
      <c r="H3" s="7" t="s">
        <v>75</v>
      </c>
      <c r="I3" s="5">
        <v>2010.0</v>
      </c>
      <c r="J3" s="8">
        <v>40238.0</v>
      </c>
      <c r="K3" s="7" t="s">
        <v>76</v>
      </c>
      <c r="L3" s="7" t="s">
        <v>76</v>
      </c>
      <c r="M3" s="7">
        <f>IFERROR(__xludf.DUMMYFUNCTION("index(SPLIT(L3,""-""),0,1)"),2010.0)</f>
        <v>2010</v>
      </c>
      <c r="N3" s="5">
        <v>53.0</v>
      </c>
      <c r="O3" s="5">
        <v>53.0</v>
      </c>
      <c r="P3" s="5">
        <v>6.0</v>
      </c>
      <c r="Q3" s="7" t="s">
        <v>77</v>
      </c>
      <c r="R3" s="5">
        <v>5.0</v>
      </c>
      <c r="S3" s="5">
        <v>154.0</v>
      </c>
      <c r="T3" s="5">
        <v>10.0</v>
      </c>
      <c r="U3" s="5">
        <v>714.0</v>
      </c>
      <c r="V3" s="5">
        <v>7.0</v>
      </c>
      <c r="W3" s="5">
        <v>649.0</v>
      </c>
      <c r="X3" s="7" t="s">
        <v>74</v>
      </c>
      <c r="Y3" s="5">
        <v>7.0</v>
      </c>
      <c r="Z3" s="5">
        <v>649.0</v>
      </c>
      <c r="AA3" s="5">
        <v>1.0</v>
      </c>
      <c r="AB3" s="5">
        <v>3.0</v>
      </c>
      <c r="AC3" s="7" t="s">
        <v>60</v>
      </c>
      <c r="AD3" s="7" t="s">
        <v>78</v>
      </c>
      <c r="AE3" s="7" t="s">
        <v>62</v>
      </c>
      <c r="AF3" s="7" t="s">
        <v>63</v>
      </c>
      <c r="AG3" s="7" t="s">
        <v>64</v>
      </c>
      <c r="AH3" s="7"/>
      <c r="AI3" s="7" t="s">
        <v>65</v>
      </c>
      <c r="AJ3" s="9" t="b">
        <v>0</v>
      </c>
      <c r="AK3" s="7" t="s">
        <v>64</v>
      </c>
      <c r="AL3" s="5" t="s">
        <v>66</v>
      </c>
      <c r="AM3" s="5" t="s">
        <v>79</v>
      </c>
      <c r="AN3" s="10" t="s">
        <v>80</v>
      </c>
      <c r="AO3" s="11" t="s">
        <v>81</v>
      </c>
      <c r="AP3" s="11">
        <v>6.0</v>
      </c>
      <c r="AQ3" s="11" t="str">
        <f t="shared" si="1"/>
        <v>0</v>
      </c>
      <c r="AR3" s="12">
        <f>IFERROR(__xludf.DUMMYFUNCTION("IF(REGEXMATCH(AO3, ""ISU_REP""), 1, 0)"),0.0)</f>
        <v>0</v>
      </c>
      <c r="AS3" s="12">
        <f>IFERROR(__xludf.DUMMYFUNCTION("IF(REGEXMATCH(AO3, ""ISU_ANLYS""), 1, 0)"),0.0)</f>
        <v>0</v>
      </c>
      <c r="AT3" s="12">
        <f>IFERROR(__xludf.DUMMYFUNCTION("IF(REGEXMATCH(AO3, ""SOL_DES""), 1, 0)"),1.0)</f>
        <v>1</v>
      </c>
      <c r="AU3" s="12">
        <f>IFERROR(__xludf.DUMMYFUNCTION("IF(REGEXMATCH(AO3, ""IMPL""), 1, 0)"),1.0)</f>
        <v>1</v>
      </c>
      <c r="AV3" s="12">
        <f>IFERROR(__xludf.DUMMYFUNCTION("IF(REGEXMATCH(AO3, ""CR""), 1, 0)"),1.0)</f>
        <v>1</v>
      </c>
      <c r="AW3" s="12">
        <f>IFERROR(__xludf.DUMMYFUNCTION("IF(REGEXMATCH(AO3, ""VER""), 1, 0)"),1.0)</f>
        <v>1</v>
      </c>
      <c r="AX3" s="10" t="s">
        <v>82</v>
      </c>
      <c r="AY3" s="10" t="s">
        <v>71</v>
      </c>
    </row>
    <row r="4" ht="15.75" customHeight="1">
      <c r="A4" s="13">
        <v>552359.0</v>
      </c>
      <c r="B4" s="14" t="str">
        <f>CONCATENATE("https://bugzilla.mozilla.org/show_bug.cgi?id=",A4)</f>
        <v>https://bugzilla.mozilla.org/show_bug.cgi?id=552359</v>
      </c>
      <c r="C4" s="13">
        <v>0.0</v>
      </c>
      <c r="D4" s="13" t="s">
        <v>52</v>
      </c>
      <c r="E4" s="13" t="s">
        <v>53</v>
      </c>
      <c r="F4" s="13" t="s">
        <v>83</v>
      </c>
      <c r="G4" s="13" t="s">
        <v>84</v>
      </c>
      <c r="H4" s="13" t="s">
        <v>85</v>
      </c>
      <c r="I4" s="13">
        <v>2010.0</v>
      </c>
      <c r="J4" s="15">
        <v>40238.0</v>
      </c>
      <c r="K4" s="13" t="s">
        <v>86</v>
      </c>
      <c r="L4" s="13" t="s">
        <v>87</v>
      </c>
      <c r="M4" s="7">
        <f>IFERROR(__xludf.DUMMYFUNCTION("index(SPLIT(L4,""-""),0,1)"),2010.0)</f>
        <v>2010</v>
      </c>
      <c r="N4" s="13">
        <v>59.0</v>
      </c>
      <c r="O4" s="13">
        <v>987.0</v>
      </c>
      <c r="P4" s="13">
        <v>7.0</v>
      </c>
      <c r="Q4" s="13" t="s">
        <v>88</v>
      </c>
      <c r="R4" s="13">
        <v>15.0</v>
      </c>
      <c r="S4" s="13">
        <v>47.0</v>
      </c>
      <c r="T4" s="13">
        <v>28.0</v>
      </c>
      <c r="U4" s="13">
        <v>1285.0</v>
      </c>
      <c r="V4" s="13">
        <v>3.0</v>
      </c>
      <c r="W4" s="13">
        <v>126.0</v>
      </c>
      <c r="X4" s="13" t="s">
        <v>89</v>
      </c>
      <c r="Y4" s="13">
        <v>11.0</v>
      </c>
      <c r="Z4" s="13">
        <v>785.0</v>
      </c>
      <c r="AA4" s="13">
        <v>0.0</v>
      </c>
      <c r="AB4" s="13">
        <v>6.0</v>
      </c>
      <c r="AC4" s="13" t="s">
        <v>60</v>
      </c>
      <c r="AD4" s="13" t="s">
        <v>78</v>
      </c>
      <c r="AE4" s="13" t="s">
        <v>62</v>
      </c>
      <c r="AF4" s="13" t="s">
        <v>63</v>
      </c>
      <c r="AG4" s="13"/>
      <c r="AH4" s="13"/>
      <c r="AI4" s="13"/>
      <c r="AJ4" s="13"/>
      <c r="AK4" s="13"/>
      <c r="AL4" s="13" t="s">
        <v>66</v>
      </c>
      <c r="AM4" s="13" t="s">
        <v>90</v>
      </c>
      <c r="AN4" s="10" t="s">
        <v>91</v>
      </c>
      <c r="AO4" s="11" t="s">
        <v>92</v>
      </c>
      <c r="AP4" s="11">
        <v>14.0</v>
      </c>
      <c r="AQ4" s="11" t="str">
        <f>IF(AP4&gt;19,"1","0")</f>
        <v>0</v>
      </c>
      <c r="AR4" s="12">
        <f>IFERROR(__xludf.DUMMYFUNCTION("IF(REGEXMATCH(AO4, ""ISU_REP""), 1, 0)"),0.0)</f>
        <v>0</v>
      </c>
      <c r="AS4" s="12">
        <f>IFERROR(__xludf.DUMMYFUNCTION("IF(REGEXMATCH(AO4, ""ISU_ANLYS""), 1, 0)"),1.0)</f>
        <v>1</v>
      </c>
      <c r="AT4" s="12">
        <f>IFERROR(__xludf.DUMMYFUNCTION("IF(REGEXMATCH(AO4, ""SOL_DES""), 1, 0)"),1.0)</f>
        <v>1</v>
      </c>
      <c r="AU4" s="12">
        <f>IFERROR(__xludf.DUMMYFUNCTION("IF(REGEXMATCH(AO4, ""IMPL""), 1, 0)"),1.0)</f>
        <v>1</v>
      </c>
      <c r="AV4" s="12">
        <f>IFERROR(__xludf.DUMMYFUNCTION("IF(REGEXMATCH(AO4, ""CR""), 1, 0)"),1.0)</f>
        <v>1</v>
      </c>
      <c r="AW4" s="12">
        <f>IFERROR(__xludf.DUMMYFUNCTION("IF(REGEXMATCH(AO4, ""VER""), 1, 0)"),1.0)</f>
        <v>1</v>
      </c>
      <c r="AX4" s="16" t="s">
        <v>93</v>
      </c>
      <c r="AY4" s="16" t="s">
        <v>94</v>
      </c>
    </row>
    <row r="5" ht="15.75" customHeight="1">
      <c r="A5" s="5">
        <v>552914.0</v>
      </c>
      <c r="B5" s="6" t="s">
        <v>95</v>
      </c>
      <c r="C5" s="5">
        <v>0.0</v>
      </c>
      <c r="D5" s="7" t="s">
        <v>52</v>
      </c>
      <c r="E5" s="7" t="s">
        <v>53</v>
      </c>
      <c r="F5" s="7" t="s">
        <v>96</v>
      </c>
      <c r="G5" s="7" t="s">
        <v>97</v>
      </c>
      <c r="H5" s="7" t="s">
        <v>98</v>
      </c>
      <c r="I5" s="5">
        <v>2010.0</v>
      </c>
      <c r="J5" s="8">
        <v>40238.0</v>
      </c>
      <c r="K5" s="7" t="s">
        <v>99</v>
      </c>
      <c r="L5" s="7" t="s">
        <v>100</v>
      </c>
      <c r="M5" s="7">
        <f>IFERROR(__xludf.DUMMYFUNCTION("index(SPLIT(L5,""-""),0,1)"),2010.0)</f>
        <v>2010</v>
      </c>
      <c r="N5" s="5">
        <v>26.0</v>
      </c>
      <c r="O5" s="5">
        <v>136.0</v>
      </c>
      <c r="P5" s="5">
        <v>0.0</v>
      </c>
      <c r="Q5" s="7" t="s">
        <v>101</v>
      </c>
      <c r="R5" s="5">
        <v>7.0</v>
      </c>
      <c r="S5" s="5">
        <v>130.0</v>
      </c>
      <c r="T5" s="5">
        <v>7.0</v>
      </c>
      <c r="U5" s="5">
        <v>746.0</v>
      </c>
      <c r="V5" s="5">
        <v>5.0</v>
      </c>
      <c r="W5" s="5">
        <v>393.0</v>
      </c>
      <c r="X5" s="7" t="s">
        <v>97</v>
      </c>
      <c r="Y5" s="5">
        <v>5.0</v>
      </c>
      <c r="Z5" s="5">
        <v>393.0</v>
      </c>
      <c r="AA5" s="5">
        <v>1.0</v>
      </c>
      <c r="AB5" s="5">
        <v>6.0</v>
      </c>
      <c r="AC5" s="7" t="s">
        <v>60</v>
      </c>
      <c r="AD5" s="7" t="s">
        <v>102</v>
      </c>
      <c r="AE5" s="7" t="s">
        <v>62</v>
      </c>
      <c r="AF5" s="7" t="s">
        <v>63</v>
      </c>
      <c r="AG5" s="7" t="s">
        <v>64</v>
      </c>
      <c r="AH5" s="7"/>
      <c r="AI5" s="7" t="s">
        <v>65</v>
      </c>
      <c r="AJ5" s="9" t="b">
        <v>0</v>
      </c>
      <c r="AK5" s="7" t="s">
        <v>64</v>
      </c>
      <c r="AL5" s="5" t="s">
        <v>66</v>
      </c>
      <c r="AM5" s="5" t="s">
        <v>103</v>
      </c>
      <c r="AN5" s="10" t="s">
        <v>104</v>
      </c>
      <c r="AO5" s="11" t="s">
        <v>105</v>
      </c>
      <c r="AP5" s="11">
        <v>6.0</v>
      </c>
      <c r="AQ5" s="11" t="str">
        <f t="shared" ref="AQ5:AQ13" si="2">IF(AP5&gt;12,"1","0")</f>
        <v>0</v>
      </c>
      <c r="AR5" s="12">
        <f>IFERROR(__xludf.DUMMYFUNCTION("IF(REGEXMATCH(AO5, ""ISU_REP""), 1, 0)"),0.0)</f>
        <v>0</v>
      </c>
      <c r="AS5" s="12">
        <f>IFERROR(__xludf.DUMMYFUNCTION("IF(REGEXMATCH(AO5, ""ISU_ANLYS""), 1, 0)"),1.0)</f>
        <v>1</v>
      </c>
      <c r="AT5" s="12">
        <f>IFERROR(__xludf.DUMMYFUNCTION("IF(REGEXMATCH(AO5, ""SOL_DES""), 1, 0)"),0.0)</f>
        <v>0</v>
      </c>
      <c r="AU5" s="12">
        <f>IFERROR(__xludf.DUMMYFUNCTION("IF(REGEXMATCH(AO5, ""IMPL""), 1, 0)"),1.0)</f>
        <v>1</v>
      </c>
      <c r="AV5" s="12">
        <f>IFERROR(__xludf.DUMMYFUNCTION("IF(REGEXMATCH(AO5, ""CR""), 1, 0)"),1.0)</f>
        <v>1</v>
      </c>
      <c r="AW5" s="12">
        <f>IFERROR(__xludf.DUMMYFUNCTION("IF(REGEXMATCH(AO5, ""VER""), 1, 0)"),0.0)</f>
        <v>0</v>
      </c>
      <c r="AX5" s="10" t="s">
        <v>106</v>
      </c>
      <c r="AY5" s="10" t="s">
        <v>94</v>
      </c>
    </row>
    <row r="6" ht="15.75" customHeight="1">
      <c r="A6" s="5">
        <v>554061.0</v>
      </c>
      <c r="B6" s="6" t="s">
        <v>107</v>
      </c>
      <c r="C6" s="5">
        <v>0.0</v>
      </c>
      <c r="D6" s="7" t="s">
        <v>52</v>
      </c>
      <c r="E6" s="7" t="s">
        <v>53</v>
      </c>
      <c r="F6" s="7" t="s">
        <v>108</v>
      </c>
      <c r="G6" s="7" t="s">
        <v>109</v>
      </c>
      <c r="H6" s="7" t="s">
        <v>110</v>
      </c>
      <c r="I6" s="5">
        <v>2010.0</v>
      </c>
      <c r="J6" s="8">
        <v>40238.0</v>
      </c>
      <c r="K6" s="7" t="s">
        <v>111</v>
      </c>
      <c r="L6" s="7" t="s">
        <v>112</v>
      </c>
      <c r="M6" s="7">
        <f>IFERROR(__xludf.DUMMYFUNCTION("index(SPLIT(L6,""-""),0,1)"),2010.0)</f>
        <v>2010</v>
      </c>
      <c r="N6" s="5">
        <v>3.0</v>
      </c>
      <c r="O6" s="5">
        <v>4.0</v>
      </c>
      <c r="P6" s="5">
        <v>22.0</v>
      </c>
      <c r="Q6" s="7" t="s">
        <v>113</v>
      </c>
      <c r="R6" s="5">
        <v>7.0</v>
      </c>
      <c r="S6" s="5">
        <v>17.0</v>
      </c>
      <c r="T6" s="5">
        <v>21.0</v>
      </c>
      <c r="U6" s="5">
        <v>573.0</v>
      </c>
      <c r="V6" s="5">
        <v>1.0</v>
      </c>
      <c r="W6" s="5">
        <v>17.0</v>
      </c>
      <c r="X6" s="7" t="s">
        <v>114</v>
      </c>
      <c r="Y6" s="5">
        <v>4.0</v>
      </c>
      <c r="Z6" s="5">
        <v>114.0</v>
      </c>
      <c r="AA6" s="5">
        <v>0.0</v>
      </c>
      <c r="AB6" s="5">
        <v>3.0</v>
      </c>
      <c r="AC6" s="7" t="s">
        <v>60</v>
      </c>
      <c r="AD6" s="7" t="s">
        <v>78</v>
      </c>
      <c r="AE6" s="7" t="s">
        <v>62</v>
      </c>
      <c r="AF6" s="7" t="s">
        <v>115</v>
      </c>
      <c r="AG6" s="7" t="s">
        <v>116</v>
      </c>
      <c r="AH6" s="7"/>
      <c r="AI6" s="7" t="s">
        <v>65</v>
      </c>
      <c r="AJ6" s="9" t="b">
        <v>0</v>
      </c>
      <c r="AK6" s="7" t="s">
        <v>64</v>
      </c>
      <c r="AL6" s="5" t="s">
        <v>66</v>
      </c>
      <c r="AM6" s="5" t="s">
        <v>90</v>
      </c>
      <c r="AN6" s="10" t="s">
        <v>117</v>
      </c>
      <c r="AO6" s="11" t="s">
        <v>118</v>
      </c>
      <c r="AP6" s="11">
        <v>8.0</v>
      </c>
      <c r="AQ6" s="11" t="str">
        <f t="shared" si="2"/>
        <v>0</v>
      </c>
      <c r="AR6" s="12">
        <f>IFERROR(__xludf.DUMMYFUNCTION("IF(REGEXMATCH(AO6, ""ISU_REP""), 1, 0)"),1.0)</f>
        <v>1</v>
      </c>
      <c r="AS6" s="12">
        <f>IFERROR(__xludf.DUMMYFUNCTION("IF(REGEXMATCH(AO6, ""ISU_ANLYS""), 1, 0)"),0.0)</f>
        <v>0</v>
      </c>
      <c r="AT6" s="12">
        <f>IFERROR(__xludf.DUMMYFUNCTION("IF(REGEXMATCH(AO6, ""SOL_DES""), 1, 0)"),1.0)</f>
        <v>1</v>
      </c>
      <c r="AU6" s="12">
        <f>IFERROR(__xludf.DUMMYFUNCTION("IF(REGEXMATCH(AO6, ""IMPL""), 1, 0)"),1.0)</f>
        <v>1</v>
      </c>
      <c r="AV6" s="12">
        <f>IFERROR(__xludf.DUMMYFUNCTION("IF(REGEXMATCH(AO6, ""CR""), 1, 0)"),1.0)</f>
        <v>1</v>
      </c>
      <c r="AW6" s="12">
        <f>IFERROR(__xludf.DUMMYFUNCTION("IF(REGEXMATCH(AO6, ""VER""), 1, 0)"),1.0)</f>
        <v>1</v>
      </c>
      <c r="AX6" s="10" t="s">
        <v>119</v>
      </c>
      <c r="AY6" s="10" t="s">
        <v>94</v>
      </c>
    </row>
    <row r="7" ht="15.75" customHeight="1">
      <c r="A7" s="5">
        <v>558970.0</v>
      </c>
      <c r="B7" s="6" t="s">
        <v>120</v>
      </c>
      <c r="C7" s="5">
        <v>0.0</v>
      </c>
      <c r="D7" s="7" t="s">
        <v>52</v>
      </c>
      <c r="E7" s="7" t="s">
        <v>53</v>
      </c>
      <c r="F7" s="7" t="s">
        <v>96</v>
      </c>
      <c r="G7" s="7" t="s">
        <v>97</v>
      </c>
      <c r="H7" s="7" t="s">
        <v>121</v>
      </c>
      <c r="I7" s="5">
        <v>2010.0</v>
      </c>
      <c r="J7" s="8">
        <v>40269.0</v>
      </c>
      <c r="K7" s="7" t="s">
        <v>122</v>
      </c>
      <c r="L7" s="7" t="s">
        <v>123</v>
      </c>
      <c r="M7" s="7">
        <f>IFERROR(__xludf.DUMMYFUNCTION("index(SPLIT(L7,""-""),0,1)"),2010.0)</f>
        <v>2010</v>
      </c>
      <c r="N7" s="5">
        <v>6.0</v>
      </c>
      <c r="O7" s="5">
        <v>6.0</v>
      </c>
      <c r="P7" s="5">
        <v>2.0</v>
      </c>
      <c r="Q7" s="7" t="s">
        <v>124</v>
      </c>
      <c r="R7" s="5">
        <v>10.0</v>
      </c>
      <c r="S7" s="5">
        <v>184.0</v>
      </c>
      <c r="T7" s="5">
        <v>17.0</v>
      </c>
      <c r="U7" s="5">
        <v>862.0</v>
      </c>
      <c r="V7" s="5">
        <v>11.0</v>
      </c>
      <c r="W7" s="5">
        <v>504.0</v>
      </c>
      <c r="X7" s="7" t="s">
        <v>97</v>
      </c>
      <c r="Y7" s="5">
        <v>11.0</v>
      </c>
      <c r="Z7" s="5">
        <v>504.0</v>
      </c>
      <c r="AA7" s="5">
        <v>1.0</v>
      </c>
      <c r="AB7" s="5">
        <v>7.0</v>
      </c>
      <c r="AC7" s="7" t="s">
        <v>60</v>
      </c>
      <c r="AD7" s="7" t="s">
        <v>102</v>
      </c>
      <c r="AE7" s="7" t="s">
        <v>62</v>
      </c>
      <c r="AF7" s="7" t="s">
        <v>63</v>
      </c>
      <c r="AG7" s="7" t="s">
        <v>64</v>
      </c>
      <c r="AH7" s="7"/>
      <c r="AI7" s="7" t="s">
        <v>65</v>
      </c>
      <c r="AJ7" s="9" t="b">
        <v>0</v>
      </c>
      <c r="AK7" s="7" t="s">
        <v>64</v>
      </c>
      <c r="AL7" s="5" t="s">
        <v>66</v>
      </c>
      <c r="AM7" s="5" t="s">
        <v>103</v>
      </c>
      <c r="AN7" s="10" t="s">
        <v>125</v>
      </c>
      <c r="AO7" s="11" t="s">
        <v>126</v>
      </c>
      <c r="AP7" s="11">
        <v>8.0</v>
      </c>
      <c r="AQ7" s="11" t="str">
        <f t="shared" si="2"/>
        <v>0</v>
      </c>
      <c r="AR7" s="12">
        <f>IFERROR(__xludf.DUMMYFUNCTION("IF(REGEXMATCH(AO7, ""ISU_REP""), 1, 0)"),0.0)</f>
        <v>0</v>
      </c>
      <c r="AS7" s="12">
        <f>IFERROR(__xludf.DUMMYFUNCTION("IF(REGEXMATCH(AO7, ""ISU_ANLYS""), 1, 0)"),0.0)</f>
        <v>0</v>
      </c>
      <c r="AT7" s="12">
        <f>IFERROR(__xludf.DUMMYFUNCTION("IF(REGEXMATCH(AO7, ""SOL_DES""), 1, 0)"),1.0)</f>
        <v>1</v>
      </c>
      <c r="AU7" s="12">
        <f>IFERROR(__xludf.DUMMYFUNCTION("IF(REGEXMATCH(AO7, ""IMPL""), 1, 0)"),1.0)</f>
        <v>1</v>
      </c>
      <c r="AV7" s="12">
        <f>IFERROR(__xludf.DUMMYFUNCTION("IF(REGEXMATCH(AO7, ""CR""), 1, 0)"),1.0)</f>
        <v>1</v>
      </c>
      <c r="AW7" s="12">
        <f>IFERROR(__xludf.DUMMYFUNCTION("IF(REGEXMATCH(AO7, ""VER""), 1, 0)"),0.0)</f>
        <v>0</v>
      </c>
      <c r="AX7" s="10" t="s">
        <v>127</v>
      </c>
      <c r="AY7" s="10" t="s">
        <v>94</v>
      </c>
    </row>
    <row r="8" ht="15.75" customHeight="1">
      <c r="A8" s="5">
        <v>561168.0</v>
      </c>
      <c r="B8" s="6" t="s">
        <v>128</v>
      </c>
      <c r="C8" s="5">
        <v>0.0</v>
      </c>
      <c r="D8" s="7" t="s">
        <v>52</v>
      </c>
      <c r="E8" s="7" t="s">
        <v>53</v>
      </c>
      <c r="F8" s="7" t="s">
        <v>129</v>
      </c>
      <c r="G8" s="7" t="s">
        <v>130</v>
      </c>
      <c r="H8" s="7" t="s">
        <v>131</v>
      </c>
      <c r="I8" s="5">
        <v>2010.0</v>
      </c>
      <c r="J8" s="8">
        <v>40269.0</v>
      </c>
      <c r="K8" s="7" t="s">
        <v>132</v>
      </c>
      <c r="L8" s="7" t="s">
        <v>133</v>
      </c>
      <c r="M8" s="7">
        <f>IFERROR(__xludf.DUMMYFUNCTION("index(SPLIT(L8,""-""),0,1)"),2010.0)</f>
        <v>2010</v>
      </c>
      <c r="N8" s="5">
        <v>26.0</v>
      </c>
      <c r="O8" s="5">
        <v>47.0</v>
      </c>
      <c r="P8" s="5">
        <v>10.0</v>
      </c>
      <c r="Q8" s="7" t="s">
        <v>134</v>
      </c>
      <c r="R8" s="5">
        <v>7.0</v>
      </c>
      <c r="S8" s="5">
        <v>22.0</v>
      </c>
      <c r="T8" s="5">
        <v>32.0</v>
      </c>
      <c r="U8" s="5">
        <v>2361.0</v>
      </c>
      <c r="V8" s="5">
        <v>17.0</v>
      </c>
      <c r="W8" s="5">
        <v>780.0</v>
      </c>
      <c r="X8" s="7" t="s">
        <v>130</v>
      </c>
      <c r="Y8" s="5">
        <v>17.0</v>
      </c>
      <c r="Z8" s="5">
        <v>780.0</v>
      </c>
      <c r="AA8" s="5">
        <v>1.0</v>
      </c>
      <c r="AB8" s="5">
        <v>14.0</v>
      </c>
      <c r="AC8" s="7" t="s">
        <v>60</v>
      </c>
      <c r="AD8" s="7" t="s">
        <v>78</v>
      </c>
      <c r="AE8" s="7" t="s">
        <v>62</v>
      </c>
      <c r="AF8" s="7" t="s">
        <v>63</v>
      </c>
      <c r="AG8" s="7" t="s">
        <v>135</v>
      </c>
      <c r="AH8" s="7"/>
      <c r="AI8" s="7" t="s">
        <v>65</v>
      </c>
      <c r="AJ8" s="9" t="b">
        <v>0</v>
      </c>
      <c r="AK8" s="7" t="s">
        <v>64</v>
      </c>
      <c r="AL8" s="5" t="s">
        <v>66</v>
      </c>
      <c r="AM8" s="5" t="s">
        <v>79</v>
      </c>
      <c r="AN8" s="10" t="s">
        <v>136</v>
      </c>
      <c r="AO8" s="11" t="s">
        <v>137</v>
      </c>
      <c r="AP8" s="11">
        <v>12.0</v>
      </c>
      <c r="AQ8" s="11" t="str">
        <f t="shared" si="2"/>
        <v>0</v>
      </c>
      <c r="AR8" s="12">
        <f>IFERROR(__xludf.DUMMYFUNCTION("IF(REGEXMATCH(AO8, ""ISU_REP""), 1, 0)"),0.0)</f>
        <v>0</v>
      </c>
      <c r="AS8" s="12">
        <f>IFERROR(__xludf.DUMMYFUNCTION("IF(REGEXMATCH(AO8, ""ISU_ANLYS""), 1, 0)"),0.0)</f>
        <v>0</v>
      </c>
      <c r="AT8" s="12">
        <f>IFERROR(__xludf.DUMMYFUNCTION("IF(REGEXMATCH(AO8, ""SOL_DES""), 1, 0)"),0.0)</f>
        <v>0</v>
      </c>
      <c r="AU8" s="12">
        <f>IFERROR(__xludf.DUMMYFUNCTION("IF(REGEXMATCH(AO8, ""IMPL""), 1, 0)"),1.0)</f>
        <v>1</v>
      </c>
      <c r="AV8" s="12">
        <f>IFERROR(__xludf.DUMMYFUNCTION("IF(REGEXMATCH(AO8, ""CR""), 1, 0)"),1.0)</f>
        <v>1</v>
      </c>
      <c r="AW8" s="12">
        <f>IFERROR(__xludf.DUMMYFUNCTION("IF(REGEXMATCH(AO8, ""VER""), 1, 0)"),1.0)</f>
        <v>1</v>
      </c>
      <c r="AX8" s="10" t="s">
        <v>138</v>
      </c>
      <c r="AY8" s="10" t="s">
        <v>94</v>
      </c>
    </row>
    <row r="9" ht="15.75" customHeight="1">
      <c r="A9" s="5">
        <v>576837.0</v>
      </c>
      <c r="B9" s="6" t="s">
        <v>139</v>
      </c>
      <c r="C9" s="5">
        <v>0.0</v>
      </c>
      <c r="D9" s="7" t="s">
        <v>52</v>
      </c>
      <c r="E9" s="7" t="s">
        <v>53</v>
      </c>
      <c r="F9" s="7" t="s">
        <v>73</v>
      </c>
      <c r="G9" s="7" t="s">
        <v>55</v>
      </c>
      <c r="H9" s="7" t="s">
        <v>140</v>
      </c>
      <c r="I9" s="5">
        <v>2010.0</v>
      </c>
      <c r="J9" s="8">
        <v>40360.0</v>
      </c>
      <c r="K9" s="7" t="s">
        <v>141</v>
      </c>
      <c r="L9" s="7" t="s">
        <v>141</v>
      </c>
      <c r="M9" s="7">
        <f>IFERROR(__xludf.DUMMYFUNCTION("index(SPLIT(L9,""-""),0,1)"),2011.0)</f>
        <v>2011</v>
      </c>
      <c r="N9" s="5">
        <v>188.0</v>
      </c>
      <c r="O9" s="5">
        <v>188.0</v>
      </c>
      <c r="P9" s="5">
        <v>10.0</v>
      </c>
      <c r="Q9" s="7" t="s">
        <v>142</v>
      </c>
      <c r="R9" s="5">
        <v>10.0</v>
      </c>
      <c r="S9" s="5">
        <v>11.0</v>
      </c>
      <c r="T9" s="5">
        <v>20.0</v>
      </c>
      <c r="U9" s="5">
        <v>1153.0</v>
      </c>
      <c r="V9" s="5">
        <v>2.0</v>
      </c>
      <c r="W9" s="5">
        <v>15.0</v>
      </c>
      <c r="X9" s="7" t="s">
        <v>143</v>
      </c>
      <c r="Y9" s="5">
        <v>13.0</v>
      </c>
      <c r="Z9" s="5">
        <v>542.0</v>
      </c>
      <c r="AA9" s="5">
        <v>0.0</v>
      </c>
      <c r="AB9" s="5">
        <v>6.0</v>
      </c>
      <c r="AC9" s="7" t="s">
        <v>60</v>
      </c>
      <c r="AD9" s="7" t="s">
        <v>78</v>
      </c>
      <c r="AE9" s="7" t="s">
        <v>62</v>
      </c>
      <c r="AF9" s="7" t="s">
        <v>63</v>
      </c>
      <c r="AG9" s="7" t="s">
        <v>64</v>
      </c>
      <c r="AH9" s="7"/>
      <c r="AI9" s="7" t="s">
        <v>65</v>
      </c>
      <c r="AJ9" s="9" t="b">
        <v>0</v>
      </c>
      <c r="AK9" s="7" t="s">
        <v>64</v>
      </c>
      <c r="AL9" s="5" t="s">
        <v>66</v>
      </c>
      <c r="AM9" s="5" t="s">
        <v>103</v>
      </c>
      <c r="AN9" s="10" t="s">
        <v>144</v>
      </c>
      <c r="AO9" s="11" t="s">
        <v>145</v>
      </c>
      <c r="AP9" s="11">
        <v>9.0</v>
      </c>
      <c r="AQ9" s="11" t="str">
        <f t="shared" si="2"/>
        <v>0</v>
      </c>
      <c r="AR9" s="12">
        <f>IFERROR(__xludf.DUMMYFUNCTION("IF(REGEXMATCH(AO9, ""ISU_REP""), 1, 0)"),1.0)</f>
        <v>1</v>
      </c>
      <c r="AS9" s="12">
        <f>IFERROR(__xludf.DUMMYFUNCTION("IF(REGEXMATCH(AO9, ""ISU_ANLYS""), 1, 0)"),1.0)</f>
        <v>1</v>
      </c>
      <c r="AT9" s="12">
        <f>IFERROR(__xludf.DUMMYFUNCTION("IF(REGEXMATCH(AO9, ""SOL_DES""), 1, 0)"),0.0)</f>
        <v>0</v>
      </c>
      <c r="AU9" s="12">
        <f>IFERROR(__xludf.DUMMYFUNCTION("IF(REGEXMATCH(AO9, ""IMPL""), 1, 0)"),1.0)</f>
        <v>1</v>
      </c>
      <c r="AV9" s="12">
        <f>IFERROR(__xludf.DUMMYFUNCTION("IF(REGEXMATCH(AO9, ""CR""), 1, 0)"),1.0)</f>
        <v>1</v>
      </c>
      <c r="AW9" s="12">
        <f>IFERROR(__xludf.DUMMYFUNCTION("IF(REGEXMATCH(AO9, ""VER""), 1, 0)"),1.0)</f>
        <v>1</v>
      </c>
      <c r="AX9" s="10" t="s">
        <v>146</v>
      </c>
      <c r="AY9" s="10" t="s">
        <v>94</v>
      </c>
    </row>
    <row r="10" ht="15.75" customHeight="1">
      <c r="A10" s="5">
        <v>577462.0</v>
      </c>
      <c r="B10" s="6" t="s">
        <v>147</v>
      </c>
      <c r="C10" s="5">
        <v>0.0</v>
      </c>
      <c r="D10" s="7" t="s">
        <v>52</v>
      </c>
      <c r="E10" s="7" t="s">
        <v>53</v>
      </c>
      <c r="F10" s="7" t="s">
        <v>148</v>
      </c>
      <c r="G10" s="7" t="s">
        <v>149</v>
      </c>
      <c r="H10" s="7" t="s">
        <v>150</v>
      </c>
      <c r="I10" s="5">
        <v>2010.0</v>
      </c>
      <c r="J10" s="8">
        <v>40360.0</v>
      </c>
      <c r="K10" s="7" t="s">
        <v>151</v>
      </c>
      <c r="L10" s="7" t="s">
        <v>151</v>
      </c>
      <c r="M10" s="7">
        <f>IFERROR(__xludf.DUMMYFUNCTION("index(SPLIT(L10,""-""),0,1)"),2010.0)</f>
        <v>2010</v>
      </c>
      <c r="N10" s="5">
        <v>5.0</v>
      </c>
      <c r="O10" s="5">
        <v>5.0</v>
      </c>
      <c r="P10" s="5">
        <v>1.0</v>
      </c>
      <c r="Q10" s="7" t="s">
        <v>152</v>
      </c>
      <c r="R10" s="5">
        <v>4.0</v>
      </c>
      <c r="S10" s="5">
        <v>38.0</v>
      </c>
      <c r="T10" s="5">
        <v>6.0</v>
      </c>
      <c r="U10" s="5">
        <v>123.0</v>
      </c>
      <c r="V10" s="5">
        <v>4.0</v>
      </c>
      <c r="W10" s="5">
        <v>76.0</v>
      </c>
      <c r="X10" s="7" t="s">
        <v>149</v>
      </c>
      <c r="Y10" s="5">
        <v>4.0</v>
      </c>
      <c r="Z10" s="5">
        <v>76.0</v>
      </c>
      <c r="AA10" s="5">
        <v>1.0</v>
      </c>
      <c r="AB10" s="5">
        <v>3.0</v>
      </c>
      <c r="AC10" s="7" t="s">
        <v>60</v>
      </c>
      <c r="AD10" s="7" t="s">
        <v>78</v>
      </c>
      <c r="AE10" s="7" t="s">
        <v>62</v>
      </c>
      <c r="AF10" s="7" t="s">
        <v>63</v>
      </c>
      <c r="AG10" s="7" t="s">
        <v>64</v>
      </c>
      <c r="AH10" s="7"/>
      <c r="AI10" s="7" t="s">
        <v>65</v>
      </c>
      <c r="AJ10" s="9" t="b">
        <v>0</v>
      </c>
      <c r="AK10" s="7" t="s">
        <v>64</v>
      </c>
      <c r="AL10" s="5" t="s">
        <v>66</v>
      </c>
      <c r="AM10" s="5" t="s">
        <v>79</v>
      </c>
      <c r="AN10" s="10" t="s">
        <v>153</v>
      </c>
      <c r="AO10" s="11" t="s">
        <v>154</v>
      </c>
      <c r="AP10" s="11">
        <v>2.0</v>
      </c>
      <c r="AQ10" s="11" t="str">
        <f t="shared" si="2"/>
        <v>0</v>
      </c>
      <c r="AR10" s="12">
        <f>IFERROR(__xludf.DUMMYFUNCTION("IF(REGEXMATCH(AO10, ""ISU_REP""), 1, 0)"),0.0)</f>
        <v>0</v>
      </c>
      <c r="AS10" s="12">
        <f>IFERROR(__xludf.DUMMYFUNCTION("IF(REGEXMATCH(AO10, ""ISU_ANLYS""), 1, 0)"),0.0)</f>
        <v>0</v>
      </c>
      <c r="AT10" s="12">
        <f>IFERROR(__xludf.DUMMYFUNCTION("IF(REGEXMATCH(AO10, ""SOL_DES""), 1, 0)"),0.0)</f>
        <v>0</v>
      </c>
      <c r="AU10" s="12">
        <f>IFERROR(__xludf.DUMMYFUNCTION("IF(REGEXMATCH(AO10, ""IMPL""), 1, 0)"),1.0)</f>
        <v>1</v>
      </c>
      <c r="AV10" s="12">
        <f>IFERROR(__xludf.DUMMYFUNCTION("IF(REGEXMATCH(AO10, ""CR""), 1, 0)"),1.0)</f>
        <v>1</v>
      </c>
      <c r="AW10" s="12">
        <f>IFERROR(__xludf.DUMMYFUNCTION("IF(REGEXMATCH(AO10, ""VER""), 1, 0)"),0.0)</f>
        <v>0</v>
      </c>
      <c r="AX10" s="10" t="s">
        <v>155</v>
      </c>
      <c r="AY10" s="10" t="s">
        <v>71</v>
      </c>
    </row>
    <row r="11" ht="15.75" customHeight="1">
      <c r="A11" s="13">
        <v>585832.0</v>
      </c>
      <c r="B11" s="14" t="str">
        <f t="shared" ref="B11:B12" si="3">CONCATENATE("https://bugzilla.mozilla.org/show_bug.cgi?id=",A11)</f>
        <v>https://bugzilla.mozilla.org/show_bug.cgi?id=585832</v>
      </c>
      <c r="C11" s="13">
        <v>0.0</v>
      </c>
      <c r="D11" s="13" t="s">
        <v>52</v>
      </c>
      <c r="E11" s="13" t="s">
        <v>53</v>
      </c>
      <c r="F11" s="13" t="s">
        <v>148</v>
      </c>
      <c r="G11" s="13" t="s">
        <v>156</v>
      </c>
      <c r="H11" s="13" t="s">
        <v>157</v>
      </c>
      <c r="I11" s="13">
        <v>2010.0</v>
      </c>
      <c r="J11" s="15">
        <v>40391.0</v>
      </c>
      <c r="K11" s="13" t="s">
        <v>158</v>
      </c>
      <c r="L11" s="13" t="s">
        <v>159</v>
      </c>
      <c r="M11" s="7">
        <f>IFERROR(__xludf.DUMMYFUNCTION("index(SPLIT(L11,""-""),0,1)"),2010.0)</f>
        <v>2010</v>
      </c>
      <c r="N11" s="13">
        <v>41.0</v>
      </c>
      <c r="O11" s="13">
        <v>47.0</v>
      </c>
      <c r="P11" s="13">
        <v>3.0</v>
      </c>
      <c r="Q11" s="13" t="s">
        <v>160</v>
      </c>
      <c r="R11" s="13">
        <v>6.0</v>
      </c>
      <c r="S11" s="13">
        <v>113.0</v>
      </c>
      <c r="T11" s="13">
        <v>9.0</v>
      </c>
      <c r="U11" s="13">
        <v>404.0</v>
      </c>
      <c r="V11" s="13">
        <v>2.0</v>
      </c>
      <c r="W11" s="13">
        <v>156.0</v>
      </c>
      <c r="X11" s="13" t="s">
        <v>161</v>
      </c>
      <c r="Y11" s="13">
        <v>6.0</v>
      </c>
      <c r="Z11" s="13">
        <v>134.0</v>
      </c>
      <c r="AA11" s="13">
        <v>0.0</v>
      </c>
      <c r="AB11" s="13">
        <v>3.0</v>
      </c>
      <c r="AC11" s="13" t="s">
        <v>60</v>
      </c>
      <c r="AD11" s="13" t="s">
        <v>78</v>
      </c>
      <c r="AE11" s="13" t="s">
        <v>62</v>
      </c>
      <c r="AF11" s="13" t="s">
        <v>63</v>
      </c>
      <c r="AG11" s="13"/>
      <c r="AH11" s="13"/>
      <c r="AI11" s="13"/>
      <c r="AJ11" s="13"/>
      <c r="AK11" s="13"/>
      <c r="AL11" s="5" t="s">
        <v>66</v>
      </c>
      <c r="AM11" s="13" t="s">
        <v>162</v>
      </c>
      <c r="AN11" s="10" t="s">
        <v>163</v>
      </c>
      <c r="AO11" s="11" t="s">
        <v>164</v>
      </c>
      <c r="AP11" s="11">
        <v>4.0</v>
      </c>
      <c r="AQ11" s="11" t="str">
        <f t="shared" si="2"/>
        <v>0</v>
      </c>
      <c r="AR11" s="12">
        <f>IFERROR(__xludf.DUMMYFUNCTION("IF(REGEXMATCH(AO11, ""ISU_REP""), 1, 0)"),1.0)</f>
        <v>1</v>
      </c>
      <c r="AS11" s="12">
        <f>IFERROR(__xludf.DUMMYFUNCTION("IF(REGEXMATCH(AO11, ""ISU_ANLYS""), 1, 0)"),1.0)</f>
        <v>1</v>
      </c>
      <c r="AT11" s="12">
        <f>IFERROR(__xludf.DUMMYFUNCTION("IF(REGEXMATCH(AO11, ""SOL_DES""), 1, 0)"),1.0)</f>
        <v>1</v>
      </c>
      <c r="AU11" s="12">
        <f>IFERROR(__xludf.DUMMYFUNCTION("IF(REGEXMATCH(AO11, ""IMPL""), 1, 0)"),1.0)</f>
        <v>1</v>
      </c>
      <c r="AV11" s="12">
        <f>IFERROR(__xludf.DUMMYFUNCTION("IF(REGEXMATCH(AO11, ""CR""), 1, 0)"),0.0)</f>
        <v>0</v>
      </c>
      <c r="AW11" s="12">
        <f>IFERROR(__xludf.DUMMYFUNCTION("IF(REGEXMATCH(AO11, ""VER""), 1, 0)"),0.0)</f>
        <v>0</v>
      </c>
      <c r="AX11" s="16" t="s">
        <v>165</v>
      </c>
      <c r="AY11" s="16" t="s">
        <v>71</v>
      </c>
    </row>
    <row r="12" ht="15.75" customHeight="1">
      <c r="A12" s="13">
        <v>587434.0</v>
      </c>
      <c r="B12" s="14" t="str">
        <f t="shared" si="3"/>
        <v>https://bugzilla.mozilla.org/show_bug.cgi?id=587434</v>
      </c>
      <c r="C12" s="13">
        <v>0.0</v>
      </c>
      <c r="D12" s="13" t="s">
        <v>52</v>
      </c>
      <c r="E12" s="13" t="s">
        <v>53</v>
      </c>
      <c r="F12" s="13" t="s">
        <v>73</v>
      </c>
      <c r="G12" s="13" t="s">
        <v>166</v>
      </c>
      <c r="H12" s="13" t="s">
        <v>167</v>
      </c>
      <c r="I12" s="13">
        <v>2010.0</v>
      </c>
      <c r="J12" s="15">
        <v>40391.0</v>
      </c>
      <c r="K12" s="13" t="s">
        <v>168</v>
      </c>
      <c r="L12" s="13" t="s">
        <v>169</v>
      </c>
      <c r="M12" s="7">
        <f>IFERROR(__xludf.DUMMYFUNCTION("index(SPLIT(L12,""-""),0,1)"),2010.0)</f>
        <v>2010</v>
      </c>
      <c r="N12" s="13">
        <v>32.0</v>
      </c>
      <c r="O12" s="13">
        <v>880.0</v>
      </c>
      <c r="P12" s="13">
        <v>9.0</v>
      </c>
      <c r="Q12" s="13" t="s">
        <v>170</v>
      </c>
      <c r="R12" s="13">
        <v>6.0</v>
      </c>
      <c r="S12" s="13">
        <v>31.0</v>
      </c>
      <c r="T12" s="13">
        <v>5.0</v>
      </c>
      <c r="U12" s="13">
        <v>97.0</v>
      </c>
      <c r="V12" s="13">
        <v>2.0</v>
      </c>
      <c r="W12" s="13">
        <v>45.0</v>
      </c>
      <c r="X12" s="13" t="s">
        <v>143</v>
      </c>
      <c r="Y12" s="13">
        <v>2.0</v>
      </c>
      <c r="Z12" s="13">
        <v>35.0</v>
      </c>
      <c r="AA12" s="13">
        <v>0.0</v>
      </c>
      <c r="AB12" s="13">
        <v>1.0</v>
      </c>
      <c r="AC12" s="13" t="s">
        <v>60</v>
      </c>
      <c r="AD12" s="13" t="s">
        <v>171</v>
      </c>
      <c r="AE12" s="13" t="s">
        <v>62</v>
      </c>
      <c r="AF12" s="13" t="s">
        <v>115</v>
      </c>
      <c r="AG12" s="13"/>
      <c r="AH12" s="13"/>
      <c r="AI12" s="13"/>
      <c r="AJ12" s="13"/>
      <c r="AK12" s="13"/>
      <c r="AL12" s="13" t="s">
        <v>172</v>
      </c>
      <c r="AM12" s="13" t="s">
        <v>173</v>
      </c>
      <c r="AN12" s="10" t="s">
        <v>174</v>
      </c>
      <c r="AO12" s="11" t="s">
        <v>175</v>
      </c>
      <c r="AP12" s="11">
        <v>2.0</v>
      </c>
      <c r="AQ12" s="11" t="str">
        <f t="shared" si="2"/>
        <v>0</v>
      </c>
      <c r="AR12" s="12">
        <f>IFERROR(__xludf.DUMMYFUNCTION("IF(REGEXMATCH(AO12, ""ISU_REP""), 1, 0)"),0.0)</f>
        <v>0</v>
      </c>
      <c r="AS12" s="12">
        <f>IFERROR(__xludf.DUMMYFUNCTION("IF(REGEXMATCH(AO12, ""ISU_ANLYS""), 1, 0)"),0.0)</f>
        <v>0</v>
      </c>
      <c r="AT12" s="12">
        <f>IFERROR(__xludf.DUMMYFUNCTION("IF(REGEXMATCH(AO12, ""SOL_DES""), 1, 0)"),0.0)</f>
        <v>0</v>
      </c>
      <c r="AU12" s="12">
        <f>IFERROR(__xludf.DUMMYFUNCTION("IF(REGEXMATCH(AO12, ""IMPL""), 1, 0)"),1.0)</f>
        <v>1</v>
      </c>
      <c r="AV12" s="12">
        <f>IFERROR(__xludf.DUMMYFUNCTION("IF(REGEXMATCH(AO12, ""CR""), 1, 0)"),0.0)</f>
        <v>0</v>
      </c>
      <c r="AW12" s="12">
        <f>IFERROR(__xludf.DUMMYFUNCTION("IF(REGEXMATCH(AO12, ""VER""), 1, 0)"),1.0)</f>
        <v>1</v>
      </c>
      <c r="AX12" s="16" t="s">
        <v>176</v>
      </c>
      <c r="AY12" s="16" t="s">
        <v>71</v>
      </c>
    </row>
    <row r="13" ht="15.75" customHeight="1">
      <c r="A13" s="5">
        <v>590389.0</v>
      </c>
      <c r="B13" s="6" t="s">
        <v>177</v>
      </c>
      <c r="C13" s="5">
        <v>0.0</v>
      </c>
      <c r="D13" s="7" t="s">
        <v>52</v>
      </c>
      <c r="E13" s="7" t="s">
        <v>53</v>
      </c>
      <c r="F13" s="7" t="s">
        <v>178</v>
      </c>
      <c r="G13" s="7" t="s">
        <v>179</v>
      </c>
      <c r="H13" s="7" t="s">
        <v>180</v>
      </c>
      <c r="I13" s="5">
        <v>2010.0</v>
      </c>
      <c r="J13" s="8">
        <v>40391.0</v>
      </c>
      <c r="K13" s="7" t="s">
        <v>181</v>
      </c>
      <c r="L13" s="7" t="s">
        <v>181</v>
      </c>
      <c r="M13" s="7">
        <f>IFERROR(__xludf.DUMMYFUNCTION("index(SPLIT(L13,""-""),0,1)"),2011.0)</f>
        <v>2011</v>
      </c>
      <c r="N13" s="5">
        <v>275.0</v>
      </c>
      <c r="O13" s="5">
        <v>275.0</v>
      </c>
      <c r="P13" s="5">
        <v>1.0</v>
      </c>
      <c r="Q13" s="7" t="s">
        <v>182</v>
      </c>
      <c r="R13" s="5">
        <v>7.0</v>
      </c>
      <c r="S13" s="5">
        <v>14.0</v>
      </c>
      <c r="T13" s="5">
        <v>3.0</v>
      </c>
      <c r="U13" s="5">
        <v>26.0</v>
      </c>
      <c r="V13" s="5">
        <v>3.0</v>
      </c>
      <c r="W13" s="5">
        <v>26.0</v>
      </c>
      <c r="X13" s="7" t="s">
        <v>179</v>
      </c>
      <c r="Y13" s="5">
        <v>3.0</v>
      </c>
      <c r="Z13" s="5">
        <v>26.0</v>
      </c>
      <c r="AA13" s="5">
        <v>1.0</v>
      </c>
      <c r="AB13" s="5">
        <v>1.0</v>
      </c>
      <c r="AC13" s="7" t="s">
        <v>60</v>
      </c>
      <c r="AD13" s="7" t="s">
        <v>78</v>
      </c>
      <c r="AE13" s="7" t="s">
        <v>62</v>
      </c>
      <c r="AF13" s="7" t="s">
        <v>63</v>
      </c>
      <c r="AG13" s="7" t="s">
        <v>64</v>
      </c>
      <c r="AH13" s="7"/>
      <c r="AI13" s="7" t="s">
        <v>65</v>
      </c>
      <c r="AJ13" s="9" t="b">
        <v>0</v>
      </c>
      <c r="AK13" s="7" t="s">
        <v>64</v>
      </c>
      <c r="AL13" s="5" t="s">
        <v>66</v>
      </c>
      <c r="AM13" s="5" t="s">
        <v>103</v>
      </c>
      <c r="AN13" s="10" t="s">
        <v>183</v>
      </c>
      <c r="AO13" s="11" t="s">
        <v>184</v>
      </c>
      <c r="AP13" s="11">
        <v>1.0</v>
      </c>
      <c r="AQ13" s="11" t="str">
        <f t="shared" si="2"/>
        <v>0</v>
      </c>
      <c r="AR13" s="12">
        <f>IFERROR(__xludf.DUMMYFUNCTION("IF(REGEXMATCH(AO13, ""ISU_REP""), 1, 0)"),0.0)</f>
        <v>0</v>
      </c>
      <c r="AS13" s="12">
        <f>IFERROR(__xludf.DUMMYFUNCTION("IF(REGEXMATCH(AO13, ""ISU_ANLYS""), 1, 0)"),0.0)</f>
        <v>0</v>
      </c>
      <c r="AT13" s="12">
        <f>IFERROR(__xludf.DUMMYFUNCTION("IF(REGEXMATCH(AO13, ""SOL_DES""), 1, 0)"),0.0)</f>
        <v>0</v>
      </c>
      <c r="AU13" s="12">
        <f>IFERROR(__xludf.DUMMYFUNCTION("IF(REGEXMATCH(AO13, ""IMPL""), 1, 0)"),1.0)</f>
        <v>1</v>
      </c>
      <c r="AV13" s="12">
        <f>IFERROR(__xludf.DUMMYFUNCTION("IF(REGEXMATCH(AO13, ""CR""), 1, 0)"),0.0)</f>
        <v>0</v>
      </c>
      <c r="AW13" s="12">
        <f>IFERROR(__xludf.DUMMYFUNCTION("IF(REGEXMATCH(AO13, ""VER""), 1, 0)"),0.0)</f>
        <v>0</v>
      </c>
      <c r="AX13" s="10" t="s">
        <v>184</v>
      </c>
      <c r="AY13" s="10" t="s">
        <v>71</v>
      </c>
    </row>
    <row r="14" ht="15.75" customHeight="1">
      <c r="A14" s="13">
        <v>593387.0</v>
      </c>
      <c r="B14" s="14" t="str">
        <f>CONCATENATE("https://bugzilla.mozilla.org/show_bug.cgi?id=",A14)</f>
        <v>https://bugzilla.mozilla.org/show_bug.cgi?id=593387</v>
      </c>
      <c r="C14" s="13">
        <v>0.0</v>
      </c>
      <c r="D14" s="13" t="s">
        <v>52</v>
      </c>
      <c r="E14" s="13" t="s">
        <v>53</v>
      </c>
      <c r="F14" s="13" t="s">
        <v>185</v>
      </c>
      <c r="G14" s="13" t="s">
        <v>186</v>
      </c>
      <c r="H14" s="13" t="s">
        <v>187</v>
      </c>
      <c r="I14" s="13">
        <v>2010.0</v>
      </c>
      <c r="J14" s="15">
        <v>40422.0</v>
      </c>
      <c r="K14" s="13" t="s">
        <v>188</v>
      </c>
      <c r="L14" s="13" t="s">
        <v>189</v>
      </c>
      <c r="M14" s="7">
        <f>IFERROR(__xludf.DUMMYFUNCTION("index(SPLIT(L14,""-""),0,1)"),2010.0)</f>
        <v>2010</v>
      </c>
      <c r="N14" s="13">
        <v>16.0</v>
      </c>
      <c r="O14" s="13">
        <v>3113.0</v>
      </c>
      <c r="P14" s="13">
        <v>21.0</v>
      </c>
      <c r="Q14" s="13" t="s">
        <v>190</v>
      </c>
      <c r="R14" s="13">
        <v>11.0</v>
      </c>
      <c r="S14" s="13">
        <v>1393.0</v>
      </c>
      <c r="T14" s="13">
        <v>47.0</v>
      </c>
      <c r="U14" s="13">
        <v>4153.0</v>
      </c>
      <c r="V14" s="13">
        <v>3.0</v>
      </c>
      <c r="W14" s="13">
        <v>1602.0</v>
      </c>
      <c r="X14" s="13" t="s">
        <v>191</v>
      </c>
      <c r="Y14" s="13">
        <v>12.0</v>
      </c>
      <c r="Z14" s="13">
        <v>914.0</v>
      </c>
      <c r="AA14" s="13">
        <v>0.0</v>
      </c>
      <c r="AB14" s="13">
        <v>9.0</v>
      </c>
      <c r="AC14" s="13" t="s">
        <v>60</v>
      </c>
      <c r="AD14" s="13" t="s">
        <v>192</v>
      </c>
      <c r="AE14" s="13" t="s">
        <v>62</v>
      </c>
      <c r="AF14" s="13" t="s">
        <v>115</v>
      </c>
      <c r="AG14" s="13"/>
      <c r="AH14" s="13"/>
      <c r="AI14" s="13"/>
      <c r="AJ14" s="13"/>
      <c r="AK14" s="13"/>
      <c r="AL14" s="13" t="s">
        <v>66</v>
      </c>
      <c r="AM14" s="13" t="s">
        <v>193</v>
      </c>
      <c r="AN14" s="10" t="s">
        <v>194</v>
      </c>
      <c r="AO14" s="11" t="s">
        <v>195</v>
      </c>
      <c r="AP14" s="11">
        <v>15.0</v>
      </c>
      <c r="AQ14" s="11" t="str">
        <f>IF(AP14&gt;19,"1","0")</f>
        <v>0</v>
      </c>
      <c r="AR14" s="12">
        <f>IFERROR(__xludf.DUMMYFUNCTION("IF(REGEXMATCH(AO14, ""ISU_REP""), 1, 0)"),1.0)</f>
        <v>1</v>
      </c>
      <c r="AS14" s="12">
        <f>IFERROR(__xludf.DUMMYFUNCTION("IF(REGEXMATCH(AO14, ""ISU_ANLYS""), 1, 0)"),1.0)</f>
        <v>1</v>
      </c>
      <c r="AT14" s="12">
        <f>IFERROR(__xludf.DUMMYFUNCTION("IF(REGEXMATCH(AO14, ""SOL_DES""), 1, 0)"),1.0)</f>
        <v>1</v>
      </c>
      <c r="AU14" s="12">
        <f>IFERROR(__xludf.DUMMYFUNCTION("IF(REGEXMATCH(AO14, ""IMPL""), 1, 0)"),1.0)</f>
        <v>1</v>
      </c>
      <c r="AV14" s="12">
        <f>IFERROR(__xludf.DUMMYFUNCTION("IF(REGEXMATCH(AO14, ""CR""), 1, 0)"),1.0)</f>
        <v>1</v>
      </c>
      <c r="AW14" s="12">
        <f>IFERROR(__xludf.DUMMYFUNCTION("IF(REGEXMATCH(AO14, ""VER""), 1, 0)"),1.0)</f>
        <v>1</v>
      </c>
      <c r="AX14" s="16" t="s">
        <v>196</v>
      </c>
      <c r="AY14" s="16" t="s">
        <v>94</v>
      </c>
    </row>
    <row r="15" ht="15.75" customHeight="1">
      <c r="A15" s="5">
        <v>596726.0</v>
      </c>
      <c r="B15" s="6" t="s">
        <v>197</v>
      </c>
      <c r="C15" s="5">
        <v>0.0</v>
      </c>
      <c r="D15" s="7" t="s">
        <v>52</v>
      </c>
      <c r="E15" s="7" t="s">
        <v>53</v>
      </c>
      <c r="F15" s="7" t="s">
        <v>96</v>
      </c>
      <c r="G15" s="7" t="s">
        <v>198</v>
      </c>
      <c r="H15" s="7" t="s">
        <v>199</v>
      </c>
      <c r="I15" s="5">
        <v>2010.0</v>
      </c>
      <c r="J15" s="8">
        <v>40422.0</v>
      </c>
      <c r="K15" s="7" t="s">
        <v>200</v>
      </c>
      <c r="L15" s="7" t="s">
        <v>200</v>
      </c>
      <c r="M15" s="7">
        <f>IFERROR(__xludf.DUMMYFUNCTION("index(SPLIT(L15,""-""),0,1)"),2010.0)</f>
        <v>2010</v>
      </c>
      <c r="N15" s="5">
        <v>1.0</v>
      </c>
      <c r="O15" s="5">
        <v>1.0</v>
      </c>
      <c r="P15" s="5">
        <v>2.0</v>
      </c>
      <c r="Q15" s="7" t="s">
        <v>201</v>
      </c>
      <c r="R15" s="5">
        <v>9.0</v>
      </c>
      <c r="S15" s="5">
        <v>211.0</v>
      </c>
      <c r="T15" s="5">
        <v>3.0</v>
      </c>
      <c r="U15" s="5">
        <v>258.0</v>
      </c>
      <c r="V15" s="5">
        <v>1.0</v>
      </c>
      <c r="W15" s="5">
        <v>211.0</v>
      </c>
      <c r="X15" s="7" t="s">
        <v>89</v>
      </c>
      <c r="Y15" s="5">
        <v>1.0</v>
      </c>
      <c r="Z15" s="5">
        <v>22.0</v>
      </c>
      <c r="AA15" s="5">
        <v>0.0</v>
      </c>
      <c r="AB15" s="5">
        <v>0.0</v>
      </c>
      <c r="AC15" s="7" t="s">
        <v>60</v>
      </c>
      <c r="AD15" s="7" t="s">
        <v>78</v>
      </c>
      <c r="AE15" s="7" t="s">
        <v>62</v>
      </c>
      <c r="AF15" s="7" t="s">
        <v>63</v>
      </c>
      <c r="AG15" s="7" t="s">
        <v>64</v>
      </c>
      <c r="AH15" s="7"/>
      <c r="AI15" s="7" t="s">
        <v>65</v>
      </c>
      <c r="AJ15" s="9" t="b">
        <v>0</v>
      </c>
      <c r="AK15" s="7" t="s">
        <v>64</v>
      </c>
      <c r="AL15" s="5"/>
      <c r="AM15" s="5"/>
      <c r="AN15" s="10" t="s">
        <v>202</v>
      </c>
      <c r="AO15" s="11" t="s">
        <v>203</v>
      </c>
      <c r="AP15" s="11">
        <v>1.0</v>
      </c>
      <c r="AQ15" s="11" t="str">
        <f t="shared" ref="AQ15:AQ18" si="4">IF(AP15&gt;12,"1","0")</f>
        <v>0</v>
      </c>
      <c r="AR15" s="12">
        <f>IFERROR(__xludf.DUMMYFUNCTION("IF(REGEXMATCH(AO15, ""ISU_REP""), 1, 0)"),1.0)</f>
        <v>1</v>
      </c>
      <c r="AS15" s="12">
        <f>IFERROR(__xludf.DUMMYFUNCTION("IF(REGEXMATCH(AO15, ""ISU_ANLYS""), 1, 0)"),0.0)</f>
        <v>0</v>
      </c>
      <c r="AT15" s="12">
        <f>IFERROR(__xludf.DUMMYFUNCTION("IF(REGEXMATCH(AO15, ""SOL_DES""), 1, 0)"),0.0)</f>
        <v>0</v>
      </c>
      <c r="AU15" s="12">
        <f>IFERROR(__xludf.DUMMYFUNCTION("IF(REGEXMATCH(AO15, ""IMPL""), 1, 0)"),0.0)</f>
        <v>0</v>
      </c>
      <c r="AV15" s="12">
        <f>IFERROR(__xludf.DUMMYFUNCTION("IF(REGEXMATCH(AO15, ""CR""), 1, 0)"),0.0)</f>
        <v>0</v>
      </c>
      <c r="AW15" s="12">
        <f>IFERROR(__xludf.DUMMYFUNCTION("IF(REGEXMATCH(AO15, ""VER""), 1, 0)"),0.0)</f>
        <v>0</v>
      </c>
      <c r="AX15" s="10" t="s">
        <v>203</v>
      </c>
      <c r="AY15" s="10" t="s">
        <v>71</v>
      </c>
    </row>
    <row r="16" ht="15.75" customHeight="1">
      <c r="A16" s="5">
        <v>597071.0</v>
      </c>
      <c r="B16" s="6" t="s">
        <v>204</v>
      </c>
      <c r="C16" s="5">
        <v>0.0</v>
      </c>
      <c r="D16" s="7" t="s">
        <v>52</v>
      </c>
      <c r="E16" s="7" t="s">
        <v>205</v>
      </c>
      <c r="F16" s="7" t="s">
        <v>206</v>
      </c>
      <c r="G16" s="7" t="s">
        <v>207</v>
      </c>
      <c r="H16" s="7" t="s">
        <v>208</v>
      </c>
      <c r="I16" s="5">
        <v>2010.0</v>
      </c>
      <c r="J16" s="8">
        <v>40422.0</v>
      </c>
      <c r="K16" s="7" t="s">
        <v>209</v>
      </c>
      <c r="L16" s="7" t="s">
        <v>210</v>
      </c>
      <c r="M16" s="7">
        <f>IFERROR(__xludf.DUMMYFUNCTION("index(SPLIT(L16,""-""),0,1)"),2010.0)</f>
        <v>2010</v>
      </c>
      <c r="N16" s="5">
        <v>5.0</v>
      </c>
      <c r="O16" s="5">
        <v>1306.0</v>
      </c>
      <c r="P16" s="5">
        <v>7.0</v>
      </c>
      <c r="Q16" s="7" t="s">
        <v>211</v>
      </c>
      <c r="R16" s="5">
        <v>10.0</v>
      </c>
      <c r="S16" s="5">
        <v>110.0</v>
      </c>
      <c r="T16" s="5">
        <v>14.0</v>
      </c>
      <c r="U16" s="5">
        <v>524.0</v>
      </c>
      <c r="V16" s="5">
        <v>7.0</v>
      </c>
      <c r="W16" s="5">
        <v>341.0</v>
      </c>
      <c r="X16" s="7" t="s">
        <v>207</v>
      </c>
      <c r="Y16" s="5">
        <v>7.0</v>
      </c>
      <c r="Z16" s="5">
        <v>341.0</v>
      </c>
      <c r="AA16" s="5">
        <v>1.0</v>
      </c>
      <c r="AB16" s="5">
        <v>5.0</v>
      </c>
      <c r="AC16" s="7" t="s">
        <v>60</v>
      </c>
      <c r="AD16" s="7" t="s">
        <v>78</v>
      </c>
      <c r="AE16" s="7" t="s">
        <v>62</v>
      </c>
      <c r="AF16" s="7" t="s">
        <v>63</v>
      </c>
      <c r="AG16" s="7" t="s">
        <v>64</v>
      </c>
      <c r="AH16" s="7"/>
      <c r="AI16" s="7" t="s">
        <v>212</v>
      </c>
      <c r="AJ16" s="9" t="b">
        <v>0</v>
      </c>
      <c r="AK16" s="7" t="s">
        <v>64</v>
      </c>
      <c r="AL16" s="5" t="s">
        <v>66</v>
      </c>
      <c r="AM16" s="5" t="s">
        <v>90</v>
      </c>
      <c r="AN16" s="10" t="s">
        <v>213</v>
      </c>
      <c r="AO16" s="11" t="s">
        <v>214</v>
      </c>
      <c r="AP16" s="11">
        <v>5.0</v>
      </c>
      <c r="AQ16" s="11" t="str">
        <f t="shared" si="4"/>
        <v>0</v>
      </c>
      <c r="AR16" s="12">
        <f>IFERROR(__xludf.DUMMYFUNCTION("IF(REGEXMATCH(AO16, ""ISU_REP""), 1, 0)"),0.0)</f>
        <v>0</v>
      </c>
      <c r="AS16" s="12">
        <f>IFERROR(__xludf.DUMMYFUNCTION("IF(REGEXMATCH(AO16, ""ISU_ANLYS""), 1, 0)"),0.0)</f>
        <v>0</v>
      </c>
      <c r="AT16" s="12">
        <f>IFERROR(__xludf.DUMMYFUNCTION("IF(REGEXMATCH(AO16, ""SOL_DES""), 1, 0)"),0.0)</f>
        <v>0</v>
      </c>
      <c r="AU16" s="12">
        <f>IFERROR(__xludf.DUMMYFUNCTION("IF(REGEXMATCH(AO16, ""IMPL""), 1, 0)"),1.0)</f>
        <v>1</v>
      </c>
      <c r="AV16" s="12">
        <f>IFERROR(__xludf.DUMMYFUNCTION("IF(REGEXMATCH(AO16, ""CR""), 1, 0)"),1.0)</f>
        <v>1</v>
      </c>
      <c r="AW16" s="12">
        <f>IFERROR(__xludf.DUMMYFUNCTION("IF(REGEXMATCH(AO16, ""VER""), 1, 0)"),1.0)</f>
        <v>1</v>
      </c>
      <c r="AX16" s="10" t="s">
        <v>215</v>
      </c>
      <c r="AY16" s="10" t="s">
        <v>71</v>
      </c>
    </row>
    <row r="17" ht="15.75" customHeight="1">
      <c r="A17" s="5">
        <v>597389.0</v>
      </c>
      <c r="B17" s="6" t="s">
        <v>216</v>
      </c>
      <c r="C17" s="5">
        <v>0.0</v>
      </c>
      <c r="D17" s="7" t="s">
        <v>52</v>
      </c>
      <c r="E17" s="7" t="s">
        <v>53</v>
      </c>
      <c r="F17" s="7" t="s">
        <v>217</v>
      </c>
      <c r="G17" s="7" t="s">
        <v>97</v>
      </c>
      <c r="H17" s="7" t="s">
        <v>218</v>
      </c>
      <c r="I17" s="5">
        <v>2010.0</v>
      </c>
      <c r="J17" s="8">
        <v>40422.0</v>
      </c>
      <c r="K17" s="7" t="s">
        <v>219</v>
      </c>
      <c r="L17" s="7" t="s">
        <v>220</v>
      </c>
      <c r="M17" s="7">
        <f>IFERROR(__xludf.DUMMYFUNCTION("index(SPLIT(L17,""-""),0,1)"),2010.0)</f>
        <v>2010</v>
      </c>
      <c r="N17" s="5">
        <v>4.0</v>
      </c>
      <c r="O17" s="5">
        <v>24.0</v>
      </c>
      <c r="P17" s="5">
        <v>4.0</v>
      </c>
      <c r="Q17" s="7" t="s">
        <v>221</v>
      </c>
      <c r="R17" s="5">
        <v>20.0</v>
      </c>
      <c r="S17" s="5">
        <v>167.0</v>
      </c>
      <c r="T17" s="5">
        <v>13.0</v>
      </c>
      <c r="U17" s="5">
        <v>692.0</v>
      </c>
      <c r="V17" s="5">
        <v>6.0</v>
      </c>
      <c r="W17" s="5">
        <v>331.0</v>
      </c>
      <c r="X17" s="7" t="s">
        <v>97</v>
      </c>
      <c r="Y17" s="5">
        <v>6.0</v>
      </c>
      <c r="Z17" s="5">
        <v>331.0</v>
      </c>
      <c r="AA17" s="5">
        <v>1.0</v>
      </c>
      <c r="AB17" s="5">
        <v>4.0</v>
      </c>
      <c r="AC17" s="7" t="s">
        <v>222</v>
      </c>
      <c r="AD17" s="7" t="s">
        <v>192</v>
      </c>
      <c r="AE17" s="7" t="s">
        <v>62</v>
      </c>
      <c r="AF17" s="7" t="s">
        <v>63</v>
      </c>
      <c r="AG17" s="7" t="s">
        <v>64</v>
      </c>
      <c r="AH17" s="7"/>
      <c r="AI17" s="7" t="s">
        <v>65</v>
      </c>
      <c r="AJ17" s="9" t="b">
        <v>0</v>
      </c>
      <c r="AK17" s="7" t="s">
        <v>64</v>
      </c>
      <c r="AL17" s="5" t="s">
        <v>66</v>
      </c>
      <c r="AM17" s="5" t="s">
        <v>223</v>
      </c>
      <c r="AN17" s="10" t="s">
        <v>224</v>
      </c>
      <c r="AO17" s="11" t="s">
        <v>225</v>
      </c>
      <c r="AP17" s="11">
        <v>5.0</v>
      </c>
      <c r="AQ17" s="11" t="str">
        <f t="shared" si="4"/>
        <v>0</v>
      </c>
      <c r="AR17" s="12">
        <f>IFERROR(__xludf.DUMMYFUNCTION("IF(REGEXMATCH(AO17, ""ISU_REP""), 1, 0)"),1.0)</f>
        <v>1</v>
      </c>
      <c r="AS17" s="12">
        <f>IFERROR(__xludf.DUMMYFUNCTION("IF(REGEXMATCH(AO17, ""ISU_ANLYS""), 1, 0)"),1.0)</f>
        <v>1</v>
      </c>
      <c r="AT17" s="12">
        <f>IFERROR(__xludf.DUMMYFUNCTION("IF(REGEXMATCH(AO17, ""SOL_DES""), 1, 0)"),0.0)</f>
        <v>0</v>
      </c>
      <c r="AU17" s="12">
        <f>IFERROR(__xludf.DUMMYFUNCTION("IF(REGEXMATCH(AO17, ""IMPL""), 1, 0)"),1.0)</f>
        <v>1</v>
      </c>
      <c r="AV17" s="12">
        <f>IFERROR(__xludf.DUMMYFUNCTION("IF(REGEXMATCH(AO17, ""CR""), 1, 0)"),1.0)</f>
        <v>1</v>
      </c>
      <c r="AW17" s="12">
        <f>IFERROR(__xludf.DUMMYFUNCTION("IF(REGEXMATCH(AO17, ""VER""), 1, 0)"),1.0)</f>
        <v>1</v>
      </c>
      <c r="AX17" s="10" t="s">
        <v>226</v>
      </c>
      <c r="AY17" s="10" t="s">
        <v>71</v>
      </c>
    </row>
    <row r="18" ht="15.75" customHeight="1">
      <c r="A18" s="13">
        <v>600489.0</v>
      </c>
      <c r="B18" s="14" t="str">
        <f>CONCATENATE("https://bugzilla.mozilla.org/show_bug.cgi?id=",A18)</f>
        <v>https://bugzilla.mozilla.org/show_bug.cgi?id=600489</v>
      </c>
      <c r="C18" s="13">
        <v>0.0</v>
      </c>
      <c r="D18" s="13" t="s">
        <v>52</v>
      </c>
      <c r="E18" s="13" t="s">
        <v>53</v>
      </c>
      <c r="F18" s="13" t="s">
        <v>73</v>
      </c>
      <c r="G18" s="13" t="s">
        <v>227</v>
      </c>
      <c r="H18" s="13" t="s">
        <v>228</v>
      </c>
      <c r="I18" s="13">
        <v>2010.0</v>
      </c>
      <c r="J18" s="15">
        <v>40422.0</v>
      </c>
      <c r="K18" s="13" t="s">
        <v>229</v>
      </c>
      <c r="L18" s="13" t="s">
        <v>230</v>
      </c>
      <c r="M18" s="7">
        <f>IFERROR(__xludf.DUMMYFUNCTION("index(SPLIT(L18,""-""),0,1)"),2010.0)</f>
        <v>2010</v>
      </c>
      <c r="N18" s="13">
        <v>2.0</v>
      </c>
      <c r="O18" s="13">
        <v>8.0</v>
      </c>
      <c r="P18" s="13">
        <v>2.0</v>
      </c>
      <c r="Q18" s="13" t="s">
        <v>231</v>
      </c>
      <c r="R18" s="13">
        <v>8.0</v>
      </c>
      <c r="S18" s="13">
        <v>66.0</v>
      </c>
      <c r="T18" s="13">
        <v>3.0</v>
      </c>
      <c r="U18" s="13">
        <v>81.0</v>
      </c>
      <c r="V18" s="13">
        <v>2.0</v>
      </c>
      <c r="W18" s="13">
        <v>73.0</v>
      </c>
      <c r="X18" s="13" t="s">
        <v>227</v>
      </c>
      <c r="Y18" s="13">
        <v>2.0</v>
      </c>
      <c r="Z18" s="13">
        <v>73.0</v>
      </c>
      <c r="AA18" s="13">
        <v>1.0</v>
      </c>
      <c r="AB18" s="13">
        <v>1.0</v>
      </c>
      <c r="AC18" s="13" t="s">
        <v>60</v>
      </c>
      <c r="AD18" s="13" t="s">
        <v>78</v>
      </c>
      <c r="AE18" s="13" t="s">
        <v>62</v>
      </c>
      <c r="AF18" s="13" t="s">
        <v>63</v>
      </c>
      <c r="AG18" s="13"/>
      <c r="AH18" s="13"/>
      <c r="AI18" s="13"/>
      <c r="AJ18" s="13"/>
      <c r="AK18" s="13"/>
      <c r="AL18" s="13" t="s">
        <v>66</v>
      </c>
      <c r="AM18" s="13" t="s">
        <v>67</v>
      </c>
      <c r="AN18" s="10" t="s">
        <v>183</v>
      </c>
      <c r="AO18" s="11" t="s">
        <v>184</v>
      </c>
      <c r="AP18" s="11">
        <v>1.0</v>
      </c>
      <c r="AQ18" s="11" t="str">
        <f t="shared" si="4"/>
        <v>0</v>
      </c>
      <c r="AR18" s="12">
        <f>IFERROR(__xludf.DUMMYFUNCTION("IF(REGEXMATCH(AO18, ""ISU_REP""), 1, 0)"),0.0)</f>
        <v>0</v>
      </c>
      <c r="AS18" s="12">
        <f>IFERROR(__xludf.DUMMYFUNCTION("IF(REGEXMATCH(AO18, ""ISU_ANLYS""), 1, 0)"),0.0)</f>
        <v>0</v>
      </c>
      <c r="AT18" s="12">
        <f>IFERROR(__xludf.DUMMYFUNCTION("IF(REGEXMATCH(AO18, ""SOL_DES""), 1, 0)"),0.0)</f>
        <v>0</v>
      </c>
      <c r="AU18" s="12">
        <f>IFERROR(__xludf.DUMMYFUNCTION("IF(REGEXMATCH(AO18, ""IMPL""), 1, 0)"),1.0)</f>
        <v>1</v>
      </c>
      <c r="AV18" s="12">
        <f>IFERROR(__xludf.DUMMYFUNCTION("IF(REGEXMATCH(AO18, ""CR""), 1, 0)"),0.0)</f>
        <v>0</v>
      </c>
      <c r="AW18" s="12">
        <f>IFERROR(__xludf.DUMMYFUNCTION("IF(REGEXMATCH(AO18, ""VER""), 1, 0)"),0.0)</f>
        <v>0</v>
      </c>
      <c r="AX18" s="16" t="s">
        <v>184</v>
      </c>
      <c r="AY18" s="16" t="s">
        <v>71</v>
      </c>
    </row>
    <row r="19" ht="15.75" customHeight="1">
      <c r="A19" s="5">
        <v>601912.0</v>
      </c>
      <c r="B19" s="6" t="s">
        <v>232</v>
      </c>
      <c r="C19" s="5">
        <v>0.0</v>
      </c>
      <c r="D19" s="7" t="s">
        <v>233</v>
      </c>
      <c r="E19" s="7" t="s">
        <v>53</v>
      </c>
      <c r="F19" s="7" t="s">
        <v>234</v>
      </c>
      <c r="G19" s="7" t="s">
        <v>235</v>
      </c>
      <c r="H19" s="7" t="s">
        <v>236</v>
      </c>
      <c r="I19" s="5">
        <v>2010.0</v>
      </c>
      <c r="J19" s="17">
        <v>40452.0</v>
      </c>
      <c r="K19" s="7" t="s">
        <v>237</v>
      </c>
      <c r="L19" s="7" t="s">
        <v>238</v>
      </c>
      <c r="M19" s="7">
        <f>IFERROR(__xludf.DUMMYFUNCTION("index(SPLIT(L19,""-""),0,1)"),2012.0)</f>
        <v>2012</v>
      </c>
      <c r="N19" s="5">
        <v>704.0</v>
      </c>
      <c r="O19" s="5">
        <v>743.0</v>
      </c>
      <c r="P19" s="5">
        <v>20.0</v>
      </c>
      <c r="Q19" s="7" t="s">
        <v>239</v>
      </c>
      <c r="R19" s="5">
        <v>8.0</v>
      </c>
      <c r="S19" s="5">
        <v>65.0</v>
      </c>
      <c r="T19" s="5">
        <v>28.0</v>
      </c>
      <c r="U19" s="5">
        <v>1253.0</v>
      </c>
      <c r="V19" s="5">
        <v>2.0</v>
      </c>
      <c r="W19" s="5">
        <v>98.0</v>
      </c>
      <c r="X19" s="7" t="s">
        <v>240</v>
      </c>
      <c r="Y19" s="5">
        <v>11.0</v>
      </c>
      <c r="Z19" s="5">
        <v>243.0</v>
      </c>
      <c r="AA19" s="5">
        <v>0.0</v>
      </c>
      <c r="AB19" s="5">
        <v>9.0</v>
      </c>
      <c r="AC19" s="7" t="s">
        <v>60</v>
      </c>
      <c r="AD19" s="7" t="s">
        <v>78</v>
      </c>
      <c r="AE19" s="7" t="s">
        <v>62</v>
      </c>
      <c r="AF19" s="7" t="s">
        <v>63</v>
      </c>
      <c r="AG19" s="7" t="s">
        <v>64</v>
      </c>
      <c r="AH19" s="7"/>
      <c r="AI19" s="7" t="s">
        <v>65</v>
      </c>
      <c r="AJ19" s="9" t="b">
        <v>0</v>
      </c>
      <c r="AK19" s="7" t="s">
        <v>64</v>
      </c>
      <c r="AL19" s="5" t="s">
        <v>66</v>
      </c>
      <c r="AM19" s="5" t="s">
        <v>241</v>
      </c>
      <c r="AN19" s="10" t="s">
        <v>242</v>
      </c>
      <c r="AO19" s="11" t="s">
        <v>243</v>
      </c>
      <c r="AP19" s="11">
        <v>9.0</v>
      </c>
      <c r="AQ19" s="11"/>
      <c r="AR19" s="12">
        <f>IFERROR(__xludf.DUMMYFUNCTION("IF(REGEXMATCH(AO19, ""ISU_REP""), 1, 0)"),1.0)</f>
        <v>1</v>
      </c>
      <c r="AS19" s="12">
        <f>IFERROR(__xludf.DUMMYFUNCTION("IF(REGEXMATCH(AO19, ""ISU_ANLYS""), 1, 0)"),0.0)</f>
        <v>0</v>
      </c>
      <c r="AT19" s="12">
        <f>IFERROR(__xludf.DUMMYFUNCTION("IF(REGEXMATCH(AO19, ""SOL_DES""), 1, 0)"),1.0)</f>
        <v>1</v>
      </c>
      <c r="AU19" s="12">
        <f>IFERROR(__xludf.DUMMYFUNCTION("IF(REGEXMATCH(AO19, ""IMPL""), 1, 0)"),1.0)</f>
        <v>1</v>
      </c>
      <c r="AV19" s="12">
        <f>IFERROR(__xludf.DUMMYFUNCTION("IF(REGEXMATCH(AO19, ""CR""), 1, 0)"),1.0)</f>
        <v>1</v>
      </c>
      <c r="AW19" s="12">
        <f>IFERROR(__xludf.DUMMYFUNCTION("IF(REGEXMATCH(AO19, ""VER""), 1, 0)"),0.0)</f>
        <v>0</v>
      </c>
      <c r="AX19" s="10" t="s">
        <v>244</v>
      </c>
      <c r="AY19" s="10" t="s">
        <v>94</v>
      </c>
    </row>
    <row r="20" ht="15.75" customHeight="1">
      <c r="A20" s="5">
        <v>601999.0</v>
      </c>
      <c r="B20" s="6" t="s">
        <v>245</v>
      </c>
      <c r="C20" s="5">
        <v>0.0</v>
      </c>
      <c r="D20" s="7" t="s">
        <v>52</v>
      </c>
      <c r="E20" s="7" t="s">
        <v>53</v>
      </c>
      <c r="F20" s="7" t="s">
        <v>54</v>
      </c>
      <c r="G20" s="7" t="s">
        <v>55</v>
      </c>
      <c r="H20" s="7" t="s">
        <v>246</v>
      </c>
      <c r="I20" s="5">
        <v>2010.0</v>
      </c>
      <c r="J20" s="17">
        <v>40452.0</v>
      </c>
      <c r="K20" s="7" t="s">
        <v>247</v>
      </c>
      <c r="L20" s="7" t="s">
        <v>248</v>
      </c>
      <c r="M20" s="7">
        <f>IFERROR(__xludf.DUMMYFUNCTION("index(SPLIT(L20,""-""),0,1)"),2010.0)</f>
        <v>2010</v>
      </c>
      <c r="N20" s="5">
        <v>36.0</v>
      </c>
      <c r="O20" s="5">
        <v>36.0</v>
      </c>
      <c r="P20" s="5">
        <v>8.0</v>
      </c>
      <c r="Q20" s="7" t="s">
        <v>249</v>
      </c>
      <c r="R20" s="5">
        <v>8.0</v>
      </c>
      <c r="S20" s="5">
        <v>36.0</v>
      </c>
      <c r="T20" s="5">
        <v>24.0</v>
      </c>
      <c r="U20" s="5">
        <v>1727.0</v>
      </c>
      <c r="V20" s="5">
        <v>1.0</v>
      </c>
      <c r="W20" s="5">
        <v>36.0</v>
      </c>
      <c r="X20" s="7" t="s">
        <v>59</v>
      </c>
      <c r="Y20" s="5">
        <v>14.0</v>
      </c>
      <c r="Z20" s="5">
        <v>1124.0</v>
      </c>
      <c r="AA20" s="5">
        <v>0.0</v>
      </c>
      <c r="AB20" s="5">
        <v>5.0</v>
      </c>
      <c r="AC20" s="7" t="s">
        <v>60</v>
      </c>
      <c r="AD20" s="7" t="s">
        <v>171</v>
      </c>
      <c r="AE20" s="7" t="s">
        <v>62</v>
      </c>
      <c r="AF20" s="7" t="s">
        <v>63</v>
      </c>
      <c r="AG20" s="7" t="s">
        <v>64</v>
      </c>
      <c r="AH20" s="7"/>
      <c r="AI20" s="7" t="s">
        <v>65</v>
      </c>
      <c r="AJ20" s="9" t="b">
        <v>0</v>
      </c>
      <c r="AK20" s="7" t="s">
        <v>64</v>
      </c>
      <c r="AL20" s="5" t="s">
        <v>66</v>
      </c>
      <c r="AM20" s="5" t="s">
        <v>67</v>
      </c>
      <c r="AN20" s="10" t="s">
        <v>250</v>
      </c>
      <c r="AO20" s="11" t="s">
        <v>251</v>
      </c>
      <c r="AP20" s="11">
        <v>6.0</v>
      </c>
      <c r="AQ20" s="11" t="str">
        <f>IF(AP20&gt;12,"1","0")</f>
        <v>0</v>
      </c>
      <c r="AR20" s="12">
        <f>IFERROR(__xludf.DUMMYFUNCTION("IF(REGEXMATCH(AO20, ""ISU_REP""), 1, 0)"),0.0)</f>
        <v>0</v>
      </c>
      <c r="AS20" s="12">
        <f>IFERROR(__xludf.DUMMYFUNCTION("IF(REGEXMATCH(AO20, ""ISU_ANLYS""), 1, 0)"),1.0)</f>
        <v>1</v>
      </c>
      <c r="AT20" s="12">
        <f>IFERROR(__xludf.DUMMYFUNCTION("IF(REGEXMATCH(AO20, ""SOL_DES""), 1, 0)"),1.0)</f>
        <v>1</v>
      </c>
      <c r="AU20" s="12">
        <f>IFERROR(__xludf.DUMMYFUNCTION("IF(REGEXMATCH(AO20, ""IMPL""), 1, 0)"),1.0)</f>
        <v>1</v>
      </c>
      <c r="AV20" s="12">
        <f>IFERROR(__xludf.DUMMYFUNCTION("IF(REGEXMATCH(AO20, ""CR""), 1, 0)"),0.0)</f>
        <v>0</v>
      </c>
      <c r="AW20" s="12">
        <f>IFERROR(__xludf.DUMMYFUNCTION("IF(REGEXMATCH(AO20, ""VER""), 1, 0)"),0.0)</f>
        <v>0</v>
      </c>
      <c r="AX20" s="10" t="s">
        <v>252</v>
      </c>
      <c r="AY20" s="10" t="s">
        <v>94</v>
      </c>
    </row>
    <row r="21" ht="15.75" customHeight="1">
      <c r="A21" s="5">
        <v>621194.0</v>
      </c>
      <c r="B21" s="6" t="s">
        <v>253</v>
      </c>
      <c r="C21" s="5">
        <v>1.0</v>
      </c>
      <c r="D21" s="7" t="s">
        <v>52</v>
      </c>
      <c r="E21" s="7" t="s">
        <v>53</v>
      </c>
      <c r="F21" s="7" t="s">
        <v>254</v>
      </c>
      <c r="G21" s="7" t="s">
        <v>255</v>
      </c>
      <c r="H21" s="7" t="s">
        <v>256</v>
      </c>
      <c r="I21" s="5">
        <v>2010.0</v>
      </c>
      <c r="J21" s="17">
        <v>40513.0</v>
      </c>
      <c r="K21" s="7" t="s">
        <v>257</v>
      </c>
      <c r="L21" s="7" t="s">
        <v>258</v>
      </c>
      <c r="M21" s="7"/>
      <c r="N21" s="5">
        <v>12.0</v>
      </c>
      <c r="O21" s="5">
        <v>15.0</v>
      </c>
      <c r="P21" s="5">
        <v>3.0</v>
      </c>
      <c r="Q21" s="7" t="s">
        <v>259</v>
      </c>
      <c r="R21" s="5">
        <v>6.0</v>
      </c>
      <c r="S21" s="5">
        <v>4.0</v>
      </c>
      <c r="T21" s="5">
        <v>2.0</v>
      </c>
      <c r="U21" s="5">
        <v>12.0</v>
      </c>
      <c r="V21" s="5">
        <v>2.0</v>
      </c>
      <c r="W21" s="5">
        <v>12.0</v>
      </c>
      <c r="X21" s="7" t="s">
        <v>260</v>
      </c>
      <c r="Y21" s="5">
        <v>0.0</v>
      </c>
      <c r="Z21" s="5">
        <v>0.0</v>
      </c>
      <c r="AA21" s="5">
        <v>0.0</v>
      </c>
      <c r="AB21" s="5">
        <v>0.0</v>
      </c>
      <c r="AC21" s="7" t="s">
        <v>60</v>
      </c>
      <c r="AD21" s="7" t="s">
        <v>78</v>
      </c>
      <c r="AE21" s="7" t="s">
        <v>62</v>
      </c>
      <c r="AF21" s="7" t="s">
        <v>63</v>
      </c>
      <c r="AG21" s="7" t="s">
        <v>64</v>
      </c>
      <c r="AH21" s="7"/>
      <c r="AI21" s="7" t="s">
        <v>65</v>
      </c>
      <c r="AJ21" s="9" t="b">
        <v>0</v>
      </c>
      <c r="AK21" s="7" t="s">
        <v>64</v>
      </c>
      <c r="AL21" s="5" t="s">
        <v>66</v>
      </c>
      <c r="AM21" s="5" t="s">
        <v>103</v>
      </c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ht="15.75" customHeight="1">
      <c r="A22" s="13">
        <v>623742.0</v>
      </c>
      <c r="B22" s="14" t="str">
        <f>CONCATENATE("https://bugzilla.mozilla.org/show_bug.cgi?id=",A22)</f>
        <v>https://bugzilla.mozilla.org/show_bug.cgi?id=623742</v>
      </c>
      <c r="C22" s="13">
        <v>0.0</v>
      </c>
      <c r="D22" s="13" t="s">
        <v>52</v>
      </c>
      <c r="E22" s="13" t="s">
        <v>205</v>
      </c>
      <c r="F22" s="13" t="s">
        <v>261</v>
      </c>
      <c r="G22" s="13" t="s">
        <v>262</v>
      </c>
      <c r="H22" s="13" t="s">
        <v>263</v>
      </c>
      <c r="I22" s="13">
        <v>2011.0</v>
      </c>
      <c r="J22" s="15">
        <v>40544.0</v>
      </c>
      <c r="K22" s="13" t="s">
        <v>264</v>
      </c>
      <c r="L22" s="13" t="s">
        <v>265</v>
      </c>
      <c r="M22" s="7">
        <f>IFERROR(__xludf.DUMMYFUNCTION("index(SPLIT(L22,""-""),0,1)"),2011.0)</f>
        <v>2011</v>
      </c>
      <c r="N22" s="13">
        <v>10.0</v>
      </c>
      <c r="O22" s="13">
        <v>2818.0</v>
      </c>
      <c r="P22" s="13">
        <v>1.0</v>
      </c>
      <c r="Q22" s="13" t="s">
        <v>266</v>
      </c>
      <c r="R22" s="13">
        <v>17.0</v>
      </c>
      <c r="S22" s="13">
        <v>57.0</v>
      </c>
      <c r="T22" s="13">
        <v>4.0</v>
      </c>
      <c r="U22" s="13">
        <v>88.0</v>
      </c>
      <c r="V22" s="13">
        <v>1.0</v>
      </c>
      <c r="W22" s="13">
        <v>57.0</v>
      </c>
      <c r="X22" s="13" t="s">
        <v>255</v>
      </c>
      <c r="Y22" s="13">
        <v>2.0</v>
      </c>
      <c r="Z22" s="13">
        <v>26.0</v>
      </c>
      <c r="AA22" s="13">
        <v>0.0</v>
      </c>
      <c r="AB22" s="13">
        <v>1.0</v>
      </c>
      <c r="AC22" s="13" t="s">
        <v>60</v>
      </c>
      <c r="AD22" s="13" t="s">
        <v>78</v>
      </c>
      <c r="AE22" s="13" t="s">
        <v>62</v>
      </c>
      <c r="AF22" s="13" t="s">
        <v>115</v>
      </c>
      <c r="AG22" s="13"/>
      <c r="AH22" s="13"/>
      <c r="AI22" s="13"/>
      <c r="AJ22" s="13"/>
      <c r="AK22" s="13"/>
      <c r="AL22" s="13" t="s">
        <v>66</v>
      </c>
      <c r="AM22" s="13" t="s">
        <v>241</v>
      </c>
      <c r="AN22" s="10" t="s">
        <v>174</v>
      </c>
      <c r="AO22" s="11" t="s">
        <v>175</v>
      </c>
      <c r="AP22" s="11">
        <v>2.0</v>
      </c>
      <c r="AQ22" s="11" t="str">
        <f t="shared" ref="AQ22:AQ29" si="5">IF(AP22&gt;12,"1","0")</f>
        <v>0</v>
      </c>
      <c r="AR22" s="12">
        <f>IFERROR(__xludf.DUMMYFUNCTION("IF(REGEXMATCH(AO22, ""ISU_REP""), 1, 0)"),0.0)</f>
        <v>0</v>
      </c>
      <c r="AS22" s="12">
        <f>IFERROR(__xludf.DUMMYFUNCTION("IF(REGEXMATCH(AO22, ""ISU_ANLYS""), 1, 0)"),0.0)</f>
        <v>0</v>
      </c>
      <c r="AT22" s="12">
        <f>IFERROR(__xludf.DUMMYFUNCTION("IF(REGEXMATCH(AO22, ""SOL_DES""), 1, 0)"),0.0)</f>
        <v>0</v>
      </c>
      <c r="AU22" s="12">
        <f>IFERROR(__xludf.DUMMYFUNCTION("IF(REGEXMATCH(AO22, ""IMPL""), 1, 0)"),1.0)</f>
        <v>1</v>
      </c>
      <c r="AV22" s="12">
        <f>IFERROR(__xludf.DUMMYFUNCTION("IF(REGEXMATCH(AO22, ""CR""), 1, 0)"),0.0)</f>
        <v>0</v>
      </c>
      <c r="AW22" s="12">
        <f>IFERROR(__xludf.DUMMYFUNCTION("IF(REGEXMATCH(AO22, ""VER""), 1, 0)"),1.0)</f>
        <v>1</v>
      </c>
      <c r="AX22" s="16" t="s">
        <v>176</v>
      </c>
      <c r="AY22" s="16" t="s">
        <v>71</v>
      </c>
    </row>
    <row r="23" ht="15.75" customHeight="1">
      <c r="A23" s="5">
        <v>626855.0</v>
      </c>
      <c r="B23" s="6" t="s">
        <v>267</v>
      </c>
      <c r="C23" s="5">
        <v>0.0</v>
      </c>
      <c r="D23" s="7" t="s">
        <v>52</v>
      </c>
      <c r="E23" s="7" t="s">
        <v>53</v>
      </c>
      <c r="F23" s="7" t="s">
        <v>268</v>
      </c>
      <c r="G23" s="7" t="s">
        <v>269</v>
      </c>
      <c r="H23" s="7" t="s">
        <v>270</v>
      </c>
      <c r="I23" s="5">
        <v>2011.0</v>
      </c>
      <c r="J23" s="8">
        <v>40544.0</v>
      </c>
      <c r="K23" s="7" t="s">
        <v>271</v>
      </c>
      <c r="L23" s="7" t="s">
        <v>271</v>
      </c>
      <c r="M23" s="7">
        <f>IFERROR(__xludf.DUMMYFUNCTION("index(SPLIT(L23,""-""),0,1)"),2011.0)</f>
        <v>2011</v>
      </c>
      <c r="N23" s="5">
        <v>1.0</v>
      </c>
      <c r="O23" s="5">
        <v>1.0</v>
      </c>
      <c r="P23" s="5">
        <v>3.0</v>
      </c>
      <c r="Q23" s="7" t="s">
        <v>272</v>
      </c>
      <c r="R23" s="5">
        <v>8.0</v>
      </c>
      <c r="S23" s="5">
        <v>20.0</v>
      </c>
      <c r="T23" s="5">
        <v>5.0</v>
      </c>
      <c r="U23" s="5">
        <v>92.0</v>
      </c>
      <c r="V23" s="5">
        <v>5.0</v>
      </c>
      <c r="W23" s="5">
        <v>92.0</v>
      </c>
      <c r="X23" s="7" t="s">
        <v>269</v>
      </c>
      <c r="Y23" s="5">
        <v>5.0</v>
      </c>
      <c r="Z23" s="5">
        <v>92.0</v>
      </c>
      <c r="AA23" s="5">
        <v>1.0</v>
      </c>
      <c r="AB23" s="5">
        <v>2.0</v>
      </c>
      <c r="AC23" s="7" t="s">
        <v>60</v>
      </c>
      <c r="AD23" s="7" t="s">
        <v>78</v>
      </c>
      <c r="AE23" s="7" t="s">
        <v>62</v>
      </c>
      <c r="AF23" s="7" t="s">
        <v>63</v>
      </c>
      <c r="AG23" s="7" t="s">
        <v>64</v>
      </c>
      <c r="AH23" s="7"/>
      <c r="AI23" s="7" t="s">
        <v>65</v>
      </c>
      <c r="AJ23" s="9" t="b">
        <v>0</v>
      </c>
      <c r="AK23" s="7" t="s">
        <v>64</v>
      </c>
      <c r="AL23" s="5" t="s">
        <v>66</v>
      </c>
      <c r="AM23" s="5" t="s">
        <v>273</v>
      </c>
      <c r="AN23" s="10" t="s">
        <v>274</v>
      </c>
      <c r="AO23" s="11" t="s">
        <v>275</v>
      </c>
      <c r="AP23" s="11">
        <v>2.0</v>
      </c>
      <c r="AQ23" s="11" t="str">
        <f t="shared" si="5"/>
        <v>0</v>
      </c>
      <c r="AR23" s="12">
        <f>IFERROR(__xludf.DUMMYFUNCTION("IF(REGEXMATCH(AO23, ""ISU_REP""), 1, 0)"),0.0)</f>
        <v>0</v>
      </c>
      <c r="AS23" s="12">
        <f>IFERROR(__xludf.DUMMYFUNCTION("IF(REGEXMATCH(AO23, ""ISU_ANLYS""), 1, 0)"),1.0)</f>
        <v>1</v>
      </c>
      <c r="AT23" s="12">
        <f>IFERROR(__xludf.DUMMYFUNCTION("IF(REGEXMATCH(AO23, ""SOL_DES""), 1, 0)"),0.0)</f>
        <v>0</v>
      </c>
      <c r="AU23" s="12">
        <f>IFERROR(__xludf.DUMMYFUNCTION("IF(REGEXMATCH(AO23, ""IMPL""), 1, 0)"),1.0)</f>
        <v>1</v>
      </c>
      <c r="AV23" s="12">
        <f>IFERROR(__xludf.DUMMYFUNCTION("IF(REGEXMATCH(AO23, ""CR""), 1, 0)"),0.0)</f>
        <v>0</v>
      </c>
      <c r="AW23" s="12">
        <f>IFERROR(__xludf.DUMMYFUNCTION("IF(REGEXMATCH(AO23, ""VER""), 1, 0)"),0.0)</f>
        <v>0</v>
      </c>
      <c r="AX23" s="10" t="s">
        <v>276</v>
      </c>
      <c r="AY23" s="10" t="s">
        <v>71</v>
      </c>
    </row>
    <row r="24" ht="15.75" customHeight="1">
      <c r="A24" s="5">
        <v>627984.0</v>
      </c>
      <c r="B24" s="6" t="s">
        <v>277</v>
      </c>
      <c r="C24" s="5">
        <v>0.0</v>
      </c>
      <c r="D24" s="7" t="s">
        <v>52</v>
      </c>
      <c r="E24" s="7" t="s">
        <v>53</v>
      </c>
      <c r="F24" s="7" t="s">
        <v>73</v>
      </c>
      <c r="G24" s="7" t="s">
        <v>278</v>
      </c>
      <c r="H24" s="7" t="s">
        <v>279</v>
      </c>
      <c r="I24" s="5">
        <v>2011.0</v>
      </c>
      <c r="J24" s="8">
        <v>40544.0</v>
      </c>
      <c r="K24" s="7" t="s">
        <v>280</v>
      </c>
      <c r="L24" s="7" t="s">
        <v>281</v>
      </c>
      <c r="M24" s="7">
        <f>IFERROR(__xludf.DUMMYFUNCTION("index(SPLIT(L24,""-""),0,1)"),2011.0)</f>
        <v>2011</v>
      </c>
      <c r="N24" s="5">
        <v>24.0</v>
      </c>
      <c r="O24" s="5">
        <v>1070.0</v>
      </c>
      <c r="P24" s="5">
        <v>9.0</v>
      </c>
      <c r="Q24" s="7" t="s">
        <v>282</v>
      </c>
      <c r="R24" s="5">
        <v>9.0</v>
      </c>
      <c r="S24" s="5">
        <v>39.0</v>
      </c>
      <c r="T24" s="5">
        <v>32.0</v>
      </c>
      <c r="U24" s="5">
        <v>2479.0</v>
      </c>
      <c r="V24" s="5">
        <v>5.0</v>
      </c>
      <c r="W24" s="5">
        <v>190.0</v>
      </c>
      <c r="X24" s="7" t="s">
        <v>283</v>
      </c>
      <c r="Y24" s="5">
        <v>11.0</v>
      </c>
      <c r="Z24" s="5">
        <v>1012.0</v>
      </c>
      <c r="AA24" s="5">
        <v>0.0</v>
      </c>
      <c r="AB24" s="5">
        <v>3.0</v>
      </c>
      <c r="AC24" s="7" t="s">
        <v>60</v>
      </c>
      <c r="AD24" s="7" t="s">
        <v>171</v>
      </c>
      <c r="AE24" s="7" t="s">
        <v>62</v>
      </c>
      <c r="AF24" s="7" t="s">
        <v>63</v>
      </c>
      <c r="AG24" s="7" t="s">
        <v>64</v>
      </c>
      <c r="AH24" s="7"/>
      <c r="AI24" s="7" t="s">
        <v>65</v>
      </c>
      <c r="AJ24" s="9" t="b">
        <v>0</v>
      </c>
      <c r="AK24" s="7" t="s">
        <v>64</v>
      </c>
      <c r="AL24" s="5" t="s">
        <v>66</v>
      </c>
      <c r="AM24" s="5" t="s">
        <v>103</v>
      </c>
      <c r="AN24" s="10" t="s">
        <v>284</v>
      </c>
      <c r="AO24" s="11" t="s">
        <v>285</v>
      </c>
      <c r="AP24" s="11">
        <v>6.0</v>
      </c>
      <c r="AQ24" s="11" t="str">
        <f t="shared" si="5"/>
        <v>0</v>
      </c>
      <c r="AR24" s="12">
        <f>IFERROR(__xludf.DUMMYFUNCTION("IF(REGEXMATCH(AO24, ""ISU_REP""), 1, 0)"),0.0)</f>
        <v>0</v>
      </c>
      <c r="AS24" s="12">
        <f>IFERROR(__xludf.DUMMYFUNCTION("IF(REGEXMATCH(AO24, ""ISU_ANLYS""), 1, 0)"),1.0)</f>
        <v>1</v>
      </c>
      <c r="AT24" s="12">
        <f>IFERROR(__xludf.DUMMYFUNCTION("IF(REGEXMATCH(AO24, ""SOL_DES""), 1, 0)"),1.0)</f>
        <v>1</v>
      </c>
      <c r="AU24" s="12">
        <f>IFERROR(__xludf.DUMMYFUNCTION("IF(REGEXMATCH(AO24, ""IMPL""), 1, 0)"),1.0)</f>
        <v>1</v>
      </c>
      <c r="AV24" s="12">
        <f>IFERROR(__xludf.DUMMYFUNCTION("IF(REGEXMATCH(AO24, ""CR""), 1, 0)"),1.0)</f>
        <v>1</v>
      </c>
      <c r="AW24" s="12">
        <f>IFERROR(__xludf.DUMMYFUNCTION("IF(REGEXMATCH(AO24, ""VER""), 1, 0)"),0.0)</f>
        <v>0</v>
      </c>
      <c r="AX24" s="10" t="s">
        <v>70</v>
      </c>
      <c r="AY24" s="10" t="s">
        <v>71</v>
      </c>
    </row>
    <row r="25" ht="15.75" customHeight="1">
      <c r="A25" s="5">
        <v>634654.0</v>
      </c>
      <c r="B25" s="6" t="s">
        <v>286</v>
      </c>
      <c r="C25" s="5">
        <v>0.0</v>
      </c>
      <c r="D25" s="7" t="s">
        <v>52</v>
      </c>
      <c r="E25" s="7" t="s">
        <v>53</v>
      </c>
      <c r="F25" s="7" t="s">
        <v>73</v>
      </c>
      <c r="G25" s="7" t="s">
        <v>143</v>
      </c>
      <c r="H25" s="7" t="s">
        <v>287</v>
      </c>
      <c r="I25" s="5">
        <v>2011.0</v>
      </c>
      <c r="J25" s="8">
        <v>40575.0</v>
      </c>
      <c r="K25" s="7" t="s">
        <v>288</v>
      </c>
      <c r="L25" s="7" t="s">
        <v>289</v>
      </c>
      <c r="M25" s="7">
        <f>IFERROR(__xludf.DUMMYFUNCTION("index(SPLIT(L25,""-""),0,1)"),2011.0)</f>
        <v>2011</v>
      </c>
      <c r="N25" s="5">
        <v>265.0</v>
      </c>
      <c r="O25" s="5">
        <v>896.0</v>
      </c>
      <c r="P25" s="5">
        <v>13.0</v>
      </c>
      <c r="Q25" s="7" t="s">
        <v>290</v>
      </c>
      <c r="R25" s="5">
        <v>3.0</v>
      </c>
      <c r="S25" s="5">
        <v>13.0</v>
      </c>
      <c r="T25" s="5">
        <v>26.0</v>
      </c>
      <c r="U25" s="5">
        <v>2021.0</v>
      </c>
      <c r="V25" s="5">
        <v>22.0</v>
      </c>
      <c r="W25" s="5">
        <v>1460.0</v>
      </c>
      <c r="X25" s="7" t="s">
        <v>143</v>
      </c>
      <c r="Y25" s="5">
        <v>22.0</v>
      </c>
      <c r="Z25" s="5">
        <v>1460.0</v>
      </c>
      <c r="AA25" s="5">
        <v>1.0</v>
      </c>
      <c r="AB25" s="5">
        <v>8.0</v>
      </c>
      <c r="AC25" s="7" t="s">
        <v>60</v>
      </c>
      <c r="AD25" s="7" t="s">
        <v>78</v>
      </c>
      <c r="AE25" s="7" t="s">
        <v>62</v>
      </c>
      <c r="AF25" s="7" t="s">
        <v>63</v>
      </c>
      <c r="AG25" s="7" t="s">
        <v>291</v>
      </c>
      <c r="AH25" s="7"/>
      <c r="AI25" s="7" t="s">
        <v>65</v>
      </c>
      <c r="AJ25" s="9" t="b">
        <v>0</v>
      </c>
      <c r="AK25" s="7" t="s">
        <v>64</v>
      </c>
      <c r="AL25" s="5" t="s">
        <v>66</v>
      </c>
      <c r="AM25" s="5" t="s">
        <v>103</v>
      </c>
      <c r="AN25" s="10" t="s">
        <v>292</v>
      </c>
      <c r="AO25" s="11" t="s">
        <v>293</v>
      </c>
      <c r="AP25" s="11">
        <v>11.0</v>
      </c>
      <c r="AQ25" s="11" t="str">
        <f t="shared" si="5"/>
        <v>0</v>
      </c>
      <c r="AR25" s="12">
        <f>IFERROR(__xludf.DUMMYFUNCTION("IF(REGEXMATCH(AO25, ""ISU_REP""), 1, 0)"),0.0)</f>
        <v>0</v>
      </c>
      <c r="AS25" s="12">
        <f>IFERROR(__xludf.DUMMYFUNCTION("IF(REGEXMATCH(AO25, ""ISU_ANLYS""), 1, 0)"),1.0)</f>
        <v>1</v>
      </c>
      <c r="AT25" s="12">
        <f>IFERROR(__xludf.DUMMYFUNCTION("IF(REGEXMATCH(AO25, ""SOL_DES""), 1, 0)"),1.0)</f>
        <v>1</v>
      </c>
      <c r="AU25" s="12">
        <f>IFERROR(__xludf.DUMMYFUNCTION("IF(REGEXMATCH(AO25, ""IMPL""), 1, 0)"),1.0)</f>
        <v>1</v>
      </c>
      <c r="AV25" s="12">
        <f>IFERROR(__xludf.DUMMYFUNCTION("IF(REGEXMATCH(AO25, ""CR""), 1, 0)"),1.0)</f>
        <v>1</v>
      </c>
      <c r="AW25" s="12">
        <f>IFERROR(__xludf.DUMMYFUNCTION("IF(REGEXMATCH(AO25, ""VER""), 1, 0)"),1.0)</f>
        <v>1</v>
      </c>
      <c r="AX25" s="10" t="s">
        <v>106</v>
      </c>
      <c r="AY25" s="10" t="s">
        <v>94</v>
      </c>
    </row>
    <row r="26" ht="15.75" customHeight="1">
      <c r="A26" s="5">
        <v>642412.0</v>
      </c>
      <c r="B26" s="6" t="s">
        <v>294</v>
      </c>
      <c r="C26" s="5">
        <v>0.0</v>
      </c>
      <c r="D26" s="7" t="s">
        <v>52</v>
      </c>
      <c r="E26" s="7" t="s">
        <v>53</v>
      </c>
      <c r="F26" s="7" t="s">
        <v>73</v>
      </c>
      <c r="G26" s="7" t="s">
        <v>278</v>
      </c>
      <c r="H26" s="7" t="s">
        <v>295</v>
      </c>
      <c r="I26" s="5">
        <v>2011.0</v>
      </c>
      <c r="J26" s="8">
        <v>40603.0</v>
      </c>
      <c r="K26" s="7" t="s">
        <v>296</v>
      </c>
      <c r="L26" s="7" t="s">
        <v>296</v>
      </c>
      <c r="M26" s="7">
        <f>IFERROR(__xludf.DUMMYFUNCTION("index(SPLIT(L26,""-""),0,1)"),2013.0)</f>
        <v>2013</v>
      </c>
      <c r="N26" s="5">
        <v>816.0</v>
      </c>
      <c r="O26" s="5">
        <v>816.0</v>
      </c>
      <c r="P26" s="5">
        <v>11.0</v>
      </c>
      <c r="Q26" s="7" t="s">
        <v>297</v>
      </c>
      <c r="R26" s="5">
        <v>5.0</v>
      </c>
      <c r="S26" s="5">
        <v>44.0</v>
      </c>
      <c r="T26" s="5">
        <v>9.0</v>
      </c>
      <c r="U26" s="5">
        <v>748.0</v>
      </c>
      <c r="V26" s="5">
        <v>5.0</v>
      </c>
      <c r="W26" s="5">
        <v>215.0</v>
      </c>
      <c r="X26" s="7" t="s">
        <v>298</v>
      </c>
      <c r="Y26" s="5">
        <v>4.0</v>
      </c>
      <c r="Z26" s="5">
        <v>533.0</v>
      </c>
      <c r="AA26" s="5">
        <v>0.0</v>
      </c>
      <c r="AB26" s="5">
        <v>1.0</v>
      </c>
      <c r="AC26" s="7" t="s">
        <v>60</v>
      </c>
      <c r="AD26" s="7" t="s">
        <v>78</v>
      </c>
      <c r="AE26" s="7" t="s">
        <v>62</v>
      </c>
      <c r="AF26" s="7" t="s">
        <v>63</v>
      </c>
      <c r="AG26" s="7" t="s">
        <v>64</v>
      </c>
      <c r="AH26" s="7"/>
      <c r="AI26" s="7" t="s">
        <v>65</v>
      </c>
      <c r="AJ26" s="9" t="b">
        <v>0</v>
      </c>
      <c r="AK26" s="7" t="s">
        <v>64</v>
      </c>
      <c r="AL26" s="5" t="s">
        <v>66</v>
      </c>
      <c r="AM26" s="5" t="s">
        <v>79</v>
      </c>
      <c r="AN26" s="10" t="s">
        <v>299</v>
      </c>
      <c r="AO26" s="11" t="s">
        <v>300</v>
      </c>
      <c r="AP26" s="11">
        <v>6.0</v>
      </c>
      <c r="AQ26" s="11" t="str">
        <f t="shared" si="5"/>
        <v>0</v>
      </c>
      <c r="AR26" s="12">
        <f>IFERROR(__xludf.DUMMYFUNCTION("IF(REGEXMATCH(AO26, ""ISU_REP""), 1, 0)"),0.0)</f>
        <v>0</v>
      </c>
      <c r="AS26" s="12">
        <f>IFERROR(__xludf.DUMMYFUNCTION("IF(REGEXMATCH(AO26, ""ISU_ANLYS""), 1, 0)"),1.0)</f>
        <v>1</v>
      </c>
      <c r="AT26" s="12">
        <f>IFERROR(__xludf.DUMMYFUNCTION("IF(REGEXMATCH(AO26, ""SOL_DES""), 1, 0)"),1.0)</f>
        <v>1</v>
      </c>
      <c r="AU26" s="12">
        <f>IFERROR(__xludf.DUMMYFUNCTION("IF(REGEXMATCH(AO26, ""IMPL""), 1, 0)"),1.0)</f>
        <v>1</v>
      </c>
      <c r="AV26" s="12">
        <f>IFERROR(__xludf.DUMMYFUNCTION("IF(REGEXMATCH(AO26, ""CR""), 1, 0)"),0.0)</f>
        <v>0</v>
      </c>
      <c r="AW26" s="12">
        <f>IFERROR(__xludf.DUMMYFUNCTION("IF(REGEXMATCH(AO26, ""VER""), 1, 0)"),1.0)</f>
        <v>1</v>
      </c>
      <c r="AX26" s="10" t="s">
        <v>252</v>
      </c>
      <c r="AY26" s="10" t="s">
        <v>94</v>
      </c>
    </row>
    <row r="27" ht="15.75" customHeight="1">
      <c r="A27" s="5">
        <v>658675.0</v>
      </c>
      <c r="B27" s="6" t="s">
        <v>301</v>
      </c>
      <c r="C27" s="5">
        <v>0.0</v>
      </c>
      <c r="D27" s="7" t="s">
        <v>52</v>
      </c>
      <c r="E27" s="7" t="s">
        <v>205</v>
      </c>
      <c r="F27" s="7" t="s">
        <v>261</v>
      </c>
      <c r="G27" s="7" t="s">
        <v>255</v>
      </c>
      <c r="H27" s="7" t="s">
        <v>302</v>
      </c>
      <c r="I27" s="5">
        <v>2011.0</v>
      </c>
      <c r="J27" s="8">
        <v>40664.0</v>
      </c>
      <c r="K27" s="7" t="s">
        <v>264</v>
      </c>
      <c r="L27" s="7" t="s">
        <v>303</v>
      </c>
      <c r="M27" s="7">
        <f>IFERROR(__xludf.DUMMYFUNCTION("index(SPLIT(L27,""-""),0,1)"),2011.0)</f>
        <v>2011</v>
      </c>
      <c r="N27" s="5">
        <v>26.0</v>
      </c>
      <c r="O27" s="5">
        <v>2684.0</v>
      </c>
      <c r="P27" s="5">
        <v>2.0</v>
      </c>
      <c r="Q27" s="7" t="s">
        <v>304</v>
      </c>
      <c r="R27" s="5">
        <v>2.0</v>
      </c>
      <c r="S27" s="5">
        <v>86.0</v>
      </c>
      <c r="T27" s="5">
        <v>11.0</v>
      </c>
      <c r="U27" s="5">
        <v>394.0</v>
      </c>
      <c r="V27" s="5">
        <v>7.0</v>
      </c>
      <c r="W27" s="5">
        <v>316.0</v>
      </c>
      <c r="X27" s="7" t="s">
        <v>255</v>
      </c>
      <c r="Y27" s="5">
        <v>7.0</v>
      </c>
      <c r="Z27" s="5">
        <v>316.0</v>
      </c>
      <c r="AA27" s="5">
        <v>1.0</v>
      </c>
      <c r="AB27" s="5">
        <v>4.0</v>
      </c>
      <c r="AC27" s="7" t="s">
        <v>60</v>
      </c>
      <c r="AD27" s="7" t="s">
        <v>78</v>
      </c>
      <c r="AE27" s="7" t="s">
        <v>62</v>
      </c>
      <c r="AF27" s="7" t="s">
        <v>115</v>
      </c>
      <c r="AG27" s="7" t="s">
        <v>64</v>
      </c>
      <c r="AH27" s="7"/>
      <c r="AI27" s="7" t="s">
        <v>212</v>
      </c>
      <c r="AJ27" s="9" t="b">
        <v>0</v>
      </c>
      <c r="AK27" s="7" t="s">
        <v>64</v>
      </c>
      <c r="AL27" s="5" t="s">
        <v>66</v>
      </c>
      <c r="AM27" s="5" t="s">
        <v>223</v>
      </c>
      <c r="AN27" s="10" t="s">
        <v>305</v>
      </c>
      <c r="AO27" s="11" t="s">
        <v>306</v>
      </c>
      <c r="AP27" s="11">
        <v>6.0</v>
      </c>
      <c r="AQ27" s="11" t="str">
        <f t="shared" si="5"/>
        <v>0</v>
      </c>
      <c r="AR27" s="12">
        <f>IFERROR(__xludf.DUMMYFUNCTION("IF(REGEXMATCH(AO27, ""ISU_REP""), 1, 0)"),0.0)</f>
        <v>0</v>
      </c>
      <c r="AS27" s="12">
        <f>IFERROR(__xludf.DUMMYFUNCTION("IF(REGEXMATCH(AO27, ""ISU_ANLYS""), 1, 0)"),0.0)</f>
        <v>0</v>
      </c>
      <c r="AT27" s="12">
        <f>IFERROR(__xludf.DUMMYFUNCTION("IF(REGEXMATCH(AO27, ""SOL_DES""), 1, 0)"),1.0)</f>
        <v>1</v>
      </c>
      <c r="AU27" s="12">
        <f>IFERROR(__xludf.DUMMYFUNCTION("IF(REGEXMATCH(AO27, ""IMPL""), 1, 0)"),1.0)</f>
        <v>1</v>
      </c>
      <c r="AV27" s="12">
        <f>IFERROR(__xludf.DUMMYFUNCTION("IF(REGEXMATCH(AO27, ""CR""), 1, 0)"),1.0)</f>
        <v>1</v>
      </c>
      <c r="AW27" s="12">
        <f>IFERROR(__xludf.DUMMYFUNCTION("IF(REGEXMATCH(AO27, ""VER""), 1, 0)"),1.0)</f>
        <v>1</v>
      </c>
      <c r="AX27" s="10" t="s">
        <v>307</v>
      </c>
      <c r="AY27" s="10" t="s">
        <v>94</v>
      </c>
    </row>
    <row r="28" ht="15.75" customHeight="1">
      <c r="A28" s="5">
        <v>659018.0</v>
      </c>
      <c r="B28" s="6" t="s">
        <v>308</v>
      </c>
      <c r="C28" s="5">
        <v>0.0</v>
      </c>
      <c r="D28" s="7" t="s">
        <v>52</v>
      </c>
      <c r="E28" s="7" t="s">
        <v>53</v>
      </c>
      <c r="F28" s="7" t="s">
        <v>309</v>
      </c>
      <c r="G28" s="7" t="s">
        <v>310</v>
      </c>
      <c r="H28" s="7" t="s">
        <v>311</v>
      </c>
      <c r="I28" s="5">
        <v>2011.0</v>
      </c>
      <c r="J28" s="8">
        <v>40664.0</v>
      </c>
      <c r="K28" s="7" t="s">
        <v>312</v>
      </c>
      <c r="L28" s="7" t="s">
        <v>313</v>
      </c>
      <c r="M28" s="7">
        <f>IFERROR(__xludf.DUMMYFUNCTION("index(SPLIT(L28,""-""),0,1)"),2011.0)</f>
        <v>2011</v>
      </c>
      <c r="N28" s="5">
        <v>30.0</v>
      </c>
      <c r="O28" s="5">
        <v>104.0</v>
      </c>
      <c r="P28" s="5">
        <v>4.0</v>
      </c>
      <c r="Q28" s="7" t="s">
        <v>314</v>
      </c>
      <c r="R28" s="5">
        <v>10.0</v>
      </c>
      <c r="S28" s="5">
        <v>275.0</v>
      </c>
      <c r="T28" s="5">
        <v>10.0</v>
      </c>
      <c r="U28" s="5">
        <v>615.0</v>
      </c>
      <c r="V28" s="5">
        <v>1.0</v>
      </c>
      <c r="W28" s="5">
        <v>275.0</v>
      </c>
      <c r="X28" s="7" t="s">
        <v>315</v>
      </c>
      <c r="Y28" s="5">
        <v>4.0</v>
      </c>
      <c r="Z28" s="5">
        <v>200.0</v>
      </c>
      <c r="AA28" s="5">
        <v>0.0</v>
      </c>
      <c r="AB28" s="5">
        <v>3.0</v>
      </c>
      <c r="AC28" s="7" t="s">
        <v>60</v>
      </c>
      <c r="AD28" s="7" t="s">
        <v>78</v>
      </c>
      <c r="AE28" s="7" t="s">
        <v>62</v>
      </c>
      <c r="AF28" s="7" t="s">
        <v>63</v>
      </c>
      <c r="AG28" s="7" t="s">
        <v>316</v>
      </c>
      <c r="AH28" s="7"/>
      <c r="AI28" s="7" t="s">
        <v>65</v>
      </c>
      <c r="AJ28" s="9" t="b">
        <v>0</v>
      </c>
      <c r="AK28" s="7" t="s">
        <v>64</v>
      </c>
      <c r="AL28" s="5" t="s">
        <v>66</v>
      </c>
      <c r="AM28" s="5" t="s">
        <v>90</v>
      </c>
      <c r="AN28" s="10" t="s">
        <v>317</v>
      </c>
      <c r="AO28" s="11" t="s">
        <v>318</v>
      </c>
      <c r="AP28" s="11">
        <v>3.0</v>
      </c>
      <c r="AQ28" s="11" t="str">
        <f t="shared" si="5"/>
        <v>0</v>
      </c>
      <c r="AR28" s="12">
        <f>IFERROR(__xludf.DUMMYFUNCTION("IF(REGEXMATCH(AO28, ""ISU_REP""), 1, 0)"),0.0)</f>
        <v>0</v>
      </c>
      <c r="AS28" s="12">
        <f>IFERROR(__xludf.DUMMYFUNCTION("IF(REGEXMATCH(AO28, ""ISU_ANLYS""), 1, 0)"),1.0)</f>
        <v>1</v>
      </c>
      <c r="AT28" s="12">
        <f>IFERROR(__xludf.DUMMYFUNCTION("IF(REGEXMATCH(AO28, ""SOL_DES""), 1, 0)"),0.0)</f>
        <v>0</v>
      </c>
      <c r="AU28" s="12">
        <f>IFERROR(__xludf.DUMMYFUNCTION("IF(REGEXMATCH(AO28, ""IMPL""), 1, 0)"),1.0)</f>
        <v>1</v>
      </c>
      <c r="AV28" s="12">
        <f>IFERROR(__xludf.DUMMYFUNCTION("IF(REGEXMATCH(AO28, ""CR""), 1, 0)"),1.0)</f>
        <v>1</v>
      </c>
      <c r="AW28" s="12">
        <f>IFERROR(__xludf.DUMMYFUNCTION("IF(REGEXMATCH(AO28, ""VER""), 1, 0)"),0.0)</f>
        <v>0</v>
      </c>
      <c r="AX28" s="10" t="s">
        <v>319</v>
      </c>
      <c r="AY28" s="10" t="s">
        <v>71</v>
      </c>
    </row>
    <row r="29" ht="15.75" customHeight="1">
      <c r="A29" s="13">
        <v>660762.0</v>
      </c>
      <c r="B29" s="14" t="str">
        <f>CONCATENATE("https://bugzilla.mozilla.org/show_bug.cgi?id=",A29)</f>
        <v>https://bugzilla.mozilla.org/show_bug.cgi?id=660762</v>
      </c>
      <c r="C29" s="13">
        <v>0.0</v>
      </c>
      <c r="D29" s="13" t="s">
        <v>52</v>
      </c>
      <c r="E29" s="13" t="s">
        <v>53</v>
      </c>
      <c r="F29" s="13" t="s">
        <v>320</v>
      </c>
      <c r="G29" s="13" t="s">
        <v>321</v>
      </c>
      <c r="H29" s="13" t="s">
        <v>322</v>
      </c>
      <c r="I29" s="13">
        <v>2011.0</v>
      </c>
      <c r="J29" s="15">
        <v>40664.0</v>
      </c>
      <c r="K29" s="13" t="s">
        <v>323</v>
      </c>
      <c r="L29" s="13" t="s">
        <v>324</v>
      </c>
      <c r="M29" s="7">
        <f>IFERROR(__xludf.DUMMYFUNCTION("index(SPLIT(L29,""-""),0,1)"),2011.0)</f>
        <v>2011</v>
      </c>
      <c r="N29" s="13">
        <v>3.0</v>
      </c>
      <c r="O29" s="13">
        <v>816.0</v>
      </c>
      <c r="P29" s="13">
        <v>3.0</v>
      </c>
      <c r="Q29" s="13" t="s">
        <v>325</v>
      </c>
      <c r="R29" s="13">
        <v>4.0</v>
      </c>
      <c r="S29" s="13">
        <v>33.0</v>
      </c>
      <c r="T29" s="13">
        <v>5.0</v>
      </c>
      <c r="U29" s="13">
        <v>59.0</v>
      </c>
      <c r="V29" s="13">
        <v>3.0</v>
      </c>
      <c r="W29" s="13">
        <v>41.0</v>
      </c>
      <c r="X29" s="13" t="s">
        <v>321</v>
      </c>
      <c r="Y29" s="13">
        <v>3.0</v>
      </c>
      <c r="Z29" s="13">
        <v>41.0</v>
      </c>
      <c r="AA29" s="13">
        <v>1.0</v>
      </c>
      <c r="AB29" s="13">
        <v>3.0</v>
      </c>
      <c r="AC29" s="13" t="s">
        <v>60</v>
      </c>
      <c r="AD29" s="13" t="s">
        <v>78</v>
      </c>
      <c r="AE29" s="13" t="s">
        <v>62</v>
      </c>
      <c r="AF29" s="13" t="s">
        <v>63</v>
      </c>
      <c r="AG29" s="13"/>
      <c r="AH29" s="13"/>
      <c r="AI29" s="13"/>
      <c r="AJ29" s="13"/>
      <c r="AK29" s="13"/>
      <c r="AL29" s="13" t="s">
        <v>326</v>
      </c>
      <c r="AM29" s="13" t="s">
        <v>327</v>
      </c>
      <c r="AN29" s="10" t="s">
        <v>328</v>
      </c>
      <c r="AO29" s="11" t="s">
        <v>154</v>
      </c>
      <c r="AP29" s="11">
        <v>2.0</v>
      </c>
      <c r="AQ29" s="11" t="str">
        <f t="shared" si="5"/>
        <v>0</v>
      </c>
      <c r="AR29" s="12">
        <f>IFERROR(__xludf.DUMMYFUNCTION("IF(REGEXMATCH(AO29, ""ISU_REP""), 1, 0)"),0.0)</f>
        <v>0</v>
      </c>
      <c r="AS29" s="12">
        <f>IFERROR(__xludf.DUMMYFUNCTION("IF(REGEXMATCH(AO29, ""ISU_ANLYS""), 1, 0)"),0.0)</f>
        <v>0</v>
      </c>
      <c r="AT29" s="12">
        <f>IFERROR(__xludf.DUMMYFUNCTION("IF(REGEXMATCH(AO29, ""SOL_DES""), 1, 0)"),0.0)</f>
        <v>0</v>
      </c>
      <c r="AU29" s="12">
        <f>IFERROR(__xludf.DUMMYFUNCTION("IF(REGEXMATCH(AO29, ""IMPL""), 1, 0)"),1.0)</f>
        <v>1</v>
      </c>
      <c r="AV29" s="12">
        <f>IFERROR(__xludf.DUMMYFUNCTION("IF(REGEXMATCH(AO29, ""CR""), 1, 0)"),1.0)</f>
        <v>1</v>
      </c>
      <c r="AW29" s="12">
        <f>IFERROR(__xludf.DUMMYFUNCTION("IF(REGEXMATCH(AO29, ""VER""), 1, 0)"),0.0)</f>
        <v>0</v>
      </c>
      <c r="AX29" s="16" t="s">
        <v>155</v>
      </c>
      <c r="AY29" s="16" t="s">
        <v>71</v>
      </c>
    </row>
    <row r="30" ht="15.75" customHeight="1">
      <c r="A30" s="5">
        <v>667586.0</v>
      </c>
      <c r="B30" s="6" t="s">
        <v>329</v>
      </c>
      <c r="C30" s="5">
        <v>0.0</v>
      </c>
      <c r="D30" s="7" t="s">
        <v>52</v>
      </c>
      <c r="E30" s="7" t="s">
        <v>205</v>
      </c>
      <c r="F30" s="7" t="s">
        <v>330</v>
      </c>
      <c r="G30" s="7" t="s">
        <v>331</v>
      </c>
      <c r="H30" s="7" t="s">
        <v>332</v>
      </c>
      <c r="I30" s="5">
        <v>2011.0</v>
      </c>
      <c r="J30" s="8">
        <v>40695.0</v>
      </c>
      <c r="K30" s="7" t="s">
        <v>333</v>
      </c>
      <c r="L30" s="7" t="s">
        <v>334</v>
      </c>
      <c r="M30" s="7">
        <f>IFERROR(__xludf.DUMMYFUNCTION("index(SPLIT(L30,""-""),0,1)"),2012.0)</f>
        <v>2012</v>
      </c>
      <c r="N30" s="5">
        <v>336.0</v>
      </c>
      <c r="O30" s="5">
        <v>1625.0</v>
      </c>
      <c r="P30" s="5">
        <v>13.0</v>
      </c>
      <c r="Q30" s="7" t="s">
        <v>335</v>
      </c>
      <c r="R30" s="5">
        <v>11.0</v>
      </c>
      <c r="S30" s="5">
        <v>54.0</v>
      </c>
      <c r="T30" s="5">
        <v>39.0</v>
      </c>
      <c r="U30" s="5">
        <v>2047.0</v>
      </c>
      <c r="V30" s="5">
        <v>15.0</v>
      </c>
      <c r="W30" s="5">
        <v>882.0</v>
      </c>
      <c r="X30" s="7" t="s">
        <v>336</v>
      </c>
      <c r="Y30" s="5">
        <v>8.0</v>
      </c>
      <c r="Z30" s="5">
        <v>345.0</v>
      </c>
      <c r="AA30" s="5">
        <v>0.0</v>
      </c>
      <c r="AB30" s="5">
        <v>16.0</v>
      </c>
      <c r="AC30" s="7" t="s">
        <v>60</v>
      </c>
      <c r="AD30" s="7" t="s">
        <v>78</v>
      </c>
      <c r="AE30" s="7" t="s">
        <v>62</v>
      </c>
      <c r="AF30" s="7" t="s">
        <v>63</v>
      </c>
      <c r="AG30" s="7" t="s">
        <v>337</v>
      </c>
      <c r="AH30" s="7"/>
      <c r="AI30" s="7" t="s">
        <v>212</v>
      </c>
      <c r="AJ30" s="9" t="b">
        <v>0</v>
      </c>
      <c r="AK30" s="7" t="s">
        <v>64</v>
      </c>
      <c r="AL30" s="5" t="s">
        <v>66</v>
      </c>
      <c r="AM30" s="5" t="s">
        <v>90</v>
      </c>
      <c r="AN30" s="10" t="s">
        <v>338</v>
      </c>
      <c r="AO30" s="11" t="s">
        <v>339</v>
      </c>
      <c r="AP30" s="11">
        <v>15.0</v>
      </c>
      <c r="AQ30" s="11" t="str">
        <f>IF(AP30&gt;19,"1","0")</f>
        <v>0</v>
      </c>
      <c r="AR30" s="12">
        <f>IFERROR(__xludf.DUMMYFUNCTION("IF(REGEXMATCH(AO30, ""ISU_REP""), 1, 0)"),0.0)</f>
        <v>0</v>
      </c>
      <c r="AS30" s="12">
        <f>IFERROR(__xludf.DUMMYFUNCTION("IF(REGEXMATCH(AO30, ""ISU_ANLYS""), 1, 0)"),0.0)</f>
        <v>0</v>
      </c>
      <c r="AT30" s="12">
        <f>IFERROR(__xludf.DUMMYFUNCTION("IF(REGEXMATCH(AO30, ""SOL_DES""), 1, 0)"),1.0)</f>
        <v>1</v>
      </c>
      <c r="AU30" s="12">
        <f>IFERROR(__xludf.DUMMYFUNCTION("IF(REGEXMATCH(AO30, ""IMPL""), 1, 0)"),1.0)</f>
        <v>1</v>
      </c>
      <c r="AV30" s="12">
        <f>IFERROR(__xludf.DUMMYFUNCTION("IF(REGEXMATCH(AO30, ""CR""), 1, 0)"),1.0)</f>
        <v>1</v>
      </c>
      <c r="AW30" s="12">
        <f>IFERROR(__xludf.DUMMYFUNCTION("IF(REGEXMATCH(AO30, ""VER""), 1, 0)"),0.0)</f>
        <v>0</v>
      </c>
      <c r="AX30" s="10" t="s">
        <v>127</v>
      </c>
      <c r="AY30" s="10" t="s">
        <v>94</v>
      </c>
    </row>
    <row r="31" ht="15.75" customHeight="1">
      <c r="A31" s="5">
        <v>670853.0</v>
      </c>
      <c r="B31" s="6" t="s">
        <v>340</v>
      </c>
      <c r="C31" s="5">
        <v>0.0</v>
      </c>
      <c r="D31" s="7" t="s">
        <v>52</v>
      </c>
      <c r="E31" s="7" t="s">
        <v>53</v>
      </c>
      <c r="F31" s="7" t="s">
        <v>309</v>
      </c>
      <c r="G31" s="7" t="s">
        <v>341</v>
      </c>
      <c r="H31" s="7" t="s">
        <v>342</v>
      </c>
      <c r="I31" s="5">
        <v>2011.0</v>
      </c>
      <c r="J31" s="8">
        <v>40725.0</v>
      </c>
      <c r="K31" s="7" t="s">
        <v>343</v>
      </c>
      <c r="L31" s="7" t="s">
        <v>343</v>
      </c>
      <c r="M31" s="7">
        <f>IFERROR(__xludf.DUMMYFUNCTION("index(SPLIT(L31,""-""),0,1)"),2012.0)</f>
        <v>2012</v>
      </c>
      <c r="N31" s="5">
        <v>268.0</v>
      </c>
      <c r="O31" s="5">
        <v>268.0</v>
      </c>
      <c r="P31" s="5">
        <v>7.0</v>
      </c>
      <c r="Q31" s="7" t="s">
        <v>344</v>
      </c>
      <c r="R31" s="5">
        <v>6.0</v>
      </c>
      <c r="S31" s="5">
        <v>31.0</v>
      </c>
      <c r="T31" s="5">
        <v>20.0</v>
      </c>
      <c r="U31" s="5">
        <v>877.0</v>
      </c>
      <c r="V31" s="5">
        <v>10.0</v>
      </c>
      <c r="W31" s="5">
        <v>535.0</v>
      </c>
      <c r="X31" s="7" t="s">
        <v>345</v>
      </c>
      <c r="Y31" s="5">
        <v>4.0</v>
      </c>
      <c r="Z31" s="5">
        <v>118.0</v>
      </c>
      <c r="AA31" s="5">
        <v>0.0</v>
      </c>
      <c r="AB31" s="5">
        <v>7.0</v>
      </c>
      <c r="AC31" s="7" t="s">
        <v>60</v>
      </c>
      <c r="AD31" s="7" t="s">
        <v>78</v>
      </c>
      <c r="AE31" s="7" t="s">
        <v>62</v>
      </c>
      <c r="AF31" s="7" t="s">
        <v>63</v>
      </c>
      <c r="AG31" s="7" t="s">
        <v>64</v>
      </c>
      <c r="AH31" s="7"/>
      <c r="AI31" s="7" t="s">
        <v>65</v>
      </c>
      <c r="AJ31" s="9" t="b">
        <v>0</v>
      </c>
      <c r="AK31" s="7" t="s">
        <v>64</v>
      </c>
      <c r="AL31" s="5" t="s">
        <v>66</v>
      </c>
      <c r="AM31" s="5" t="s">
        <v>103</v>
      </c>
      <c r="AN31" s="10" t="s">
        <v>346</v>
      </c>
      <c r="AO31" s="11" t="s">
        <v>347</v>
      </c>
      <c r="AP31" s="11">
        <v>8.0</v>
      </c>
      <c r="AQ31" s="11" t="str">
        <f t="shared" ref="AQ31:AQ38" si="6">IF(AP31&gt;12,"1","0")</f>
        <v>0</v>
      </c>
      <c r="AR31" s="12">
        <f>IFERROR(__xludf.DUMMYFUNCTION("IF(REGEXMATCH(AO31, ""ISU_REP""), 1, 0)"),0.0)</f>
        <v>0</v>
      </c>
      <c r="AS31" s="12">
        <f>IFERROR(__xludf.DUMMYFUNCTION("IF(REGEXMATCH(AO31, ""ISU_ANLYS""), 1, 0)"),0.0)</f>
        <v>0</v>
      </c>
      <c r="AT31" s="12">
        <f>IFERROR(__xludf.DUMMYFUNCTION("IF(REGEXMATCH(AO31, ""SOL_DES""), 1, 0)"),1.0)</f>
        <v>1</v>
      </c>
      <c r="AU31" s="12">
        <f>IFERROR(__xludf.DUMMYFUNCTION("IF(REGEXMATCH(AO31, ""IMPL""), 1, 0)"),1.0)</f>
        <v>1</v>
      </c>
      <c r="AV31" s="12">
        <f>IFERROR(__xludf.DUMMYFUNCTION("IF(REGEXMATCH(AO31, ""CR""), 1, 0)"),1.0)</f>
        <v>1</v>
      </c>
      <c r="AW31" s="12">
        <f>IFERROR(__xludf.DUMMYFUNCTION("IF(REGEXMATCH(AO31, ""VER""), 1, 0)"),1.0)</f>
        <v>1</v>
      </c>
      <c r="AX31" s="10" t="s">
        <v>307</v>
      </c>
      <c r="AY31" s="10" t="s">
        <v>94</v>
      </c>
    </row>
    <row r="32" ht="15.75" customHeight="1">
      <c r="A32" s="5">
        <v>674446.0</v>
      </c>
      <c r="B32" s="6" t="s">
        <v>348</v>
      </c>
      <c r="C32" s="5">
        <v>0.0</v>
      </c>
      <c r="D32" s="7" t="s">
        <v>52</v>
      </c>
      <c r="E32" s="7" t="s">
        <v>53</v>
      </c>
      <c r="F32" s="7" t="s">
        <v>349</v>
      </c>
      <c r="G32" s="7" t="s">
        <v>350</v>
      </c>
      <c r="H32" s="7" t="s">
        <v>351</v>
      </c>
      <c r="I32" s="5">
        <v>2011.0</v>
      </c>
      <c r="J32" s="8">
        <v>40725.0</v>
      </c>
      <c r="K32" s="7" t="s">
        <v>352</v>
      </c>
      <c r="L32" s="7" t="s">
        <v>352</v>
      </c>
      <c r="M32" s="7">
        <f>IFERROR(__xludf.DUMMYFUNCTION("index(SPLIT(L32,""-""),0,1)"),2011.0)</f>
        <v>2011</v>
      </c>
      <c r="N32" s="5">
        <v>13.0</v>
      </c>
      <c r="O32" s="5">
        <v>13.0</v>
      </c>
      <c r="P32" s="5">
        <v>2.0</v>
      </c>
      <c r="Q32" s="7" t="s">
        <v>353</v>
      </c>
      <c r="R32" s="5">
        <v>8.0</v>
      </c>
      <c r="S32" s="5">
        <v>33.0</v>
      </c>
      <c r="T32" s="5">
        <v>7.0</v>
      </c>
      <c r="U32" s="5">
        <v>150.0</v>
      </c>
      <c r="V32" s="5">
        <v>3.0</v>
      </c>
      <c r="W32" s="5">
        <v>77.0</v>
      </c>
      <c r="X32" s="7" t="s">
        <v>350</v>
      </c>
      <c r="Y32" s="5">
        <v>3.0</v>
      </c>
      <c r="Z32" s="5">
        <v>77.0</v>
      </c>
      <c r="AA32" s="5">
        <v>1.0</v>
      </c>
      <c r="AB32" s="5">
        <v>3.0</v>
      </c>
      <c r="AC32" s="7" t="s">
        <v>60</v>
      </c>
      <c r="AD32" s="7" t="s">
        <v>78</v>
      </c>
      <c r="AE32" s="7" t="s">
        <v>62</v>
      </c>
      <c r="AF32" s="7" t="s">
        <v>63</v>
      </c>
      <c r="AG32" s="7" t="s">
        <v>64</v>
      </c>
      <c r="AH32" s="7"/>
      <c r="AI32" s="7" t="s">
        <v>65</v>
      </c>
      <c r="AJ32" s="9" t="b">
        <v>0</v>
      </c>
      <c r="AK32" s="7" t="s">
        <v>64</v>
      </c>
      <c r="AL32" s="5" t="s">
        <v>66</v>
      </c>
      <c r="AM32" s="5" t="s">
        <v>103</v>
      </c>
      <c r="AN32" s="10" t="s">
        <v>354</v>
      </c>
      <c r="AO32" s="11" t="s">
        <v>355</v>
      </c>
      <c r="AP32" s="11">
        <v>4.0</v>
      </c>
      <c r="AQ32" s="11" t="str">
        <f t="shared" si="6"/>
        <v>0</v>
      </c>
      <c r="AR32" s="12">
        <f>IFERROR(__xludf.DUMMYFUNCTION("IF(REGEXMATCH(AO32, ""ISU_REP""), 1, 0)"),0.0)</f>
        <v>0</v>
      </c>
      <c r="AS32" s="12">
        <f>IFERROR(__xludf.DUMMYFUNCTION("IF(REGEXMATCH(AO32, ""ISU_ANLYS""), 1, 0)"),0.0)</f>
        <v>0</v>
      </c>
      <c r="AT32" s="12">
        <f>IFERROR(__xludf.DUMMYFUNCTION("IF(REGEXMATCH(AO32, ""SOL_DES""), 1, 0)"),0.0)</f>
        <v>0</v>
      </c>
      <c r="AU32" s="12">
        <f>IFERROR(__xludf.DUMMYFUNCTION("IF(REGEXMATCH(AO32, ""IMPL""), 1, 0)"),1.0)</f>
        <v>1</v>
      </c>
      <c r="AV32" s="12">
        <f>IFERROR(__xludf.DUMMYFUNCTION("IF(REGEXMATCH(AO32, ""CR""), 1, 0)"),1.0)</f>
        <v>1</v>
      </c>
      <c r="AW32" s="12">
        <f>IFERROR(__xludf.DUMMYFUNCTION("IF(REGEXMATCH(AO32, ""VER""), 1, 0)"),0.0)</f>
        <v>0</v>
      </c>
      <c r="AX32" s="10" t="s">
        <v>138</v>
      </c>
      <c r="AY32" s="10" t="s">
        <v>94</v>
      </c>
    </row>
    <row r="33" ht="15.75" customHeight="1">
      <c r="A33" s="5">
        <v>674609.0</v>
      </c>
      <c r="B33" s="6" t="s">
        <v>356</v>
      </c>
      <c r="C33" s="5">
        <v>0.0</v>
      </c>
      <c r="D33" s="7" t="s">
        <v>52</v>
      </c>
      <c r="E33" s="7" t="s">
        <v>53</v>
      </c>
      <c r="F33" s="7" t="s">
        <v>73</v>
      </c>
      <c r="G33" s="7" t="s">
        <v>298</v>
      </c>
      <c r="H33" s="7" t="s">
        <v>357</v>
      </c>
      <c r="I33" s="5">
        <v>2011.0</v>
      </c>
      <c r="J33" s="8">
        <v>40725.0</v>
      </c>
      <c r="K33" s="7" t="s">
        <v>358</v>
      </c>
      <c r="L33" s="7" t="s">
        <v>358</v>
      </c>
      <c r="M33" s="7">
        <f>IFERROR(__xludf.DUMMYFUNCTION("index(SPLIT(L33,""-""),0,1)"),2011.0)</f>
        <v>2011</v>
      </c>
      <c r="N33" s="5">
        <v>15.0</v>
      </c>
      <c r="O33" s="5">
        <v>15.0</v>
      </c>
      <c r="P33" s="5">
        <v>3.0</v>
      </c>
      <c r="Q33" s="7" t="s">
        <v>359</v>
      </c>
      <c r="R33" s="5">
        <v>5.0</v>
      </c>
      <c r="S33" s="5">
        <v>152.0</v>
      </c>
      <c r="T33" s="5">
        <v>2.0</v>
      </c>
      <c r="U33" s="5">
        <v>246.0</v>
      </c>
      <c r="V33" s="5">
        <v>2.0</v>
      </c>
      <c r="W33" s="5">
        <v>246.0</v>
      </c>
      <c r="X33" s="7" t="s">
        <v>360</v>
      </c>
      <c r="Y33" s="5">
        <v>0.0</v>
      </c>
      <c r="Z33" s="5">
        <v>0.0</v>
      </c>
      <c r="AA33" s="5">
        <v>0.0</v>
      </c>
      <c r="AB33" s="5">
        <v>1.0</v>
      </c>
      <c r="AC33" s="7" t="s">
        <v>60</v>
      </c>
      <c r="AD33" s="7" t="s">
        <v>78</v>
      </c>
      <c r="AE33" s="7" t="s">
        <v>62</v>
      </c>
      <c r="AF33" s="7" t="s">
        <v>63</v>
      </c>
      <c r="AG33" s="7" t="s">
        <v>64</v>
      </c>
      <c r="AH33" s="7"/>
      <c r="AI33" s="7" t="s">
        <v>65</v>
      </c>
      <c r="AJ33" s="9" t="b">
        <v>0</v>
      </c>
      <c r="AK33" s="7" t="s">
        <v>64</v>
      </c>
      <c r="AL33" s="5" t="s">
        <v>66</v>
      </c>
      <c r="AM33" s="5" t="s">
        <v>79</v>
      </c>
      <c r="AN33" s="10" t="s">
        <v>361</v>
      </c>
      <c r="AO33" s="11" t="s">
        <v>69</v>
      </c>
      <c r="AP33" s="11">
        <v>3.0</v>
      </c>
      <c r="AQ33" s="11" t="str">
        <f t="shared" si="6"/>
        <v>0</v>
      </c>
      <c r="AR33" s="12">
        <f>IFERROR(__xludf.DUMMYFUNCTION("IF(REGEXMATCH(AO33, ""ISU_REP""), 1, 0)"),0.0)</f>
        <v>0</v>
      </c>
      <c r="AS33" s="12">
        <f>IFERROR(__xludf.DUMMYFUNCTION("IF(REGEXMATCH(AO33, ""ISU_ANLYS""), 1, 0)"),1.0)</f>
        <v>1</v>
      </c>
      <c r="AT33" s="12">
        <f>IFERROR(__xludf.DUMMYFUNCTION("IF(REGEXMATCH(AO33, ""SOL_DES""), 1, 0)"),1.0)</f>
        <v>1</v>
      </c>
      <c r="AU33" s="12">
        <f>IFERROR(__xludf.DUMMYFUNCTION("IF(REGEXMATCH(AO33, ""IMPL""), 1, 0)"),1.0)</f>
        <v>1</v>
      </c>
      <c r="AV33" s="12">
        <f>IFERROR(__xludf.DUMMYFUNCTION("IF(REGEXMATCH(AO33, ""CR""), 1, 0)"),0.0)</f>
        <v>0</v>
      </c>
      <c r="AW33" s="12">
        <f>IFERROR(__xludf.DUMMYFUNCTION("IF(REGEXMATCH(AO33, ""VER""), 1, 0)"),0.0)</f>
        <v>0</v>
      </c>
      <c r="AX33" s="10" t="s">
        <v>70</v>
      </c>
      <c r="AY33" s="10" t="s">
        <v>71</v>
      </c>
    </row>
    <row r="34" ht="15.75" customHeight="1">
      <c r="A34" s="5">
        <v>675961.0</v>
      </c>
      <c r="B34" s="6" t="s">
        <v>362</v>
      </c>
      <c r="C34" s="5">
        <v>0.0</v>
      </c>
      <c r="D34" s="7" t="s">
        <v>52</v>
      </c>
      <c r="E34" s="7" t="s">
        <v>53</v>
      </c>
      <c r="F34" s="7" t="s">
        <v>363</v>
      </c>
      <c r="G34" s="7" t="s">
        <v>364</v>
      </c>
      <c r="H34" s="7" t="s">
        <v>365</v>
      </c>
      <c r="I34" s="5">
        <v>2011.0</v>
      </c>
      <c r="J34" s="8">
        <v>40756.0</v>
      </c>
      <c r="K34" s="7" t="s">
        <v>366</v>
      </c>
      <c r="L34" s="7" t="s">
        <v>366</v>
      </c>
      <c r="M34" s="7">
        <f>IFERROR(__xludf.DUMMYFUNCTION("index(SPLIT(L34,""-""),0,1)"),2011.0)</f>
        <v>2011</v>
      </c>
      <c r="N34" s="5">
        <v>3.0</v>
      </c>
      <c r="O34" s="5">
        <v>3.0</v>
      </c>
      <c r="P34" s="5">
        <v>4.0</v>
      </c>
      <c r="Q34" s="7" t="s">
        <v>367</v>
      </c>
      <c r="R34" s="5">
        <v>11.0</v>
      </c>
      <c r="S34" s="5">
        <v>43.0</v>
      </c>
      <c r="T34" s="5">
        <v>4.0</v>
      </c>
      <c r="U34" s="5">
        <v>79.0</v>
      </c>
      <c r="V34" s="5">
        <v>2.0</v>
      </c>
      <c r="W34" s="5">
        <v>62.0</v>
      </c>
      <c r="X34" s="7" t="s">
        <v>364</v>
      </c>
      <c r="Y34" s="5">
        <v>2.0</v>
      </c>
      <c r="Z34" s="5">
        <v>62.0</v>
      </c>
      <c r="AA34" s="5">
        <v>1.0</v>
      </c>
      <c r="AB34" s="5">
        <v>1.0</v>
      </c>
      <c r="AC34" s="7" t="s">
        <v>60</v>
      </c>
      <c r="AD34" s="7" t="s">
        <v>78</v>
      </c>
      <c r="AE34" s="7" t="s">
        <v>62</v>
      </c>
      <c r="AF34" s="7" t="s">
        <v>63</v>
      </c>
      <c r="AG34" s="7" t="s">
        <v>64</v>
      </c>
      <c r="AH34" s="7"/>
      <c r="AI34" s="7" t="s">
        <v>65</v>
      </c>
      <c r="AJ34" s="9" t="b">
        <v>0</v>
      </c>
      <c r="AK34" s="7" t="s">
        <v>64</v>
      </c>
      <c r="AL34" s="5" t="s">
        <v>66</v>
      </c>
      <c r="AM34" s="5" t="s">
        <v>103</v>
      </c>
      <c r="AN34" s="10" t="s">
        <v>368</v>
      </c>
      <c r="AO34" s="11" t="s">
        <v>369</v>
      </c>
      <c r="AP34" s="11">
        <v>2.0</v>
      </c>
      <c r="AQ34" s="11" t="str">
        <f t="shared" si="6"/>
        <v>0</v>
      </c>
      <c r="AR34" s="12">
        <f>IFERROR(__xludf.DUMMYFUNCTION("IF(REGEXMATCH(AO34, ""ISU_REP""), 1, 0)"),0.0)</f>
        <v>0</v>
      </c>
      <c r="AS34" s="12">
        <f>IFERROR(__xludf.DUMMYFUNCTION("IF(REGEXMATCH(AO34, ""ISU_ANLYS""), 1, 0)"),1.0)</f>
        <v>1</v>
      </c>
      <c r="AT34" s="12">
        <f>IFERROR(__xludf.DUMMYFUNCTION("IF(REGEXMATCH(AO34, ""SOL_DES""), 1, 0)"),0.0)</f>
        <v>0</v>
      </c>
      <c r="AU34" s="12">
        <f>IFERROR(__xludf.DUMMYFUNCTION("IF(REGEXMATCH(AO34, ""IMPL""), 1, 0)"),1.0)</f>
        <v>1</v>
      </c>
      <c r="AV34" s="12">
        <f>IFERROR(__xludf.DUMMYFUNCTION("IF(REGEXMATCH(AO34, ""CR""), 1, 0)"),0.0)</f>
        <v>0</v>
      </c>
      <c r="AW34" s="12">
        <f>IFERROR(__xludf.DUMMYFUNCTION("IF(REGEXMATCH(AO34, ""VER""), 1, 0)"),0.0)</f>
        <v>0</v>
      </c>
      <c r="AX34" s="10" t="s">
        <v>319</v>
      </c>
      <c r="AY34" s="10" t="s">
        <v>71</v>
      </c>
    </row>
    <row r="35" ht="15.75" customHeight="1">
      <c r="A35" s="5">
        <v>676248.0</v>
      </c>
      <c r="B35" s="6" t="s">
        <v>370</v>
      </c>
      <c r="C35" s="5">
        <v>0.0</v>
      </c>
      <c r="D35" s="7" t="s">
        <v>52</v>
      </c>
      <c r="E35" s="7" t="s">
        <v>53</v>
      </c>
      <c r="F35" s="7" t="s">
        <v>148</v>
      </c>
      <c r="G35" s="7" t="s">
        <v>114</v>
      </c>
      <c r="H35" s="7" t="s">
        <v>371</v>
      </c>
      <c r="I35" s="5">
        <v>2011.0</v>
      </c>
      <c r="J35" s="8">
        <v>40756.0</v>
      </c>
      <c r="K35" s="7" t="s">
        <v>372</v>
      </c>
      <c r="L35" s="7" t="s">
        <v>372</v>
      </c>
      <c r="M35" s="7">
        <f>IFERROR(__xludf.DUMMYFUNCTION("index(SPLIT(L35,""-""),0,1)"),2013.0)</f>
        <v>2013</v>
      </c>
      <c r="N35" s="5">
        <v>587.0</v>
      </c>
      <c r="O35" s="5">
        <v>587.0</v>
      </c>
      <c r="P35" s="5">
        <v>10.0</v>
      </c>
      <c r="Q35" s="7" t="s">
        <v>373</v>
      </c>
      <c r="R35" s="5">
        <v>6.0</v>
      </c>
      <c r="S35" s="5">
        <v>138.0</v>
      </c>
      <c r="T35" s="5">
        <v>15.0</v>
      </c>
      <c r="U35" s="5">
        <v>1168.0</v>
      </c>
      <c r="V35" s="5">
        <v>4.0</v>
      </c>
      <c r="W35" s="5">
        <v>243.0</v>
      </c>
      <c r="X35" s="7" t="s">
        <v>114</v>
      </c>
      <c r="Y35" s="5">
        <v>4.0</v>
      </c>
      <c r="Z35" s="5">
        <v>243.0</v>
      </c>
      <c r="AA35" s="5">
        <v>1.0</v>
      </c>
      <c r="AB35" s="5">
        <v>3.0</v>
      </c>
      <c r="AC35" s="7" t="s">
        <v>60</v>
      </c>
      <c r="AD35" s="7" t="s">
        <v>78</v>
      </c>
      <c r="AE35" s="7" t="s">
        <v>62</v>
      </c>
      <c r="AF35" s="7" t="s">
        <v>63</v>
      </c>
      <c r="AG35" s="7" t="s">
        <v>64</v>
      </c>
      <c r="AH35" s="7"/>
      <c r="AI35" s="7" t="s">
        <v>65</v>
      </c>
      <c r="AJ35" s="9" t="b">
        <v>0</v>
      </c>
      <c r="AK35" s="7" t="s">
        <v>64</v>
      </c>
      <c r="AL35" s="5" t="s">
        <v>66</v>
      </c>
      <c r="AM35" s="5" t="s">
        <v>103</v>
      </c>
      <c r="AN35" s="10" t="s">
        <v>374</v>
      </c>
      <c r="AO35" s="11" t="s">
        <v>375</v>
      </c>
      <c r="AP35" s="11">
        <v>4.0</v>
      </c>
      <c r="AQ35" s="11" t="str">
        <f t="shared" si="6"/>
        <v>0</v>
      </c>
      <c r="AR35" s="12">
        <f>IFERROR(__xludf.DUMMYFUNCTION("IF(REGEXMATCH(AO35, ""ISU_REP""), 1, 0)"),0.0)</f>
        <v>0</v>
      </c>
      <c r="AS35" s="12">
        <f>IFERROR(__xludf.DUMMYFUNCTION("IF(REGEXMATCH(AO35, ""ISU_ANLYS""), 1, 0)"),0.0)</f>
        <v>0</v>
      </c>
      <c r="AT35" s="12">
        <f>IFERROR(__xludf.DUMMYFUNCTION("IF(REGEXMATCH(AO35, ""SOL_DES""), 1, 0)"),1.0)</f>
        <v>1</v>
      </c>
      <c r="AU35" s="12">
        <f>IFERROR(__xludf.DUMMYFUNCTION("IF(REGEXMATCH(AO35, ""IMPL""), 1, 0)"),1.0)</f>
        <v>1</v>
      </c>
      <c r="AV35" s="12">
        <f>IFERROR(__xludf.DUMMYFUNCTION("IF(REGEXMATCH(AO35, ""CR""), 1, 0)"),1.0)</f>
        <v>1</v>
      </c>
      <c r="AW35" s="12">
        <f>IFERROR(__xludf.DUMMYFUNCTION("IF(REGEXMATCH(AO35, ""VER""), 1, 0)"),0.0)</f>
        <v>0</v>
      </c>
      <c r="AX35" s="10" t="s">
        <v>376</v>
      </c>
      <c r="AY35" s="10" t="s">
        <v>71</v>
      </c>
    </row>
    <row r="36" ht="15.75" customHeight="1">
      <c r="A36" s="5">
        <v>677173.0</v>
      </c>
      <c r="B36" s="6" t="s">
        <v>377</v>
      </c>
      <c r="C36" s="5">
        <v>0.0</v>
      </c>
      <c r="D36" s="7" t="s">
        <v>52</v>
      </c>
      <c r="E36" s="7" t="s">
        <v>53</v>
      </c>
      <c r="F36" s="7" t="s">
        <v>108</v>
      </c>
      <c r="G36" s="7" t="s">
        <v>378</v>
      </c>
      <c r="H36" s="7" t="s">
        <v>379</v>
      </c>
      <c r="I36" s="5">
        <v>2011.0</v>
      </c>
      <c r="J36" s="8">
        <v>40756.0</v>
      </c>
      <c r="K36" s="7" t="s">
        <v>380</v>
      </c>
      <c r="L36" s="7" t="s">
        <v>381</v>
      </c>
      <c r="M36" s="7">
        <f>IFERROR(__xludf.DUMMYFUNCTION("index(SPLIT(L36,""-""),0,1)"),2011.0)</f>
        <v>2011</v>
      </c>
      <c r="N36" s="5">
        <v>24.0</v>
      </c>
      <c r="O36" s="5">
        <v>63.0</v>
      </c>
      <c r="P36" s="5">
        <v>13.0</v>
      </c>
      <c r="Q36" s="7" t="s">
        <v>382</v>
      </c>
      <c r="R36" s="5">
        <v>16.0</v>
      </c>
      <c r="S36" s="5">
        <v>35.0</v>
      </c>
      <c r="T36" s="5">
        <v>30.0</v>
      </c>
      <c r="U36" s="5">
        <v>1429.0</v>
      </c>
      <c r="V36" s="5">
        <v>5.0</v>
      </c>
      <c r="W36" s="5">
        <v>360.0</v>
      </c>
      <c r="X36" s="7" t="s">
        <v>383</v>
      </c>
      <c r="Y36" s="5">
        <v>8.0</v>
      </c>
      <c r="Z36" s="5">
        <v>142.0</v>
      </c>
      <c r="AA36" s="5">
        <v>0.0</v>
      </c>
      <c r="AB36" s="5">
        <v>6.0</v>
      </c>
      <c r="AC36" s="7" t="s">
        <v>60</v>
      </c>
      <c r="AD36" s="7" t="s">
        <v>192</v>
      </c>
      <c r="AE36" s="7" t="s">
        <v>62</v>
      </c>
      <c r="AF36" s="7" t="s">
        <v>115</v>
      </c>
      <c r="AG36" s="7" t="s">
        <v>64</v>
      </c>
      <c r="AH36" s="7"/>
      <c r="AI36" s="7" t="s">
        <v>65</v>
      </c>
      <c r="AJ36" s="9" t="b">
        <v>0</v>
      </c>
      <c r="AK36" s="7" t="s">
        <v>64</v>
      </c>
      <c r="AL36" s="5" t="s">
        <v>66</v>
      </c>
      <c r="AM36" s="5" t="s">
        <v>90</v>
      </c>
      <c r="AN36" s="10" t="s">
        <v>384</v>
      </c>
      <c r="AO36" s="11" t="s">
        <v>385</v>
      </c>
      <c r="AP36" s="11">
        <v>10.0</v>
      </c>
      <c r="AQ36" s="11" t="str">
        <f t="shared" si="6"/>
        <v>0</v>
      </c>
      <c r="AR36" s="12">
        <f>IFERROR(__xludf.DUMMYFUNCTION("IF(REGEXMATCH(AO36, ""ISU_REP""), 1, 0)"),0.0)</f>
        <v>0</v>
      </c>
      <c r="AS36" s="12">
        <f>IFERROR(__xludf.DUMMYFUNCTION("IF(REGEXMATCH(AO36, ""ISU_ANLYS""), 1, 0)"),1.0)</f>
        <v>1</v>
      </c>
      <c r="AT36" s="12">
        <f>IFERROR(__xludf.DUMMYFUNCTION("IF(REGEXMATCH(AO36, ""SOL_DES""), 1, 0)"),1.0)</f>
        <v>1</v>
      </c>
      <c r="AU36" s="12">
        <f>IFERROR(__xludf.DUMMYFUNCTION("IF(REGEXMATCH(AO36, ""IMPL""), 1, 0)"),1.0)</f>
        <v>1</v>
      </c>
      <c r="AV36" s="12">
        <f>IFERROR(__xludf.DUMMYFUNCTION("IF(REGEXMATCH(AO36, ""CR""), 1, 0)"),1.0)</f>
        <v>1</v>
      </c>
      <c r="AW36" s="12">
        <f>IFERROR(__xludf.DUMMYFUNCTION("IF(REGEXMATCH(AO36, ""VER""), 1, 0)"),1.0)</f>
        <v>1</v>
      </c>
      <c r="AX36" s="10" t="s">
        <v>93</v>
      </c>
      <c r="AY36" s="10" t="s">
        <v>94</v>
      </c>
    </row>
    <row r="37" ht="15.75" customHeight="1">
      <c r="A37" s="5">
        <v>682449.0</v>
      </c>
      <c r="B37" s="6" t="s">
        <v>386</v>
      </c>
      <c r="C37" s="5">
        <v>0.0</v>
      </c>
      <c r="D37" s="7" t="s">
        <v>52</v>
      </c>
      <c r="E37" s="7" t="s">
        <v>205</v>
      </c>
      <c r="F37" s="7" t="s">
        <v>261</v>
      </c>
      <c r="G37" s="7" t="s">
        <v>255</v>
      </c>
      <c r="H37" s="7" t="s">
        <v>387</v>
      </c>
      <c r="I37" s="5">
        <v>2011.0</v>
      </c>
      <c r="J37" s="8">
        <v>40756.0</v>
      </c>
      <c r="K37" s="7" t="s">
        <v>388</v>
      </c>
      <c r="L37" s="7" t="s">
        <v>389</v>
      </c>
      <c r="M37" s="7">
        <f>IFERROR(__xludf.DUMMYFUNCTION("index(SPLIT(L37,""-""),0,1)"),2011.0)</f>
        <v>2011</v>
      </c>
      <c r="N37" s="5">
        <v>5.0</v>
      </c>
      <c r="O37" s="5">
        <v>2586.0</v>
      </c>
      <c r="P37" s="5">
        <v>0.0</v>
      </c>
      <c r="Q37" s="7" t="s">
        <v>390</v>
      </c>
      <c r="R37" s="5">
        <v>8.0</v>
      </c>
      <c r="S37" s="5">
        <v>50.0</v>
      </c>
      <c r="T37" s="5">
        <v>5.0</v>
      </c>
      <c r="U37" s="5">
        <v>81.0</v>
      </c>
      <c r="V37" s="5">
        <v>5.0</v>
      </c>
      <c r="W37" s="5">
        <v>81.0</v>
      </c>
      <c r="X37" s="7" t="s">
        <v>255</v>
      </c>
      <c r="Y37" s="5">
        <v>5.0</v>
      </c>
      <c r="Z37" s="5">
        <v>81.0</v>
      </c>
      <c r="AA37" s="5">
        <v>1.0</v>
      </c>
      <c r="AB37" s="5">
        <v>1.0</v>
      </c>
      <c r="AC37" s="7" t="s">
        <v>60</v>
      </c>
      <c r="AD37" s="7" t="s">
        <v>78</v>
      </c>
      <c r="AE37" s="7" t="s">
        <v>62</v>
      </c>
      <c r="AF37" s="7" t="s">
        <v>63</v>
      </c>
      <c r="AG37" s="7" t="s">
        <v>64</v>
      </c>
      <c r="AH37" s="7"/>
      <c r="AI37" s="7" t="s">
        <v>212</v>
      </c>
      <c r="AJ37" s="9" t="b">
        <v>0</v>
      </c>
      <c r="AK37" s="7" t="s">
        <v>64</v>
      </c>
      <c r="AL37" s="5" t="s">
        <v>66</v>
      </c>
      <c r="AM37" s="5" t="s">
        <v>391</v>
      </c>
      <c r="AN37" s="10" t="s">
        <v>392</v>
      </c>
      <c r="AO37" s="11" t="s">
        <v>369</v>
      </c>
      <c r="AP37" s="11">
        <v>2.0</v>
      </c>
      <c r="AQ37" s="11" t="str">
        <f t="shared" si="6"/>
        <v>0</v>
      </c>
      <c r="AR37" s="12">
        <f>IFERROR(__xludf.DUMMYFUNCTION("IF(REGEXMATCH(AO37, ""ISU_REP""), 1, 0)"),0.0)</f>
        <v>0</v>
      </c>
      <c r="AS37" s="12">
        <f>IFERROR(__xludf.DUMMYFUNCTION("IF(REGEXMATCH(AO37, ""ISU_ANLYS""), 1, 0)"),1.0)</f>
        <v>1</v>
      </c>
      <c r="AT37" s="12">
        <f>IFERROR(__xludf.DUMMYFUNCTION("IF(REGEXMATCH(AO37, ""SOL_DES""), 1, 0)"),0.0)</f>
        <v>0</v>
      </c>
      <c r="AU37" s="12">
        <f>IFERROR(__xludf.DUMMYFUNCTION("IF(REGEXMATCH(AO37, ""IMPL""), 1, 0)"),1.0)</f>
        <v>1</v>
      </c>
      <c r="AV37" s="12">
        <f>IFERROR(__xludf.DUMMYFUNCTION("IF(REGEXMATCH(AO37, ""CR""), 1, 0)"),0.0)</f>
        <v>0</v>
      </c>
      <c r="AW37" s="12">
        <f>IFERROR(__xludf.DUMMYFUNCTION("IF(REGEXMATCH(AO37, ""VER""), 1, 0)"),0.0)</f>
        <v>0</v>
      </c>
      <c r="AX37" s="10" t="s">
        <v>319</v>
      </c>
      <c r="AY37" s="10" t="s">
        <v>71</v>
      </c>
    </row>
    <row r="38" ht="15.75" customHeight="1">
      <c r="A38" s="13">
        <v>686900.0</v>
      </c>
      <c r="B38" s="14" t="str">
        <f>CONCATENATE("https://bugzilla.mozilla.org/show_bug.cgi?id=",A38)</f>
        <v>https://bugzilla.mozilla.org/show_bug.cgi?id=686900</v>
      </c>
      <c r="C38" s="13">
        <v>0.0</v>
      </c>
      <c r="D38" s="13" t="s">
        <v>52</v>
      </c>
      <c r="E38" s="13" t="s">
        <v>53</v>
      </c>
      <c r="F38" s="13" t="s">
        <v>73</v>
      </c>
      <c r="G38" s="13" t="s">
        <v>393</v>
      </c>
      <c r="H38" s="13" t="s">
        <v>394</v>
      </c>
      <c r="I38" s="13">
        <v>2011.0</v>
      </c>
      <c r="J38" s="15">
        <v>40787.0</v>
      </c>
      <c r="K38" s="13" t="s">
        <v>395</v>
      </c>
      <c r="L38" s="13" t="s">
        <v>395</v>
      </c>
      <c r="M38" s="7">
        <f>IFERROR(__xludf.DUMMYFUNCTION("index(SPLIT(L38,""-""),0,1)"),2011.0)</f>
        <v>2011</v>
      </c>
      <c r="N38" s="13">
        <v>5.0</v>
      </c>
      <c r="O38" s="13">
        <v>5.0</v>
      </c>
      <c r="P38" s="13">
        <v>4.0</v>
      </c>
      <c r="Q38" s="13" t="s">
        <v>396</v>
      </c>
      <c r="R38" s="13">
        <v>17.0</v>
      </c>
      <c r="S38" s="13">
        <v>70.0</v>
      </c>
      <c r="T38" s="13">
        <v>9.0</v>
      </c>
      <c r="U38" s="13">
        <v>257.0</v>
      </c>
      <c r="V38" s="13">
        <v>5.0</v>
      </c>
      <c r="W38" s="13">
        <v>154.0</v>
      </c>
      <c r="X38" s="13" t="s">
        <v>393</v>
      </c>
      <c r="Y38" s="13">
        <v>5.0</v>
      </c>
      <c r="Z38" s="13">
        <v>154.0</v>
      </c>
      <c r="AA38" s="13">
        <v>1.0</v>
      </c>
      <c r="AB38" s="13">
        <v>4.0</v>
      </c>
      <c r="AC38" s="13" t="s">
        <v>60</v>
      </c>
      <c r="AD38" s="13" t="s">
        <v>78</v>
      </c>
      <c r="AE38" s="13" t="s">
        <v>62</v>
      </c>
      <c r="AF38" s="13" t="s">
        <v>63</v>
      </c>
      <c r="AG38" s="13"/>
      <c r="AH38" s="13"/>
      <c r="AI38" s="13"/>
      <c r="AJ38" s="13"/>
      <c r="AK38" s="13"/>
      <c r="AL38" s="13" t="s">
        <v>66</v>
      </c>
      <c r="AM38" s="13" t="s">
        <v>103</v>
      </c>
      <c r="AN38" s="10" t="s">
        <v>397</v>
      </c>
      <c r="AO38" s="11" t="s">
        <v>398</v>
      </c>
      <c r="AP38" s="11">
        <v>3.0</v>
      </c>
      <c r="AQ38" s="11" t="str">
        <f t="shared" si="6"/>
        <v>0</v>
      </c>
      <c r="AR38" s="12">
        <f>IFERROR(__xludf.DUMMYFUNCTION("IF(REGEXMATCH(AO38, ""ISU_REP""), 1, 0)"),0.0)</f>
        <v>0</v>
      </c>
      <c r="AS38" s="12">
        <f>IFERROR(__xludf.DUMMYFUNCTION("IF(REGEXMATCH(AO38, ""ISU_ANLYS""), 1, 0)"),0.0)</f>
        <v>0</v>
      </c>
      <c r="AT38" s="12">
        <f>IFERROR(__xludf.DUMMYFUNCTION("IF(REGEXMATCH(AO38, ""SOL_DES""), 1, 0)"),1.0)</f>
        <v>1</v>
      </c>
      <c r="AU38" s="12">
        <f>IFERROR(__xludf.DUMMYFUNCTION("IF(REGEXMATCH(AO38, ""IMPL""), 1, 0)"),1.0)</f>
        <v>1</v>
      </c>
      <c r="AV38" s="12">
        <f>IFERROR(__xludf.DUMMYFUNCTION("IF(REGEXMATCH(AO38, ""CR""), 1, 0)"),1.0)</f>
        <v>1</v>
      </c>
      <c r="AW38" s="12">
        <f>IFERROR(__xludf.DUMMYFUNCTION("IF(REGEXMATCH(AO38, ""VER""), 1, 0)"),0.0)</f>
        <v>0</v>
      </c>
      <c r="AX38" s="16" t="s">
        <v>399</v>
      </c>
      <c r="AY38" s="16" t="s">
        <v>71</v>
      </c>
    </row>
    <row r="39" ht="15.75" customHeight="1">
      <c r="A39" s="5">
        <v>687754.0</v>
      </c>
      <c r="B39" s="6" t="s">
        <v>400</v>
      </c>
      <c r="C39" s="5">
        <v>0.0</v>
      </c>
      <c r="D39" s="7" t="s">
        <v>52</v>
      </c>
      <c r="E39" s="7" t="s">
        <v>205</v>
      </c>
      <c r="F39" s="7" t="s">
        <v>401</v>
      </c>
      <c r="G39" s="7" t="s">
        <v>402</v>
      </c>
      <c r="H39" s="7" t="s">
        <v>403</v>
      </c>
      <c r="I39" s="5">
        <v>2011.0</v>
      </c>
      <c r="J39" s="8">
        <v>40787.0</v>
      </c>
      <c r="K39" s="7" t="s">
        <v>404</v>
      </c>
      <c r="L39" s="7" t="s">
        <v>405</v>
      </c>
      <c r="M39" s="7">
        <f>IFERROR(__xludf.DUMMYFUNCTION("index(SPLIT(L39,""-""),0,1)"),2011.0)</f>
        <v>2011</v>
      </c>
      <c r="N39" s="5">
        <v>19.0</v>
      </c>
      <c r="O39" s="5">
        <v>25.0</v>
      </c>
      <c r="P39" s="5">
        <v>6.0</v>
      </c>
      <c r="Q39" s="7" t="s">
        <v>406</v>
      </c>
      <c r="R39" s="5">
        <v>13.0</v>
      </c>
      <c r="S39" s="5">
        <v>43.0</v>
      </c>
      <c r="T39" s="5">
        <v>35.0</v>
      </c>
      <c r="U39" s="5">
        <v>2430.0</v>
      </c>
      <c r="V39" s="5">
        <v>18.0</v>
      </c>
      <c r="W39" s="5">
        <v>1609.0</v>
      </c>
      <c r="X39" s="7" t="s">
        <v>402</v>
      </c>
      <c r="Y39" s="5">
        <v>18.0</v>
      </c>
      <c r="Z39" s="5">
        <v>1609.0</v>
      </c>
      <c r="AA39" s="5">
        <v>1.0</v>
      </c>
      <c r="AB39" s="5">
        <v>15.0</v>
      </c>
      <c r="AC39" s="7" t="s">
        <v>60</v>
      </c>
      <c r="AD39" s="7" t="s">
        <v>78</v>
      </c>
      <c r="AE39" s="7" t="s">
        <v>62</v>
      </c>
      <c r="AF39" s="7" t="s">
        <v>63</v>
      </c>
      <c r="AG39" s="7" t="s">
        <v>64</v>
      </c>
      <c r="AH39" s="7"/>
      <c r="AI39" s="7" t="s">
        <v>212</v>
      </c>
      <c r="AJ39" s="9" t="b">
        <v>0</v>
      </c>
      <c r="AK39" s="7" t="s">
        <v>64</v>
      </c>
      <c r="AL39" s="5" t="s">
        <v>66</v>
      </c>
      <c r="AM39" s="5" t="s">
        <v>103</v>
      </c>
      <c r="AN39" s="10" t="s">
        <v>407</v>
      </c>
      <c r="AO39" s="11" t="s">
        <v>408</v>
      </c>
      <c r="AP39" s="11">
        <v>16.0</v>
      </c>
      <c r="AQ39" s="11" t="str">
        <f>IF(AP39&gt;19,"1","0")</f>
        <v>0</v>
      </c>
      <c r="AR39" s="12">
        <f>IFERROR(__xludf.DUMMYFUNCTION("IF(REGEXMATCH(AO39, ""ISU_REP""), 1, 0)"),0.0)</f>
        <v>0</v>
      </c>
      <c r="AS39" s="12">
        <f>IFERROR(__xludf.DUMMYFUNCTION("IF(REGEXMATCH(AO39, ""ISU_ANLYS""), 1, 0)"),0.0)</f>
        <v>0</v>
      </c>
      <c r="AT39" s="12">
        <f>IFERROR(__xludf.DUMMYFUNCTION("IF(REGEXMATCH(AO39, ""SOL_DES""), 1, 0)"),1.0)</f>
        <v>1</v>
      </c>
      <c r="AU39" s="12">
        <f>IFERROR(__xludf.DUMMYFUNCTION("IF(REGEXMATCH(AO39, ""IMPL""), 1, 0)"),1.0)</f>
        <v>1</v>
      </c>
      <c r="AV39" s="12">
        <f>IFERROR(__xludf.DUMMYFUNCTION("IF(REGEXMATCH(AO39, ""CR""), 1, 0)"),1.0)</f>
        <v>1</v>
      </c>
      <c r="AW39" s="12">
        <f>IFERROR(__xludf.DUMMYFUNCTION("IF(REGEXMATCH(AO39, ""VER""), 1, 0)"),1.0)</f>
        <v>1</v>
      </c>
      <c r="AX39" s="10" t="s">
        <v>127</v>
      </c>
      <c r="AY39" s="10" t="s">
        <v>94</v>
      </c>
    </row>
    <row r="40" ht="15.75" customHeight="1">
      <c r="A40" s="5">
        <v>687929.0</v>
      </c>
      <c r="B40" s="6" t="s">
        <v>409</v>
      </c>
      <c r="C40" s="5">
        <v>0.0</v>
      </c>
      <c r="D40" s="7" t="s">
        <v>52</v>
      </c>
      <c r="E40" s="7" t="s">
        <v>53</v>
      </c>
      <c r="F40" s="7" t="s">
        <v>185</v>
      </c>
      <c r="G40" s="7" t="s">
        <v>410</v>
      </c>
      <c r="H40" s="7" t="s">
        <v>411</v>
      </c>
      <c r="I40" s="5">
        <v>2011.0</v>
      </c>
      <c r="J40" s="8">
        <v>40787.0</v>
      </c>
      <c r="K40" s="7" t="s">
        <v>188</v>
      </c>
      <c r="L40" s="7" t="s">
        <v>412</v>
      </c>
      <c r="M40" s="7">
        <f>IFERROR(__xludf.DUMMYFUNCTION("index(SPLIT(L40,""-""),0,1)"),2011.0)</f>
        <v>2011</v>
      </c>
      <c r="N40" s="5">
        <v>79.0</v>
      </c>
      <c r="O40" s="5">
        <v>2731.0</v>
      </c>
      <c r="P40" s="5">
        <v>11.0</v>
      </c>
      <c r="Q40" s="7" t="s">
        <v>413</v>
      </c>
      <c r="R40" s="5">
        <v>7.0</v>
      </c>
      <c r="S40" s="5">
        <v>137.0</v>
      </c>
      <c r="T40" s="5">
        <v>17.0</v>
      </c>
      <c r="U40" s="5">
        <v>668.0</v>
      </c>
      <c r="V40" s="5">
        <v>1.0</v>
      </c>
      <c r="W40" s="5">
        <v>137.0</v>
      </c>
      <c r="X40" s="7" t="s">
        <v>414</v>
      </c>
      <c r="Y40" s="5">
        <v>6.0</v>
      </c>
      <c r="Z40" s="5">
        <v>155.0</v>
      </c>
      <c r="AA40" s="5">
        <v>0.0</v>
      </c>
      <c r="AB40" s="5">
        <v>3.0</v>
      </c>
      <c r="AC40" s="7" t="s">
        <v>60</v>
      </c>
      <c r="AD40" s="7" t="s">
        <v>171</v>
      </c>
      <c r="AE40" s="7" t="s">
        <v>62</v>
      </c>
      <c r="AF40" s="7" t="s">
        <v>63</v>
      </c>
      <c r="AG40" s="7" t="s">
        <v>415</v>
      </c>
      <c r="AH40" s="7"/>
      <c r="AI40" s="7" t="s">
        <v>65</v>
      </c>
      <c r="AJ40" s="9" t="b">
        <v>0</v>
      </c>
      <c r="AK40" s="7" t="s">
        <v>64</v>
      </c>
      <c r="AL40" s="5" t="s">
        <v>66</v>
      </c>
      <c r="AM40" s="5" t="s">
        <v>273</v>
      </c>
      <c r="AN40" s="10" t="s">
        <v>416</v>
      </c>
      <c r="AO40" s="11" t="s">
        <v>417</v>
      </c>
      <c r="AP40" s="11">
        <v>6.0</v>
      </c>
      <c r="AQ40" s="11" t="str">
        <f t="shared" ref="AQ40:AQ43" si="7">IF(AP40&gt;12,"1","0")</f>
        <v>0</v>
      </c>
      <c r="AR40" s="12">
        <f>IFERROR(__xludf.DUMMYFUNCTION("IF(REGEXMATCH(AO40, ""ISU_REP""), 1, 0)"),1.0)</f>
        <v>1</v>
      </c>
      <c r="AS40" s="12">
        <f>IFERROR(__xludf.DUMMYFUNCTION("IF(REGEXMATCH(AO40, ""ISU_ANLYS""), 1, 0)"),1.0)</f>
        <v>1</v>
      </c>
      <c r="AT40" s="12">
        <f>IFERROR(__xludf.DUMMYFUNCTION("IF(REGEXMATCH(AO40, ""SOL_DES""), 1, 0)"),1.0)</f>
        <v>1</v>
      </c>
      <c r="AU40" s="12">
        <f>IFERROR(__xludf.DUMMYFUNCTION("IF(REGEXMATCH(AO40, ""IMPL""), 1, 0)"),1.0)</f>
        <v>1</v>
      </c>
      <c r="AV40" s="12">
        <f>IFERROR(__xludf.DUMMYFUNCTION("IF(REGEXMATCH(AO40, ""CR""), 1, 0)"),1.0)</f>
        <v>1</v>
      </c>
      <c r="AW40" s="12">
        <f>IFERROR(__xludf.DUMMYFUNCTION("IF(REGEXMATCH(AO40, ""VER""), 1, 0)"),1.0)</f>
        <v>1</v>
      </c>
      <c r="AX40" s="10" t="s">
        <v>165</v>
      </c>
      <c r="AY40" s="10" t="s">
        <v>71</v>
      </c>
    </row>
    <row r="41" ht="15.75" customHeight="1">
      <c r="A41" s="5">
        <v>691184.0</v>
      </c>
      <c r="B41" s="6" t="s">
        <v>418</v>
      </c>
      <c r="C41" s="5">
        <v>0.0</v>
      </c>
      <c r="D41" s="7" t="s">
        <v>52</v>
      </c>
      <c r="E41" s="7" t="s">
        <v>53</v>
      </c>
      <c r="F41" s="7" t="s">
        <v>129</v>
      </c>
      <c r="G41" s="7" t="s">
        <v>419</v>
      </c>
      <c r="H41" s="7" t="s">
        <v>420</v>
      </c>
      <c r="I41" s="5">
        <v>2011.0</v>
      </c>
      <c r="J41" s="17">
        <v>40817.0</v>
      </c>
      <c r="K41" s="7" t="s">
        <v>421</v>
      </c>
      <c r="L41" s="7" t="s">
        <v>421</v>
      </c>
      <c r="M41" s="7">
        <f>IFERROR(__xludf.DUMMYFUNCTION("index(SPLIT(L41,""-""),0,1)"),2011.0)</f>
        <v>2011</v>
      </c>
      <c r="N41" s="5">
        <v>5.0</v>
      </c>
      <c r="O41" s="5">
        <v>5.0</v>
      </c>
      <c r="P41" s="5">
        <v>3.0</v>
      </c>
      <c r="Q41" s="7" t="s">
        <v>422</v>
      </c>
      <c r="R41" s="5">
        <v>9.0</v>
      </c>
      <c r="S41" s="5">
        <v>32.0</v>
      </c>
      <c r="T41" s="5">
        <v>11.0</v>
      </c>
      <c r="U41" s="5">
        <v>269.0</v>
      </c>
      <c r="V41" s="5">
        <v>4.0</v>
      </c>
      <c r="W41" s="5">
        <v>87.0</v>
      </c>
      <c r="X41" s="7" t="s">
        <v>423</v>
      </c>
      <c r="Y41" s="5">
        <v>5.0</v>
      </c>
      <c r="Z41" s="5">
        <v>146.0</v>
      </c>
      <c r="AA41" s="5">
        <v>0.0</v>
      </c>
      <c r="AB41" s="5">
        <v>4.0</v>
      </c>
      <c r="AC41" s="7" t="s">
        <v>60</v>
      </c>
      <c r="AD41" s="7" t="s">
        <v>78</v>
      </c>
      <c r="AE41" s="7" t="s">
        <v>62</v>
      </c>
      <c r="AF41" s="7" t="s">
        <v>63</v>
      </c>
      <c r="AG41" s="7" t="s">
        <v>64</v>
      </c>
      <c r="AH41" s="7"/>
      <c r="AI41" s="7" t="s">
        <v>65</v>
      </c>
      <c r="AJ41" s="9" t="b">
        <v>0</v>
      </c>
      <c r="AK41" s="7" t="s">
        <v>64</v>
      </c>
      <c r="AL41" s="5"/>
      <c r="AM41" s="5"/>
      <c r="AN41" s="10" t="s">
        <v>424</v>
      </c>
      <c r="AO41" s="11" t="s">
        <v>154</v>
      </c>
      <c r="AP41" s="11">
        <v>2.0</v>
      </c>
      <c r="AQ41" s="11" t="str">
        <f t="shared" si="7"/>
        <v>0</v>
      </c>
      <c r="AR41" s="12">
        <f>IFERROR(__xludf.DUMMYFUNCTION("IF(REGEXMATCH(AO41, ""ISU_REP""), 1, 0)"),0.0)</f>
        <v>0</v>
      </c>
      <c r="AS41" s="12">
        <f>IFERROR(__xludf.DUMMYFUNCTION("IF(REGEXMATCH(AO41, ""ISU_ANLYS""), 1, 0)"),0.0)</f>
        <v>0</v>
      </c>
      <c r="AT41" s="12">
        <f>IFERROR(__xludf.DUMMYFUNCTION("IF(REGEXMATCH(AO41, ""SOL_DES""), 1, 0)"),0.0)</f>
        <v>0</v>
      </c>
      <c r="AU41" s="12">
        <f>IFERROR(__xludf.DUMMYFUNCTION("IF(REGEXMATCH(AO41, ""IMPL""), 1, 0)"),1.0)</f>
        <v>1</v>
      </c>
      <c r="AV41" s="12">
        <f>IFERROR(__xludf.DUMMYFUNCTION("IF(REGEXMATCH(AO41, ""CR""), 1, 0)"),1.0)</f>
        <v>1</v>
      </c>
      <c r="AW41" s="12">
        <f>IFERROR(__xludf.DUMMYFUNCTION("IF(REGEXMATCH(AO41, ""VER""), 1, 0)"),0.0)</f>
        <v>0</v>
      </c>
      <c r="AX41" s="10" t="s">
        <v>155</v>
      </c>
      <c r="AY41" s="10" t="s">
        <v>71</v>
      </c>
    </row>
    <row r="42" ht="15.75" customHeight="1">
      <c r="A42" s="5">
        <v>695213.0</v>
      </c>
      <c r="B42" s="6" t="s">
        <v>425</v>
      </c>
      <c r="C42" s="5">
        <v>0.0</v>
      </c>
      <c r="D42" s="7" t="s">
        <v>52</v>
      </c>
      <c r="E42" s="7" t="s">
        <v>53</v>
      </c>
      <c r="F42" s="7" t="s">
        <v>73</v>
      </c>
      <c r="G42" s="7" t="s">
        <v>426</v>
      </c>
      <c r="H42" s="7" t="s">
        <v>427</v>
      </c>
      <c r="I42" s="5">
        <v>2011.0</v>
      </c>
      <c r="J42" s="17">
        <v>40817.0</v>
      </c>
      <c r="K42" s="7" t="s">
        <v>428</v>
      </c>
      <c r="L42" s="7" t="s">
        <v>428</v>
      </c>
      <c r="M42" s="7">
        <f>IFERROR(__xludf.DUMMYFUNCTION("index(SPLIT(L42,""-""),0,1)"),2011.0)</f>
        <v>2011</v>
      </c>
      <c r="N42" s="5">
        <v>2.0</v>
      </c>
      <c r="O42" s="5">
        <v>2.0</v>
      </c>
      <c r="P42" s="5">
        <v>1.0</v>
      </c>
      <c r="Q42" s="7" t="s">
        <v>429</v>
      </c>
      <c r="R42" s="5">
        <v>7.0</v>
      </c>
      <c r="S42" s="5">
        <v>9.0</v>
      </c>
      <c r="T42" s="5">
        <v>3.0</v>
      </c>
      <c r="U42" s="5">
        <v>26.0</v>
      </c>
      <c r="V42" s="5">
        <v>2.0</v>
      </c>
      <c r="W42" s="5">
        <v>18.0</v>
      </c>
      <c r="X42" s="7" t="s">
        <v>426</v>
      </c>
      <c r="Y42" s="5">
        <v>2.0</v>
      </c>
      <c r="Z42" s="5">
        <v>18.0</v>
      </c>
      <c r="AA42" s="5">
        <v>1.0</v>
      </c>
      <c r="AB42" s="5">
        <v>1.0</v>
      </c>
      <c r="AC42" s="7" t="s">
        <v>60</v>
      </c>
      <c r="AD42" s="7" t="s">
        <v>78</v>
      </c>
      <c r="AE42" s="7" t="s">
        <v>62</v>
      </c>
      <c r="AF42" s="7" t="s">
        <v>63</v>
      </c>
      <c r="AG42" s="7" t="s">
        <v>64</v>
      </c>
      <c r="AH42" s="7"/>
      <c r="AI42" s="7" t="s">
        <v>65</v>
      </c>
      <c r="AJ42" s="9" t="b">
        <v>0</v>
      </c>
      <c r="AK42" s="7" t="s">
        <v>64</v>
      </c>
      <c r="AL42" s="5" t="s">
        <v>66</v>
      </c>
      <c r="AM42" s="5" t="s">
        <v>103</v>
      </c>
      <c r="AN42" s="10" t="s">
        <v>183</v>
      </c>
      <c r="AO42" s="11" t="s">
        <v>184</v>
      </c>
      <c r="AP42" s="11">
        <v>1.0</v>
      </c>
      <c r="AQ42" s="11" t="str">
        <f t="shared" si="7"/>
        <v>0</v>
      </c>
      <c r="AR42" s="12">
        <f>IFERROR(__xludf.DUMMYFUNCTION("IF(REGEXMATCH(AO42, ""ISU_REP""), 1, 0)"),0.0)</f>
        <v>0</v>
      </c>
      <c r="AS42" s="12">
        <f>IFERROR(__xludf.DUMMYFUNCTION("IF(REGEXMATCH(AO42, ""ISU_ANLYS""), 1, 0)"),0.0)</f>
        <v>0</v>
      </c>
      <c r="AT42" s="12">
        <f>IFERROR(__xludf.DUMMYFUNCTION("IF(REGEXMATCH(AO42, ""SOL_DES""), 1, 0)"),0.0)</f>
        <v>0</v>
      </c>
      <c r="AU42" s="12">
        <f>IFERROR(__xludf.DUMMYFUNCTION("IF(REGEXMATCH(AO42, ""IMPL""), 1, 0)"),1.0)</f>
        <v>1</v>
      </c>
      <c r="AV42" s="12">
        <f>IFERROR(__xludf.DUMMYFUNCTION("IF(REGEXMATCH(AO42, ""CR""), 1, 0)"),0.0)</f>
        <v>0</v>
      </c>
      <c r="AW42" s="12">
        <f>IFERROR(__xludf.DUMMYFUNCTION("IF(REGEXMATCH(AO42, ""VER""), 1, 0)"),0.0)</f>
        <v>0</v>
      </c>
      <c r="AX42" s="10" t="s">
        <v>184</v>
      </c>
      <c r="AY42" s="10" t="s">
        <v>71</v>
      </c>
    </row>
    <row r="43" ht="15.75" customHeight="1">
      <c r="A43" s="5">
        <v>696748.0</v>
      </c>
      <c r="B43" s="6" t="s">
        <v>430</v>
      </c>
      <c r="C43" s="5">
        <v>0.0</v>
      </c>
      <c r="D43" s="7" t="s">
        <v>52</v>
      </c>
      <c r="E43" s="7" t="s">
        <v>53</v>
      </c>
      <c r="F43" s="7" t="s">
        <v>73</v>
      </c>
      <c r="G43" s="7" t="s">
        <v>431</v>
      </c>
      <c r="H43" s="7" t="s">
        <v>432</v>
      </c>
      <c r="I43" s="5">
        <v>2011.0</v>
      </c>
      <c r="J43" s="17">
        <v>40817.0</v>
      </c>
      <c r="K43" s="7" t="s">
        <v>433</v>
      </c>
      <c r="L43" s="7" t="s">
        <v>434</v>
      </c>
      <c r="M43" s="7">
        <f>IFERROR(__xludf.DUMMYFUNCTION("index(SPLIT(L43,""-""),0,1)"),2011.0)</f>
        <v>2011</v>
      </c>
      <c r="N43" s="5">
        <v>38.0</v>
      </c>
      <c r="O43" s="5">
        <v>513.0</v>
      </c>
      <c r="P43" s="5">
        <v>10.0</v>
      </c>
      <c r="Q43" s="7" t="s">
        <v>435</v>
      </c>
      <c r="R43" s="5">
        <v>11.0</v>
      </c>
      <c r="S43" s="5">
        <v>363.0</v>
      </c>
      <c r="T43" s="5">
        <v>16.0</v>
      </c>
      <c r="U43" s="5">
        <v>1117.0</v>
      </c>
      <c r="V43" s="5">
        <v>1.0</v>
      </c>
      <c r="W43" s="5">
        <v>363.0</v>
      </c>
      <c r="X43" s="7" t="s">
        <v>436</v>
      </c>
      <c r="Y43" s="5">
        <v>6.0</v>
      </c>
      <c r="Z43" s="5">
        <v>564.0</v>
      </c>
      <c r="AA43" s="5">
        <v>0.0</v>
      </c>
      <c r="AB43" s="5">
        <v>2.0</v>
      </c>
      <c r="AC43" s="7" t="s">
        <v>60</v>
      </c>
      <c r="AD43" s="7" t="s">
        <v>171</v>
      </c>
      <c r="AE43" s="7" t="s">
        <v>62</v>
      </c>
      <c r="AF43" s="7" t="s">
        <v>115</v>
      </c>
      <c r="AG43" s="7" t="s">
        <v>64</v>
      </c>
      <c r="AH43" s="7"/>
      <c r="AI43" s="7" t="s">
        <v>65</v>
      </c>
      <c r="AJ43" s="9" t="b">
        <v>0</v>
      </c>
      <c r="AK43" s="7" t="s">
        <v>64</v>
      </c>
      <c r="AL43" s="5" t="s">
        <v>66</v>
      </c>
      <c r="AM43" s="5" t="s">
        <v>103</v>
      </c>
      <c r="AN43" s="10" t="s">
        <v>437</v>
      </c>
      <c r="AO43" s="11" t="s">
        <v>438</v>
      </c>
      <c r="AP43" s="11">
        <v>4.0</v>
      </c>
      <c r="AQ43" s="11" t="str">
        <f t="shared" si="7"/>
        <v>0</v>
      </c>
      <c r="AR43" s="12">
        <f>IFERROR(__xludf.DUMMYFUNCTION("IF(REGEXMATCH(AO43, ""ISU_REP""), 1, 0)"),0.0)</f>
        <v>0</v>
      </c>
      <c r="AS43" s="12">
        <f>IFERROR(__xludf.DUMMYFUNCTION("IF(REGEXMATCH(AO43, ""ISU_ANLYS""), 1, 0)"),1.0)</f>
        <v>1</v>
      </c>
      <c r="AT43" s="12">
        <f>IFERROR(__xludf.DUMMYFUNCTION("IF(REGEXMATCH(AO43, ""SOL_DES""), 1, 0)"),1.0)</f>
        <v>1</v>
      </c>
      <c r="AU43" s="12">
        <f>IFERROR(__xludf.DUMMYFUNCTION("IF(REGEXMATCH(AO43, ""IMPL""), 1, 0)"),1.0)</f>
        <v>1</v>
      </c>
      <c r="AV43" s="12">
        <f>IFERROR(__xludf.DUMMYFUNCTION("IF(REGEXMATCH(AO43, ""CR""), 1, 0)"),0.0)</f>
        <v>0</v>
      </c>
      <c r="AW43" s="12">
        <f>IFERROR(__xludf.DUMMYFUNCTION("IF(REGEXMATCH(AO43, ""VER""), 1, 0)"),1.0)</f>
        <v>1</v>
      </c>
      <c r="AX43" s="10" t="s">
        <v>70</v>
      </c>
      <c r="AY43" s="10" t="s">
        <v>71</v>
      </c>
    </row>
    <row r="44" ht="15.75" customHeight="1">
      <c r="A44" s="5">
        <v>698552.0</v>
      </c>
      <c r="B44" s="6" t="s">
        <v>439</v>
      </c>
      <c r="C44" s="5">
        <v>0.0</v>
      </c>
      <c r="D44" s="7" t="s">
        <v>233</v>
      </c>
      <c r="E44" s="7" t="s">
        <v>53</v>
      </c>
      <c r="F44" s="7" t="s">
        <v>440</v>
      </c>
      <c r="G44" s="7" t="s">
        <v>441</v>
      </c>
      <c r="H44" s="7" t="s">
        <v>442</v>
      </c>
      <c r="I44" s="5">
        <v>2011.0</v>
      </c>
      <c r="J44" s="17">
        <v>40817.0</v>
      </c>
      <c r="K44" s="7" t="s">
        <v>443</v>
      </c>
      <c r="L44" s="7" t="s">
        <v>444</v>
      </c>
      <c r="M44" s="7">
        <f>IFERROR(__xludf.DUMMYFUNCTION("index(SPLIT(L44,""-""),0,1)"),2011.0)</f>
        <v>2011</v>
      </c>
      <c r="N44" s="5">
        <v>31.0</v>
      </c>
      <c r="O44" s="5">
        <v>89.0</v>
      </c>
      <c r="P44" s="5">
        <v>9.0</v>
      </c>
      <c r="Q44" s="7" t="s">
        <v>445</v>
      </c>
      <c r="R44" s="5">
        <v>11.0</v>
      </c>
      <c r="S44" s="5">
        <v>65.0</v>
      </c>
      <c r="T44" s="5">
        <v>16.0</v>
      </c>
      <c r="U44" s="5">
        <v>900.0</v>
      </c>
      <c r="V44" s="5">
        <v>10.0</v>
      </c>
      <c r="W44" s="5">
        <v>543.0</v>
      </c>
      <c r="X44" s="7" t="s">
        <v>441</v>
      </c>
      <c r="Y44" s="5">
        <v>10.0</v>
      </c>
      <c r="Z44" s="5">
        <v>543.0</v>
      </c>
      <c r="AA44" s="5">
        <v>1.0</v>
      </c>
      <c r="AB44" s="5">
        <v>7.0</v>
      </c>
      <c r="AC44" s="7" t="s">
        <v>222</v>
      </c>
      <c r="AD44" s="7" t="s">
        <v>78</v>
      </c>
      <c r="AE44" s="7" t="s">
        <v>62</v>
      </c>
      <c r="AF44" s="7" t="s">
        <v>63</v>
      </c>
      <c r="AG44" s="7" t="s">
        <v>446</v>
      </c>
      <c r="AH44" s="7"/>
      <c r="AI44" s="7" t="s">
        <v>65</v>
      </c>
      <c r="AJ44" s="9" t="b">
        <v>0</v>
      </c>
      <c r="AK44" s="7" t="s">
        <v>64</v>
      </c>
      <c r="AL44" s="5" t="s">
        <v>172</v>
      </c>
      <c r="AM44" s="5" t="s">
        <v>173</v>
      </c>
      <c r="AN44" s="10" t="s">
        <v>447</v>
      </c>
      <c r="AO44" s="11" t="s">
        <v>448</v>
      </c>
      <c r="AP44" s="11">
        <v>3.0</v>
      </c>
      <c r="AQ44" s="11"/>
      <c r="AR44" s="12">
        <f>IFERROR(__xludf.DUMMYFUNCTION("IF(REGEXMATCH(AO44, ""ISU_REP""), 1, 0)"),0.0)</f>
        <v>0</v>
      </c>
      <c r="AS44" s="12">
        <f>IFERROR(__xludf.DUMMYFUNCTION("IF(REGEXMATCH(AO44, ""ISU_ANLYS""), 1, 0)"),0.0)</f>
        <v>0</v>
      </c>
      <c r="AT44" s="12">
        <f>IFERROR(__xludf.DUMMYFUNCTION("IF(REGEXMATCH(AO44, ""SOL_DES""), 1, 0)"),1.0)</f>
        <v>1</v>
      </c>
      <c r="AU44" s="12">
        <f>IFERROR(__xludf.DUMMYFUNCTION("IF(REGEXMATCH(AO44, ""IMPL""), 1, 0)"),1.0)</f>
        <v>1</v>
      </c>
      <c r="AV44" s="12">
        <f>IFERROR(__xludf.DUMMYFUNCTION("IF(REGEXMATCH(AO44, ""CR""), 1, 0)"),1.0)</f>
        <v>1</v>
      </c>
      <c r="AW44" s="12">
        <f>IFERROR(__xludf.DUMMYFUNCTION("IF(REGEXMATCH(AO44, ""VER""), 1, 0)"),0.0)</f>
        <v>0</v>
      </c>
      <c r="AX44" s="10" t="s">
        <v>376</v>
      </c>
      <c r="AY44" s="10" t="s">
        <v>71</v>
      </c>
    </row>
    <row r="45" ht="15.75" customHeight="1">
      <c r="A45" s="5">
        <v>700508.0</v>
      </c>
      <c r="B45" s="6" t="s">
        <v>449</v>
      </c>
      <c r="C45" s="5">
        <v>0.0</v>
      </c>
      <c r="D45" s="7" t="s">
        <v>52</v>
      </c>
      <c r="E45" s="7" t="s">
        <v>53</v>
      </c>
      <c r="F45" s="7" t="s">
        <v>349</v>
      </c>
      <c r="G45" s="7" t="s">
        <v>227</v>
      </c>
      <c r="H45" s="7" t="s">
        <v>450</v>
      </c>
      <c r="I45" s="5">
        <v>2011.0</v>
      </c>
      <c r="J45" s="17">
        <v>40848.0</v>
      </c>
      <c r="K45" s="7" t="s">
        <v>451</v>
      </c>
      <c r="L45" s="7" t="s">
        <v>452</v>
      </c>
      <c r="M45" s="7">
        <f>IFERROR(__xludf.DUMMYFUNCTION("index(SPLIT(L45,""-""),0,1)"),2012.0)</f>
        <v>2012</v>
      </c>
      <c r="N45" s="5">
        <v>61.0</v>
      </c>
      <c r="O45" s="5">
        <v>85.0</v>
      </c>
      <c r="P45" s="5">
        <v>5.0</v>
      </c>
      <c r="Q45" s="7" t="s">
        <v>453</v>
      </c>
      <c r="R45" s="5">
        <v>5.0</v>
      </c>
      <c r="S45" s="5">
        <v>230.0</v>
      </c>
      <c r="T45" s="5">
        <v>22.0</v>
      </c>
      <c r="U45" s="5">
        <v>1348.0</v>
      </c>
      <c r="V45" s="5">
        <v>12.0</v>
      </c>
      <c r="W45" s="5">
        <v>657.0</v>
      </c>
      <c r="X45" s="7" t="s">
        <v>227</v>
      </c>
      <c r="Y45" s="5">
        <v>12.0</v>
      </c>
      <c r="Z45" s="5">
        <v>657.0</v>
      </c>
      <c r="AA45" s="5">
        <v>1.0</v>
      </c>
      <c r="AB45" s="5">
        <v>6.0</v>
      </c>
      <c r="AC45" s="7" t="s">
        <v>60</v>
      </c>
      <c r="AD45" s="7" t="s">
        <v>78</v>
      </c>
      <c r="AE45" s="7" t="s">
        <v>62</v>
      </c>
      <c r="AF45" s="7" t="s">
        <v>63</v>
      </c>
      <c r="AG45" s="7" t="s">
        <v>64</v>
      </c>
      <c r="AH45" s="7"/>
      <c r="AI45" s="7" t="s">
        <v>65</v>
      </c>
      <c r="AJ45" s="9" t="b">
        <v>0</v>
      </c>
      <c r="AK45" s="7" t="s">
        <v>64</v>
      </c>
      <c r="AL45" s="5" t="s">
        <v>66</v>
      </c>
      <c r="AM45" s="5" t="s">
        <v>391</v>
      </c>
      <c r="AN45" s="10" t="s">
        <v>454</v>
      </c>
      <c r="AO45" s="11" t="s">
        <v>455</v>
      </c>
      <c r="AP45" s="11">
        <v>5.0</v>
      </c>
      <c r="AQ45" s="11" t="str">
        <f t="shared" ref="AQ45:AQ52" si="8">IF(AP45&gt;12,"1","0")</f>
        <v>0</v>
      </c>
      <c r="AR45" s="12">
        <f>IFERROR(__xludf.DUMMYFUNCTION("IF(REGEXMATCH(AO45, ""ISU_REP""), 1, 0)"),0.0)</f>
        <v>0</v>
      </c>
      <c r="AS45" s="12">
        <f>IFERROR(__xludf.DUMMYFUNCTION("IF(REGEXMATCH(AO45, ""ISU_ANLYS""), 1, 0)"),0.0)</f>
        <v>0</v>
      </c>
      <c r="AT45" s="12">
        <f>IFERROR(__xludf.DUMMYFUNCTION("IF(REGEXMATCH(AO45, ""SOL_DES""), 1, 0)"),0.0)</f>
        <v>0</v>
      </c>
      <c r="AU45" s="12">
        <f>IFERROR(__xludf.DUMMYFUNCTION("IF(REGEXMATCH(AO45, ""IMPL""), 1, 0)"),1.0)</f>
        <v>1</v>
      </c>
      <c r="AV45" s="12">
        <f>IFERROR(__xludf.DUMMYFUNCTION("IF(REGEXMATCH(AO45, ""CR""), 1, 0)"),1.0)</f>
        <v>1</v>
      </c>
      <c r="AW45" s="12">
        <f>IFERROR(__xludf.DUMMYFUNCTION("IF(REGEXMATCH(AO45, ""VER""), 1, 0)"),1.0)</f>
        <v>1</v>
      </c>
      <c r="AX45" s="10" t="s">
        <v>138</v>
      </c>
      <c r="AY45" s="10" t="s">
        <v>94</v>
      </c>
    </row>
    <row r="46" ht="15.75" customHeight="1">
      <c r="A46" s="13">
        <v>712870.0</v>
      </c>
      <c r="B46" s="14" t="str">
        <f t="shared" ref="B46:B47" si="9">CONCATENATE("https://bugzilla.mozilla.org/show_bug.cgi?id=",A46)</f>
        <v>https://bugzilla.mozilla.org/show_bug.cgi?id=712870</v>
      </c>
      <c r="C46" s="13">
        <v>0.0</v>
      </c>
      <c r="D46" s="13" t="s">
        <v>52</v>
      </c>
      <c r="E46" s="13" t="s">
        <v>53</v>
      </c>
      <c r="F46" s="13" t="s">
        <v>148</v>
      </c>
      <c r="G46" s="13" t="s">
        <v>179</v>
      </c>
      <c r="H46" s="13" t="s">
        <v>456</v>
      </c>
      <c r="I46" s="13">
        <v>2011.0</v>
      </c>
      <c r="J46" s="18">
        <v>40878.0</v>
      </c>
      <c r="K46" s="13" t="s">
        <v>457</v>
      </c>
      <c r="L46" s="13" t="s">
        <v>458</v>
      </c>
      <c r="M46" s="7">
        <f>IFERROR(__xludf.DUMMYFUNCTION("index(SPLIT(L46,""-""),0,1)"),2011.0)</f>
        <v>2011</v>
      </c>
      <c r="N46" s="13">
        <v>5.0</v>
      </c>
      <c r="O46" s="13">
        <v>27.0</v>
      </c>
      <c r="P46" s="13">
        <v>4.0</v>
      </c>
      <c r="Q46" s="13" t="s">
        <v>459</v>
      </c>
      <c r="R46" s="13">
        <v>6.0</v>
      </c>
      <c r="S46" s="13">
        <v>19.0</v>
      </c>
      <c r="T46" s="13">
        <v>4.0</v>
      </c>
      <c r="U46" s="13">
        <v>47.0</v>
      </c>
      <c r="V46" s="13">
        <v>3.0</v>
      </c>
      <c r="W46" s="13">
        <v>39.0</v>
      </c>
      <c r="X46" s="13" t="s">
        <v>179</v>
      </c>
      <c r="Y46" s="13">
        <v>3.0</v>
      </c>
      <c r="Z46" s="13">
        <v>39.0</v>
      </c>
      <c r="AA46" s="13">
        <v>1.0</v>
      </c>
      <c r="AB46" s="13">
        <v>1.0</v>
      </c>
      <c r="AC46" s="13" t="s">
        <v>60</v>
      </c>
      <c r="AD46" s="13" t="s">
        <v>78</v>
      </c>
      <c r="AE46" s="13" t="s">
        <v>62</v>
      </c>
      <c r="AF46" s="13" t="s">
        <v>63</v>
      </c>
      <c r="AG46" s="13"/>
      <c r="AH46" s="13"/>
      <c r="AI46" s="13"/>
      <c r="AJ46" s="13"/>
      <c r="AK46" s="13"/>
      <c r="AL46" s="5" t="s">
        <v>66</v>
      </c>
      <c r="AM46" s="13" t="s">
        <v>103</v>
      </c>
      <c r="AN46" s="10" t="s">
        <v>183</v>
      </c>
      <c r="AO46" s="11" t="s">
        <v>184</v>
      </c>
      <c r="AP46" s="11">
        <v>1.0</v>
      </c>
      <c r="AQ46" s="11" t="str">
        <f t="shared" si="8"/>
        <v>0</v>
      </c>
      <c r="AR46" s="12">
        <f>IFERROR(__xludf.DUMMYFUNCTION("IF(REGEXMATCH(AO46, ""ISU_REP""), 1, 0)"),0.0)</f>
        <v>0</v>
      </c>
      <c r="AS46" s="12">
        <f>IFERROR(__xludf.DUMMYFUNCTION("IF(REGEXMATCH(AO46, ""ISU_ANLYS""), 1, 0)"),0.0)</f>
        <v>0</v>
      </c>
      <c r="AT46" s="12">
        <f>IFERROR(__xludf.DUMMYFUNCTION("IF(REGEXMATCH(AO46, ""SOL_DES""), 1, 0)"),0.0)</f>
        <v>0</v>
      </c>
      <c r="AU46" s="12">
        <f>IFERROR(__xludf.DUMMYFUNCTION("IF(REGEXMATCH(AO46, ""IMPL""), 1, 0)"),1.0)</f>
        <v>1</v>
      </c>
      <c r="AV46" s="12">
        <f>IFERROR(__xludf.DUMMYFUNCTION("IF(REGEXMATCH(AO46, ""CR""), 1, 0)"),0.0)</f>
        <v>0</v>
      </c>
      <c r="AW46" s="12">
        <f>IFERROR(__xludf.DUMMYFUNCTION("IF(REGEXMATCH(AO46, ""VER""), 1, 0)"),0.0)</f>
        <v>0</v>
      </c>
      <c r="AX46" s="16" t="s">
        <v>184</v>
      </c>
      <c r="AY46" s="16" t="s">
        <v>71</v>
      </c>
    </row>
    <row r="47" ht="15.75" customHeight="1">
      <c r="A47" s="13">
        <v>713597.0</v>
      </c>
      <c r="B47" s="14" t="str">
        <f t="shared" si="9"/>
        <v>https://bugzilla.mozilla.org/show_bug.cgi?id=713597</v>
      </c>
      <c r="C47" s="13">
        <v>0.0</v>
      </c>
      <c r="D47" s="13" t="s">
        <v>52</v>
      </c>
      <c r="E47" s="13" t="s">
        <v>53</v>
      </c>
      <c r="F47" s="13" t="s">
        <v>185</v>
      </c>
      <c r="G47" s="13" t="s">
        <v>55</v>
      </c>
      <c r="H47" s="13" t="s">
        <v>460</v>
      </c>
      <c r="I47" s="13">
        <v>2011.0</v>
      </c>
      <c r="J47" s="18">
        <v>40878.0</v>
      </c>
      <c r="K47" s="13" t="s">
        <v>188</v>
      </c>
      <c r="L47" s="13" t="s">
        <v>461</v>
      </c>
      <c r="M47" s="7">
        <f>IFERROR(__xludf.DUMMYFUNCTION("index(SPLIT(L47,""-""),0,1)"),2012.0)</f>
        <v>2012</v>
      </c>
      <c r="N47" s="13">
        <v>10.0</v>
      </c>
      <c r="O47" s="13">
        <v>2633.0</v>
      </c>
      <c r="P47" s="13">
        <v>2.0</v>
      </c>
      <c r="Q47" s="13" t="s">
        <v>462</v>
      </c>
      <c r="R47" s="13">
        <v>8.0</v>
      </c>
      <c r="S47" s="13">
        <v>76.0</v>
      </c>
      <c r="T47" s="13">
        <v>6.0</v>
      </c>
      <c r="U47" s="13">
        <v>136.0</v>
      </c>
      <c r="V47" s="13">
        <v>2.0</v>
      </c>
      <c r="W47" s="13">
        <v>81.0</v>
      </c>
      <c r="X47" s="13" t="s">
        <v>463</v>
      </c>
      <c r="Y47" s="13">
        <v>3.0</v>
      </c>
      <c r="Z47" s="13">
        <v>47.0</v>
      </c>
      <c r="AA47" s="13">
        <v>0.0</v>
      </c>
      <c r="AB47" s="13">
        <v>3.0</v>
      </c>
      <c r="AC47" s="13" t="s">
        <v>60</v>
      </c>
      <c r="AD47" s="13" t="s">
        <v>171</v>
      </c>
      <c r="AE47" s="13" t="s">
        <v>62</v>
      </c>
      <c r="AF47" s="13" t="s">
        <v>63</v>
      </c>
      <c r="AG47" s="13"/>
      <c r="AH47" s="13"/>
      <c r="AI47" s="13"/>
      <c r="AJ47" s="13"/>
      <c r="AK47" s="13"/>
      <c r="AL47" s="13" t="s">
        <v>66</v>
      </c>
      <c r="AM47" s="13" t="s">
        <v>162</v>
      </c>
      <c r="AN47" s="10" t="s">
        <v>464</v>
      </c>
      <c r="AO47" s="11" t="s">
        <v>465</v>
      </c>
      <c r="AP47" s="11">
        <v>3.0</v>
      </c>
      <c r="AQ47" s="11" t="str">
        <f t="shared" si="8"/>
        <v>0</v>
      </c>
      <c r="AR47" s="12">
        <f>IFERROR(__xludf.DUMMYFUNCTION("IF(REGEXMATCH(AO47, ""ISU_REP""), 1, 0)"),1.0)</f>
        <v>1</v>
      </c>
      <c r="AS47" s="12">
        <f>IFERROR(__xludf.DUMMYFUNCTION("IF(REGEXMATCH(AO47, ""ISU_ANLYS""), 1, 0)"),0.0)</f>
        <v>0</v>
      </c>
      <c r="AT47" s="12">
        <f>IFERROR(__xludf.DUMMYFUNCTION("IF(REGEXMATCH(AO47, ""SOL_DES""), 1, 0)"),1.0)</f>
        <v>1</v>
      </c>
      <c r="AU47" s="12">
        <f>IFERROR(__xludf.DUMMYFUNCTION("IF(REGEXMATCH(AO47, ""IMPL""), 1, 0)"),1.0)</f>
        <v>1</v>
      </c>
      <c r="AV47" s="12">
        <f>IFERROR(__xludf.DUMMYFUNCTION("IF(REGEXMATCH(AO47, ""CR""), 1, 0)"),0.0)</f>
        <v>0</v>
      </c>
      <c r="AW47" s="12">
        <f>IFERROR(__xludf.DUMMYFUNCTION("IF(REGEXMATCH(AO47, ""VER""), 1, 0)"),0.0)</f>
        <v>0</v>
      </c>
      <c r="AX47" s="16" t="s">
        <v>466</v>
      </c>
      <c r="AY47" s="16" t="s">
        <v>71</v>
      </c>
    </row>
    <row r="48" ht="15.75" customHeight="1">
      <c r="A48" s="5">
        <v>714547.0</v>
      </c>
      <c r="B48" s="6" t="s">
        <v>467</v>
      </c>
      <c r="C48" s="5">
        <v>0.0</v>
      </c>
      <c r="D48" s="7" t="s">
        <v>52</v>
      </c>
      <c r="E48" s="7" t="s">
        <v>53</v>
      </c>
      <c r="F48" s="7" t="s">
        <v>73</v>
      </c>
      <c r="G48" s="7" t="s">
        <v>468</v>
      </c>
      <c r="H48" s="7" t="s">
        <v>469</v>
      </c>
      <c r="I48" s="5">
        <v>2012.0</v>
      </c>
      <c r="J48" s="8">
        <v>40909.0</v>
      </c>
      <c r="K48" s="7" t="s">
        <v>470</v>
      </c>
      <c r="L48" s="7" t="s">
        <v>471</v>
      </c>
      <c r="M48" s="7">
        <f>IFERROR(__xludf.DUMMYFUNCTION("index(SPLIT(L48,""-""),0,1)"),2012.0)</f>
        <v>2012</v>
      </c>
      <c r="N48" s="5">
        <v>11.0</v>
      </c>
      <c r="O48" s="5">
        <v>64.0</v>
      </c>
      <c r="P48" s="5">
        <v>15.0</v>
      </c>
      <c r="Q48" s="7" t="s">
        <v>472</v>
      </c>
      <c r="R48" s="5">
        <v>8.0</v>
      </c>
      <c r="S48" s="5">
        <v>86.0</v>
      </c>
      <c r="T48" s="5">
        <v>43.0</v>
      </c>
      <c r="U48" s="5">
        <v>2623.0</v>
      </c>
      <c r="V48" s="5">
        <v>1.0</v>
      </c>
      <c r="W48" s="5">
        <v>86.0</v>
      </c>
      <c r="X48" s="7" t="s">
        <v>473</v>
      </c>
      <c r="Y48" s="5">
        <v>14.0</v>
      </c>
      <c r="Z48" s="5">
        <v>595.0</v>
      </c>
      <c r="AA48" s="5">
        <v>0.0</v>
      </c>
      <c r="AB48" s="5">
        <v>4.0</v>
      </c>
      <c r="AC48" s="7" t="s">
        <v>60</v>
      </c>
      <c r="AD48" s="7" t="s">
        <v>192</v>
      </c>
      <c r="AE48" s="7" t="s">
        <v>62</v>
      </c>
      <c r="AF48" s="7" t="s">
        <v>115</v>
      </c>
      <c r="AG48" s="7" t="s">
        <v>474</v>
      </c>
      <c r="AH48" s="7"/>
      <c r="AI48" s="7" t="s">
        <v>65</v>
      </c>
      <c r="AJ48" s="9" t="b">
        <v>0</v>
      </c>
      <c r="AK48" s="7" t="s">
        <v>64</v>
      </c>
      <c r="AL48" s="5" t="s">
        <v>66</v>
      </c>
      <c r="AM48" s="5" t="s">
        <v>273</v>
      </c>
      <c r="AN48" s="10" t="s">
        <v>475</v>
      </c>
      <c r="AO48" s="11" t="s">
        <v>476</v>
      </c>
      <c r="AP48" s="11">
        <v>5.0</v>
      </c>
      <c r="AQ48" s="11" t="str">
        <f t="shared" si="8"/>
        <v>0</v>
      </c>
      <c r="AR48" s="12">
        <f>IFERROR(__xludf.DUMMYFUNCTION("IF(REGEXMATCH(AO48, ""ISU_REP""), 1, 0)"),0.0)</f>
        <v>0</v>
      </c>
      <c r="AS48" s="12">
        <f>IFERROR(__xludf.DUMMYFUNCTION("IF(REGEXMATCH(AO48, ""ISU_ANLYS""), 1, 0)"),1.0)</f>
        <v>1</v>
      </c>
      <c r="AT48" s="12">
        <f>IFERROR(__xludf.DUMMYFUNCTION("IF(REGEXMATCH(AO48, ""SOL_DES""), 1, 0)"),1.0)</f>
        <v>1</v>
      </c>
      <c r="AU48" s="12">
        <f>IFERROR(__xludf.DUMMYFUNCTION("IF(REGEXMATCH(AO48, ""IMPL""), 1, 0)"),1.0)</f>
        <v>1</v>
      </c>
      <c r="AV48" s="12">
        <f>IFERROR(__xludf.DUMMYFUNCTION("IF(REGEXMATCH(AO48, ""CR""), 1, 0)"),1.0)</f>
        <v>1</v>
      </c>
      <c r="AW48" s="12">
        <f>IFERROR(__xludf.DUMMYFUNCTION("IF(REGEXMATCH(AO48, ""VER""), 1, 0)"),1.0)</f>
        <v>1</v>
      </c>
      <c r="AX48" s="10" t="s">
        <v>70</v>
      </c>
      <c r="AY48" s="10" t="s">
        <v>71</v>
      </c>
    </row>
    <row r="49" ht="15.75" customHeight="1">
      <c r="A49" s="5">
        <v>717147.0</v>
      </c>
      <c r="B49" s="6" t="s">
        <v>477</v>
      </c>
      <c r="C49" s="5">
        <v>0.0</v>
      </c>
      <c r="D49" s="7" t="s">
        <v>52</v>
      </c>
      <c r="E49" s="7" t="s">
        <v>53</v>
      </c>
      <c r="F49" s="7" t="s">
        <v>478</v>
      </c>
      <c r="G49" s="7" t="s">
        <v>97</v>
      </c>
      <c r="H49" s="7" t="s">
        <v>479</v>
      </c>
      <c r="I49" s="5">
        <v>2012.0</v>
      </c>
      <c r="J49" s="8">
        <v>40909.0</v>
      </c>
      <c r="K49" s="7" t="s">
        <v>480</v>
      </c>
      <c r="L49" s="7" t="s">
        <v>481</v>
      </c>
      <c r="M49" s="7">
        <f>IFERROR(__xludf.DUMMYFUNCTION("index(SPLIT(L49,""-""),0,1)"),2012.0)</f>
        <v>2012</v>
      </c>
      <c r="N49" s="5">
        <v>3.0</v>
      </c>
      <c r="O49" s="5">
        <v>21.0</v>
      </c>
      <c r="P49" s="5">
        <v>5.0</v>
      </c>
      <c r="Q49" s="7" t="s">
        <v>482</v>
      </c>
      <c r="R49" s="5">
        <v>8.0</v>
      </c>
      <c r="S49" s="5">
        <v>62.0</v>
      </c>
      <c r="T49" s="5">
        <v>14.0</v>
      </c>
      <c r="U49" s="5">
        <v>615.0</v>
      </c>
      <c r="V49" s="5">
        <v>10.0</v>
      </c>
      <c r="W49" s="5">
        <v>425.0</v>
      </c>
      <c r="X49" s="7" t="s">
        <v>97</v>
      </c>
      <c r="Y49" s="5">
        <v>10.0</v>
      </c>
      <c r="Z49" s="5">
        <v>425.0</v>
      </c>
      <c r="AA49" s="5">
        <v>1.0</v>
      </c>
      <c r="AB49" s="5">
        <v>7.0</v>
      </c>
      <c r="AC49" s="7" t="s">
        <v>60</v>
      </c>
      <c r="AD49" s="7" t="s">
        <v>78</v>
      </c>
      <c r="AE49" s="7" t="s">
        <v>62</v>
      </c>
      <c r="AF49" s="7" t="s">
        <v>63</v>
      </c>
      <c r="AG49" s="7" t="s">
        <v>64</v>
      </c>
      <c r="AH49" s="7"/>
      <c r="AI49" s="7" t="s">
        <v>65</v>
      </c>
      <c r="AJ49" s="9" t="b">
        <v>0</v>
      </c>
      <c r="AK49" s="7" t="s">
        <v>64</v>
      </c>
      <c r="AL49" s="5" t="s">
        <v>66</v>
      </c>
      <c r="AM49" s="5" t="s">
        <v>103</v>
      </c>
      <c r="AN49" s="10" t="s">
        <v>483</v>
      </c>
      <c r="AO49" s="11" t="s">
        <v>484</v>
      </c>
      <c r="AP49" s="11">
        <v>4.0</v>
      </c>
      <c r="AQ49" s="11" t="str">
        <f t="shared" si="8"/>
        <v>0</v>
      </c>
      <c r="AR49" s="12">
        <f>IFERROR(__xludf.DUMMYFUNCTION("IF(REGEXMATCH(AO49, ""ISU_REP""), 1, 0)"),0.0)</f>
        <v>0</v>
      </c>
      <c r="AS49" s="12">
        <f>IFERROR(__xludf.DUMMYFUNCTION("IF(REGEXMATCH(AO49, ""ISU_ANLYS""), 1, 0)"),1.0)</f>
        <v>1</v>
      </c>
      <c r="AT49" s="12">
        <f>IFERROR(__xludf.DUMMYFUNCTION("IF(REGEXMATCH(AO49, ""SOL_DES""), 1, 0)"),0.0)</f>
        <v>0</v>
      </c>
      <c r="AU49" s="12">
        <f>IFERROR(__xludf.DUMMYFUNCTION("IF(REGEXMATCH(AO49, ""IMPL""), 1, 0)"),1.0)</f>
        <v>1</v>
      </c>
      <c r="AV49" s="12">
        <f>IFERROR(__xludf.DUMMYFUNCTION("IF(REGEXMATCH(AO49, ""CR""), 1, 0)"),1.0)</f>
        <v>1</v>
      </c>
      <c r="AW49" s="12">
        <f>IFERROR(__xludf.DUMMYFUNCTION("IF(REGEXMATCH(AO49, ""VER""), 1, 0)"),0.0)</f>
        <v>0</v>
      </c>
      <c r="AX49" s="10" t="s">
        <v>276</v>
      </c>
      <c r="AY49" s="10" t="s">
        <v>71</v>
      </c>
    </row>
    <row r="50" ht="15.75" customHeight="1">
      <c r="A50" s="5">
        <v>722137.0</v>
      </c>
      <c r="B50" s="6" t="s">
        <v>485</v>
      </c>
      <c r="C50" s="5">
        <v>0.0</v>
      </c>
      <c r="D50" s="7" t="s">
        <v>52</v>
      </c>
      <c r="E50" s="7" t="s">
        <v>53</v>
      </c>
      <c r="F50" s="7" t="s">
        <v>486</v>
      </c>
      <c r="G50" s="7" t="s">
        <v>55</v>
      </c>
      <c r="H50" s="7" t="s">
        <v>487</v>
      </c>
      <c r="I50" s="5">
        <v>2012.0</v>
      </c>
      <c r="J50" s="8">
        <v>40909.0</v>
      </c>
      <c r="K50" s="7" t="s">
        <v>488</v>
      </c>
      <c r="L50" s="7" t="s">
        <v>489</v>
      </c>
      <c r="M50" s="7">
        <f>IFERROR(__xludf.DUMMYFUNCTION("index(SPLIT(L50,""-""),0,1)"),2012.0)</f>
        <v>2012</v>
      </c>
      <c r="N50" s="5">
        <v>2.0</v>
      </c>
      <c r="O50" s="5">
        <v>354.0</v>
      </c>
      <c r="P50" s="5">
        <v>4.0</v>
      </c>
      <c r="Q50" s="7" t="s">
        <v>490</v>
      </c>
      <c r="R50" s="5">
        <v>8.0</v>
      </c>
      <c r="S50" s="5">
        <v>42.0</v>
      </c>
      <c r="T50" s="5">
        <v>6.0</v>
      </c>
      <c r="U50" s="5">
        <v>101.0</v>
      </c>
      <c r="V50" s="5">
        <v>2.0</v>
      </c>
      <c r="W50" s="5">
        <v>47.0</v>
      </c>
      <c r="X50" s="7" t="s">
        <v>491</v>
      </c>
      <c r="Y50" s="5">
        <v>3.0</v>
      </c>
      <c r="Z50" s="5">
        <v>38.0</v>
      </c>
      <c r="AA50" s="5">
        <v>0.0</v>
      </c>
      <c r="AB50" s="5">
        <v>4.0</v>
      </c>
      <c r="AC50" s="7" t="s">
        <v>60</v>
      </c>
      <c r="AD50" s="7" t="s">
        <v>78</v>
      </c>
      <c r="AE50" s="7" t="s">
        <v>62</v>
      </c>
      <c r="AF50" s="7" t="s">
        <v>63</v>
      </c>
      <c r="AG50" s="7" t="s">
        <v>64</v>
      </c>
      <c r="AH50" s="7"/>
      <c r="AI50" s="7" t="s">
        <v>65</v>
      </c>
      <c r="AJ50" s="9" t="b">
        <v>0</v>
      </c>
      <c r="AK50" s="7" t="s">
        <v>64</v>
      </c>
      <c r="AL50" s="5" t="s">
        <v>66</v>
      </c>
      <c r="AM50" s="5" t="s">
        <v>103</v>
      </c>
      <c r="AN50" s="10" t="s">
        <v>492</v>
      </c>
      <c r="AO50" s="11" t="s">
        <v>184</v>
      </c>
      <c r="AP50" s="11">
        <v>1.0</v>
      </c>
      <c r="AQ50" s="11" t="str">
        <f t="shared" si="8"/>
        <v>0</v>
      </c>
      <c r="AR50" s="12">
        <f>IFERROR(__xludf.DUMMYFUNCTION("IF(REGEXMATCH(AO50, ""ISU_REP""), 1, 0)"),0.0)</f>
        <v>0</v>
      </c>
      <c r="AS50" s="12">
        <f>IFERROR(__xludf.DUMMYFUNCTION("IF(REGEXMATCH(AO50, ""ISU_ANLYS""), 1, 0)"),0.0)</f>
        <v>0</v>
      </c>
      <c r="AT50" s="12">
        <f>IFERROR(__xludf.DUMMYFUNCTION("IF(REGEXMATCH(AO50, ""SOL_DES""), 1, 0)"),0.0)</f>
        <v>0</v>
      </c>
      <c r="AU50" s="12">
        <f>IFERROR(__xludf.DUMMYFUNCTION("IF(REGEXMATCH(AO50, ""IMPL""), 1, 0)"),1.0)</f>
        <v>1</v>
      </c>
      <c r="AV50" s="12">
        <f>IFERROR(__xludf.DUMMYFUNCTION("IF(REGEXMATCH(AO50, ""CR""), 1, 0)"),0.0)</f>
        <v>0</v>
      </c>
      <c r="AW50" s="12">
        <f>IFERROR(__xludf.DUMMYFUNCTION("IF(REGEXMATCH(AO50, ""VER""), 1, 0)"),0.0)</f>
        <v>0</v>
      </c>
      <c r="AX50" s="10" t="s">
        <v>184</v>
      </c>
      <c r="AY50" s="10" t="s">
        <v>71</v>
      </c>
    </row>
    <row r="51" ht="15.75" customHeight="1">
      <c r="A51" s="5">
        <v>724586.0</v>
      </c>
      <c r="B51" s="6" t="s">
        <v>493</v>
      </c>
      <c r="C51" s="5">
        <v>0.0</v>
      </c>
      <c r="D51" s="7" t="s">
        <v>52</v>
      </c>
      <c r="E51" s="7" t="s">
        <v>53</v>
      </c>
      <c r="F51" s="7" t="s">
        <v>73</v>
      </c>
      <c r="G51" s="7" t="s">
        <v>494</v>
      </c>
      <c r="H51" s="7" t="s">
        <v>495</v>
      </c>
      <c r="I51" s="5">
        <v>2012.0</v>
      </c>
      <c r="J51" s="8">
        <v>40940.0</v>
      </c>
      <c r="K51" s="7" t="s">
        <v>496</v>
      </c>
      <c r="L51" s="7" t="s">
        <v>496</v>
      </c>
      <c r="M51" s="7">
        <f>IFERROR(__xludf.DUMMYFUNCTION("index(SPLIT(L51,""-""),0,1)"),2012.0)</f>
        <v>2012</v>
      </c>
      <c r="N51" s="5">
        <v>2.0</v>
      </c>
      <c r="O51" s="5">
        <v>2.0</v>
      </c>
      <c r="P51" s="5">
        <v>3.0</v>
      </c>
      <c r="Q51" s="7" t="s">
        <v>497</v>
      </c>
      <c r="R51" s="5">
        <v>7.0</v>
      </c>
      <c r="S51" s="5">
        <v>50.0</v>
      </c>
      <c r="T51" s="5">
        <v>6.0</v>
      </c>
      <c r="U51" s="5">
        <v>373.0</v>
      </c>
      <c r="V51" s="5">
        <v>4.0</v>
      </c>
      <c r="W51" s="5">
        <v>95.0</v>
      </c>
      <c r="X51" s="7" t="s">
        <v>494</v>
      </c>
      <c r="Y51" s="5">
        <v>4.0</v>
      </c>
      <c r="Z51" s="5">
        <v>95.0</v>
      </c>
      <c r="AA51" s="5">
        <v>1.0</v>
      </c>
      <c r="AB51" s="5">
        <v>3.0</v>
      </c>
      <c r="AC51" s="7" t="s">
        <v>60</v>
      </c>
      <c r="AD51" s="7" t="s">
        <v>78</v>
      </c>
      <c r="AE51" s="7" t="s">
        <v>62</v>
      </c>
      <c r="AF51" s="7" t="s">
        <v>63</v>
      </c>
      <c r="AG51" s="7" t="s">
        <v>64</v>
      </c>
      <c r="AH51" s="7"/>
      <c r="AI51" s="7" t="s">
        <v>65</v>
      </c>
      <c r="AJ51" s="9" t="b">
        <v>0</v>
      </c>
      <c r="AK51" s="7" t="s">
        <v>64</v>
      </c>
      <c r="AL51" s="5" t="s">
        <v>172</v>
      </c>
      <c r="AM51" s="5" t="s">
        <v>173</v>
      </c>
      <c r="AN51" s="10" t="s">
        <v>498</v>
      </c>
      <c r="AO51" s="11" t="s">
        <v>499</v>
      </c>
      <c r="AP51" s="11">
        <v>3.0</v>
      </c>
      <c r="AQ51" s="11" t="str">
        <f t="shared" si="8"/>
        <v>0</v>
      </c>
      <c r="AR51" s="12">
        <f>IFERROR(__xludf.DUMMYFUNCTION("IF(REGEXMATCH(AO51, ""ISU_REP""), 1, 0)"),0.0)</f>
        <v>0</v>
      </c>
      <c r="AS51" s="12">
        <f>IFERROR(__xludf.DUMMYFUNCTION("IF(REGEXMATCH(AO51, ""ISU_ANLYS""), 1, 0)"),0.0)</f>
        <v>0</v>
      </c>
      <c r="AT51" s="12">
        <f>IFERROR(__xludf.DUMMYFUNCTION("IF(REGEXMATCH(AO51, ""SOL_DES""), 1, 0)"),0.0)</f>
        <v>0</v>
      </c>
      <c r="AU51" s="12">
        <f>IFERROR(__xludf.DUMMYFUNCTION("IF(REGEXMATCH(AO51, ""IMPL""), 1, 0)"),1.0)</f>
        <v>1</v>
      </c>
      <c r="AV51" s="12">
        <f>IFERROR(__xludf.DUMMYFUNCTION("IF(REGEXMATCH(AO51, ""CR""), 1, 0)"),1.0)</f>
        <v>1</v>
      </c>
      <c r="AW51" s="12">
        <f>IFERROR(__xludf.DUMMYFUNCTION("IF(REGEXMATCH(AO51, ""VER""), 1, 0)"),0.0)</f>
        <v>0</v>
      </c>
      <c r="AX51" s="10" t="s">
        <v>155</v>
      </c>
      <c r="AY51" s="10" t="s">
        <v>71</v>
      </c>
    </row>
    <row r="52" ht="15.75" customHeight="1">
      <c r="A52" s="5">
        <v>730907.0</v>
      </c>
      <c r="B52" s="6" t="s">
        <v>500</v>
      </c>
      <c r="C52" s="5">
        <v>0.0</v>
      </c>
      <c r="D52" s="7" t="s">
        <v>52</v>
      </c>
      <c r="E52" s="7" t="s">
        <v>53</v>
      </c>
      <c r="F52" s="7" t="s">
        <v>501</v>
      </c>
      <c r="G52" s="7" t="s">
        <v>502</v>
      </c>
      <c r="H52" s="7" t="s">
        <v>503</v>
      </c>
      <c r="I52" s="5">
        <v>2012.0</v>
      </c>
      <c r="J52" s="8">
        <v>40940.0</v>
      </c>
      <c r="K52" s="7" t="s">
        <v>504</v>
      </c>
      <c r="L52" s="7" t="s">
        <v>505</v>
      </c>
      <c r="M52" s="7">
        <f>IFERROR(__xludf.DUMMYFUNCTION("index(SPLIT(L52,""-""),0,1)"),2012.0)</f>
        <v>2012</v>
      </c>
      <c r="N52" s="5">
        <v>63.0</v>
      </c>
      <c r="O52" s="5">
        <v>64.0</v>
      </c>
      <c r="P52" s="5">
        <v>16.0</v>
      </c>
      <c r="Q52" s="7" t="s">
        <v>506</v>
      </c>
      <c r="R52" s="5">
        <v>8.0</v>
      </c>
      <c r="S52" s="5">
        <v>132.0</v>
      </c>
      <c r="T52" s="5">
        <v>14.0</v>
      </c>
      <c r="U52" s="5">
        <v>700.0</v>
      </c>
      <c r="V52" s="5">
        <v>4.0</v>
      </c>
      <c r="W52" s="5">
        <v>181.0</v>
      </c>
      <c r="X52" s="7" t="s">
        <v>507</v>
      </c>
      <c r="Y52" s="5">
        <v>3.0</v>
      </c>
      <c r="Z52" s="5">
        <v>309.0</v>
      </c>
      <c r="AA52" s="5">
        <v>0.0</v>
      </c>
      <c r="AB52" s="5">
        <v>3.0</v>
      </c>
      <c r="AC52" s="7" t="s">
        <v>60</v>
      </c>
      <c r="AD52" s="7" t="s">
        <v>78</v>
      </c>
      <c r="AE52" s="7" t="s">
        <v>62</v>
      </c>
      <c r="AF52" s="7" t="s">
        <v>63</v>
      </c>
      <c r="AG52" s="7" t="s">
        <v>64</v>
      </c>
      <c r="AH52" s="7"/>
      <c r="AI52" s="7" t="s">
        <v>65</v>
      </c>
      <c r="AJ52" s="9" t="b">
        <v>0</v>
      </c>
      <c r="AK52" s="7" t="s">
        <v>64</v>
      </c>
      <c r="AL52" s="5" t="s">
        <v>66</v>
      </c>
      <c r="AM52" s="5" t="s">
        <v>103</v>
      </c>
      <c r="AN52" s="10" t="s">
        <v>508</v>
      </c>
      <c r="AO52" s="11" t="s">
        <v>509</v>
      </c>
      <c r="AP52" s="11">
        <v>4.0</v>
      </c>
      <c r="AQ52" s="11" t="str">
        <f t="shared" si="8"/>
        <v>0</v>
      </c>
      <c r="AR52" s="12">
        <f>IFERROR(__xludf.DUMMYFUNCTION("IF(REGEXMATCH(AO52, ""ISU_REP""), 1, 0)"),0.0)</f>
        <v>0</v>
      </c>
      <c r="AS52" s="12">
        <f>IFERROR(__xludf.DUMMYFUNCTION("IF(REGEXMATCH(AO52, ""ISU_ANLYS""), 1, 0)"),0.0)</f>
        <v>0</v>
      </c>
      <c r="AT52" s="12">
        <f>IFERROR(__xludf.DUMMYFUNCTION("IF(REGEXMATCH(AO52, ""SOL_DES""), 1, 0)"),1.0)</f>
        <v>1</v>
      </c>
      <c r="AU52" s="12">
        <f>IFERROR(__xludf.DUMMYFUNCTION("IF(REGEXMATCH(AO52, ""IMPL""), 1, 0)"),1.0)</f>
        <v>1</v>
      </c>
      <c r="AV52" s="12">
        <f>IFERROR(__xludf.DUMMYFUNCTION("IF(REGEXMATCH(AO52, ""CR""), 1, 0)"),1.0)</f>
        <v>1</v>
      </c>
      <c r="AW52" s="12">
        <f>IFERROR(__xludf.DUMMYFUNCTION("IF(REGEXMATCH(AO52, ""VER""), 1, 0)"),1.0)</f>
        <v>1</v>
      </c>
      <c r="AX52" s="16" t="s">
        <v>376</v>
      </c>
      <c r="AY52" s="16" t="s">
        <v>71</v>
      </c>
    </row>
    <row r="53" ht="15.75" customHeight="1">
      <c r="A53" s="5">
        <v>731836.0</v>
      </c>
      <c r="B53" s="6" t="s">
        <v>510</v>
      </c>
      <c r="C53" s="5">
        <v>0.0</v>
      </c>
      <c r="D53" s="7" t="s">
        <v>52</v>
      </c>
      <c r="E53" s="7" t="s">
        <v>53</v>
      </c>
      <c r="F53" s="7" t="s">
        <v>511</v>
      </c>
      <c r="G53" s="7" t="s">
        <v>161</v>
      </c>
      <c r="H53" s="7" t="s">
        <v>512</v>
      </c>
      <c r="I53" s="5">
        <v>2012.0</v>
      </c>
      <c r="J53" s="8">
        <v>40940.0</v>
      </c>
      <c r="K53" s="7" t="s">
        <v>513</v>
      </c>
      <c r="L53" s="7" t="s">
        <v>514</v>
      </c>
      <c r="M53" s="7">
        <f>IFERROR(__xludf.DUMMYFUNCTION("index(SPLIT(L53,""-""),0,1)"),2012.0)</f>
        <v>2012</v>
      </c>
      <c r="N53" s="5">
        <v>95.0</v>
      </c>
      <c r="O53" s="5">
        <v>1260.0</v>
      </c>
      <c r="P53" s="5">
        <v>11.0</v>
      </c>
      <c r="Q53" s="7" t="s">
        <v>515</v>
      </c>
      <c r="R53" s="5">
        <v>15.0</v>
      </c>
      <c r="S53" s="5">
        <v>910.0</v>
      </c>
      <c r="T53" s="5">
        <v>52.0</v>
      </c>
      <c r="U53" s="5">
        <v>6554.0</v>
      </c>
      <c r="V53" s="5">
        <v>27.0</v>
      </c>
      <c r="W53" s="5">
        <v>3950.0</v>
      </c>
      <c r="X53" s="7" t="s">
        <v>516</v>
      </c>
      <c r="Y53" s="5">
        <v>19.0</v>
      </c>
      <c r="Z53" s="5">
        <v>1387.0</v>
      </c>
      <c r="AA53" s="5">
        <v>0.0</v>
      </c>
      <c r="AB53" s="5">
        <v>13.0</v>
      </c>
      <c r="AC53" s="7" t="s">
        <v>60</v>
      </c>
      <c r="AD53" s="7" t="s">
        <v>78</v>
      </c>
      <c r="AE53" s="7" t="s">
        <v>62</v>
      </c>
      <c r="AF53" s="7" t="s">
        <v>63</v>
      </c>
      <c r="AG53" s="7" t="s">
        <v>64</v>
      </c>
      <c r="AH53" s="7"/>
      <c r="AI53" s="7" t="s">
        <v>65</v>
      </c>
      <c r="AJ53" s="9" t="b">
        <v>0</v>
      </c>
      <c r="AK53" s="7" t="s">
        <v>64</v>
      </c>
      <c r="AL53" s="5" t="s">
        <v>66</v>
      </c>
      <c r="AM53" s="5" t="s">
        <v>391</v>
      </c>
      <c r="AN53" s="10" t="s">
        <v>517</v>
      </c>
      <c r="AO53" s="11" t="s">
        <v>518</v>
      </c>
      <c r="AP53" s="11">
        <v>20.0</v>
      </c>
      <c r="AQ53" s="11" t="str">
        <f>IF(AP53&gt;19,"1","0")</f>
        <v>1</v>
      </c>
      <c r="AR53" s="12">
        <f>IFERROR(__xludf.DUMMYFUNCTION("IF(REGEXMATCH(AO53, ""ISU_REP""), 1, 0)"),0.0)</f>
        <v>0</v>
      </c>
      <c r="AS53" s="12">
        <f>IFERROR(__xludf.DUMMYFUNCTION("IF(REGEXMATCH(AO53, ""ISU_ANLYS""), 1, 0)"),1.0)</f>
        <v>1</v>
      </c>
      <c r="AT53" s="12">
        <f>IFERROR(__xludf.DUMMYFUNCTION("IF(REGEXMATCH(AO53, ""SOL_DES""), 1, 0)"),1.0)</f>
        <v>1</v>
      </c>
      <c r="AU53" s="12">
        <f>IFERROR(__xludf.DUMMYFUNCTION("IF(REGEXMATCH(AO53, ""IMPL""), 1, 0)"),1.0)</f>
        <v>1</v>
      </c>
      <c r="AV53" s="12">
        <f>IFERROR(__xludf.DUMMYFUNCTION("IF(REGEXMATCH(AO53, ""CR""), 1, 0)"),1.0)</f>
        <v>1</v>
      </c>
      <c r="AW53" s="12">
        <f>IFERROR(__xludf.DUMMYFUNCTION("IF(REGEXMATCH(AO53, ""VER""), 1, 0)"),1.0)</f>
        <v>1</v>
      </c>
      <c r="AX53" s="10" t="s">
        <v>93</v>
      </c>
      <c r="AY53" s="10" t="s">
        <v>94</v>
      </c>
    </row>
    <row r="54" ht="15.75" customHeight="1">
      <c r="A54" s="13">
        <v>734506.0</v>
      </c>
      <c r="B54" s="14" t="str">
        <f>CONCATENATE("https://bugzilla.mozilla.org/show_bug.cgi?id=",A54)</f>
        <v>https://bugzilla.mozilla.org/show_bug.cgi?id=734506</v>
      </c>
      <c r="C54" s="13">
        <v>0.0</v>
      </c>
      <c r="D54" s="13" t="s">
        <v>52</v>
      </c>
      <c r="E54" s="13" t="s">
        <v>53</v>
      </c>
      <c r="F54" s="13" t="s">
        <v>185</v>
      </c>
      <c r="G54" s="13" t="s">
        <v>519</v>
      </c>
      <c r="H54" s="13" t="s">
        <v>520</v>
      </c>
      <c r="I54" s="13">
        <v>2012.0</v>
      </c>
      <c r="J54" s="15">
        <v>40969.0</v>
      </c>
      <c r="K54" s="13" t="s">
        <v>188</v>
      </c>
      <c r="L54" s="13" t="s">
        <v>521</v>
      </c>
      <c r="M54" s="7">
        <f>IFERROR(__xludf.DUMMYFUNCTION("index(SPLIT(L54,""-""),0,1)"),2012.0)</f>
        <v>2012</v>
      </c>
      <c r="N54" s="13">
        <v>3.0</v>
      </c>
      <c r="O54" s="13">
        <v>2560.0</v>
      </c>
      <c r="P54" s="13">
        <v>2.0</v>
      </c>
      <c r="Q54" s="13" t="s">
        <v>522</v>
      </c>
      <c r="R54" s="13">
        <v>5.0</v>
      </c>
      <c r="S54" s="13">
        <v>0.0</v>
      </c>
      <c r="T54" s="13">
        <v>5.0</v>
      </c>
      <c r="U54" s="13">
        <v>60.0</v>
      </c>
      <c r="V54" s="13">
        <v>4.0</v>
      </c>
      <c r="W54" s="13">
        <v>44.0</v>
      </c>
      <c r="X54" s="13" t="s">
        <v>519</v>
      </c>
      <c r="Y54" s="13">
        <v>4.0</v>
      </c>
      <c r="Z54" s="13">
        <v>44.0</v>
      </c>
      <c r="AA54" s="13">
        <v>1.0</v>
      </c>
      <c r="AB54" s="13">
        <v>2.0</v>
      </c>
      <c r="AC54" s="13" t="s">
        <v>60</v>
      </c>
      <c r="AD54" s="13" t="s">
        <v>78</v>
      </c>
      <c r="AE54" s="13" t="s">
        <v>62</v>
      </c>
      <c r="AF54" s="13" t="s">
        <v>63</v>
      </c>
      <c r="AG54" s="13"/>
      <c r="AH54" s="13"/>
      <c r="AI54" s="13"/>
      <c r="AJ54" s="13"/>
      <c r="AK54" s="13"/>
      <c r="AL54" s="13" t="s">
        <v>66</v>
      </c>
      <c r="AM54" s="13" t="s">
        <v>223</v>
      </c>
      <c r="AN54" s="10" t="s">
        <v>492</v>
      </c>
      <c r="AO54" s="11" t="s">
        <v>184</v>
      </c>
      <c r="AP54" s="11">
        <v>1.0</v>
      </c>
      <c r="AQ54" s="11" t="str">
        <f t="shared" ref="AQ54:AQ55" si="10">IF(AP54&gt;12,"1","0")</f>
        <v>0</v>
      </c>
      <c r="AR54" s="12">
        <f>IFERROR(__xludf.DUMMYFUNCTION("IF(REGEXMATCH(AO54, ""ISU_REP""), 1, 0)"),0.0)</f>
        <v>0</v>
      </c>
      <c r="AS54" s="12">
        <f>IFERROR(__xludf.DUMMYFUNCTION("IF(REGEXMATCH(AO54, ""ISU_ANLYS""), 1, 0)"),0.0)</f>
        <v>0</v>
      </c>
      <c r="AT54" s="12">
        <f>IFERROR(__xludf.DUMMYFUNCTION("IF(REGEXMATCH(AO54, ""SOL_DES""), 1, 0)"),0.0)</f>
        <v>0</v>
      </c>
      <c r="AU54" s="12">
        <f>IFERROR(__xludf.DUMMYFUNCTION("IF(REGEXMATCH(AO54, ""IMPL""), 1, 0)"),1.0)</f>
        <v>1</v>
      </c>
      <c r="AV54" s="12">
        <f>IFERROR(__xludf.DUMMYFUNCTION("IF(REGEXMATCH(AO54, ""CR""), 1, 0)"),0.0)</f>
        <v>0</v>
      </c>
      <c r="AW54" s="12">
        <f>IFERROR(__xludf.DUMMYFUNCTION("IF(REGEXMATCH(AO54, ""VER""), 1, 0)"),0.0)</f>
        <v>0</v>
      </c>
      <c r="AX54" s="16" t="s">
        <v>184</v>
      </c>
      <c r="AY54" s="16" t="s">
        <v>71</v>
      </c>
    </row>
    <row r="55" ht="15.75" customHeight="1">
      <c r="A55" s="5">
        <v>735312.0</v>
      </c>
      <c r="B55" s="6" t="s">
        <v>523</v>
      </c>
      <c r="C55" s="5">
        <v>0.0</v>
      </c>
      <c r="D55" s="7" t="s">
        <v>52</v>
      </c>
      <c r="E55" s="7" t="s">
        <v>205</v>
      </c>
      <c r="F55" s="7" t="s">
        <v>524</v>
      </c>
      <c r="G55" s="7" t="s">
        <v>525</v>
      </c>
      <c r="H55" s="7" t="s">
        <v>526</v>
      </c>
      <c r="I55" s="5">
        <v>2012.0</v>
      </c>
      <c r="J55" s="8">
        <v>40969.0</v>
      </c>
      <c r="K55" s="7" t="s">
        <v>527</v>
      </c>
      <c r="L55" s="7" t="s">
        <v>528</v>
      </c>
      <c r="M55" s="7">
        <f>IFERROR(__xludf.DUMMYFUNCTION("index(SPLIT(L55,""-""),0,1)"),2012.0)</f>
        <v>2012</v>
      </c>
      <c r="N55" s="5">
        <v>2.0</v>
      </c>
      <c r="O55" s="5">
        <v>64.0</v>
      </c>
      <c r="P55" s="5">
        <v>9.0</v>
      </c>
      <c r="Q55" s="7" t="s">
        <v>529</v>
      </c>
      <c r="R55" s="5">
        <v>11.0</v>
      </c>
      <c r="S55" s="5">
        <v>22.0</v>
      </c>
      <c r="T55" s="5">
        <v>32.0</v>
      </c>
      <c r="U55" s="5">
        <v>1605.0</v>
      </c>
      <c r="V55" s="5">
        <v>19.0</v>
      </c>
      <c r="W55" s="5">
        <v>926.0</v>
      </c>
      <c r="X55" s="7" t="s">
        <v>525</v>
      </c>
      <c r="Y55" s="5">
        <v>19.0</v>
      </c>
      <c r="Z55" s="5">
        <v>926.0</v>
      </c>
      <c r="AA55" s="5">
        <v>1.0</v>
      </c>
      <c r="AB55" s="5">
        <v>10.0</v>
      </c>
      <c r="AC55" s="7" t="s">
        <v>60</v>
      </c>
      <c r="AD55" s="7" t="s">
        <v>78</v>
      </c>
      <c r="AE55" s="7" t="s">
        <v>62</v>
      </c>
      <c r="AF55" s="7" t="s">
        <v>115</v>
      </c>
      <c r="AG55" s="7" t="s">
        <v>64</v>
      </c>
      <c r="AH55" s="7"/>
      <c r="AI55" s="7" t="s">
        <v>212</v>
      </c>
      <c r="AJ55" s="9" t="b">
        <v>0</v>
      </c>
      <c r="AK55" s="7" t="s">
        <v>64</v>
      </c>
      <c r="AL55" s="5" t="s">
        <v>66</v>
      </c>
      <c r="AM55" s="5" t="s">
        <v>241</v>
      </c>
      <c r="AN55" s="10" t="s">
        <v>530</v>
      </c>
      <c r="AO55" s="11" t="s">
        <v>531</v>
      </c>
      <c r="AP55" s="11">
        <v>11.0</v>
      </c>
      <c r="AQ55" s="11" t="str">
        <f t="shared" si="10"/>
        <v>0</v>
      </c>
      <c r="AR55" s="12">
        <f>IFERROR(__xludf.DUMMYFUNCTION("IF(REGEXMATCH(AO55, ""ISU_REP""), 1, 0)"),0.0)</f>
        <v>0</v>
      </c>
      <c r="AS55" s="12">
        <f>IFERROR(__xludf.DUMMYFUNCTION("IF(REGEXMATCH(AO55, ""ISU_ANLYS""), 1, 0)"),1.0)</f>
        <v>1</v>
      </c>
      <c r="AT55" s="12">
        <f>IFERROR(__xludf.DUMMYFUNCTION("IF(REGEXMATCH(AO55, ""SOL_DES""), 1, 0)"),1.0)</f>
        <v>1</v>
      </c>
      <c r="AU55" s="12">
        <f>IFERROR(__xludf.DUMMYFUNCTION("IF(REGEXMATCH(AO55, ""IMPL""), 1, 0)"),1.0)</f>
        <v>1</v>
      </c>
      <c r="AV55" s="12">
        <f>IFERROR(__xludf.DUMMYFUNCTION("IF(REGEXMATCH(AO55, ""CR""), 1, 0)"),1.0)</f>
        <v>1</v>
      </c>
      <c r="AW55" s="12">
        <f>IFERROR(__xludf.DUMMYFUNCTION("IF(REGEXMATCH(AO55, ""VER""), 1, 0)"),1.0)</f>
        <v>1</v>
      </c>
      <c r="AX55" s="10" t="s">
        <v>106</v>
      </c>
      <c r="AY55" s="10" t="s">
        <v>94</v>
      </c>
    </row>
    <row r="56" ht="15.75" customHeight="1">
      <c r="A56" s="5">
        <v>738440.0</v>
      </c>
      <c r="B56" s="6" t="s">
        <v>532</v>
      </c>
      <c r="C56" s="5">
        <v>0.0</v>
      </c>
      <c r="D56" s="7" t="s">
        <v>233</v>
      </c>
      <c r="E56" s="7" t="s">
        <v>53</v>
      </c>
      <c r="F56" s="7" t="s">
        <v>96</v>
      </c>
      <c r="G56" s="7" t="s">
        <v>533</v>
      </c>
      <c r="H56" s="7" t="s">
        <v>534</v>
      </c>
      <c r="I56" s="5">
        <v>2012.0</v>
      </c>
      <c r="J56" s="8">
        <v>40969.0</v>
      </c>
      <c r="K56" s="7" t="s">
        <v>535</v>
      </c>
      <c r="L56" s="7" t="s">
        <v>535</v>
      </c>
      <c r="M56" s="7">
        <f>IFERROR(__xludf.DUMMYFUNCTION("index(SPLIT(L56,""-""),0,1)"),2012.0)</f>
        <v>2012</v>
      </c>
      <c r="N56" s="5">
        <v>13.0</v>
      </c>
      <c r="O56" s="5">
        <v>13.0</v>
      </c>
      <c r="P56" s="5">
        <v>2.0</v>
      </c>
      <c r="Q56" s="7" t="s">
        <v>536</v>
      </c>
      <c r="R56" s="5">
        <v>3.0</v>
      </c>
      <c r="S56" s="5">
        <v>20.0</v>
      </c>
      <c r="T56" s="5">
        <v>8.0</v>
      </c>
      <c r="U56" s="5">
        <v>395.0</v>
      </c>
      <c r="V56" s="5">
        <v>4.0</v>
      </c>
      <c r="W56" s="5">
        <v>260.0</v>
      </c>
      <c r="X56" s="7" t="s">
        <v>533</v>
      </c>
      <c r="Y56" s="5">
        <v>4.0</v>
      </c>
      <c r="Z56" s="5">
        <v>260.0</v>
      </c>
      <c r="AA56" s="5">
        <v>1.0</v>
      </c>
      <c r="AB56" s="5">
        <v>3.0</v>
      </c>
      <c r="AC56" s="7" t="s">
        <v>60</v>
      </c>
      <c r="AD56" s="7" t="s">
        <v>78</v>
      </c>
      <c r="AE56" s="7" t="s">
        <v>62</v>
      </c>
      <c r="AF56" s="7" t="s">
        <v>63</v>
      </c>
      <c r="AG56" s="7" t="s">
        <v>64</v>
      </c>
      <c r="AH56" s="7"/>
      <c r="AI56" s="7" t="s">
        <v>65</v>
      </c>
      <c r="AJ56" s="9" t="b">
        <v>0</v>
      </c>
      <c r="AK56" s="7" t="s">
        <v>64</v>
      </c>
      <c r="AL56" s="5" t="s">
        <v>66</v>
      </c>
      <c r="AM56" s="5" t="s">
        <v>241</v>
      </c>
      <c r="AN56" s="10" t="s">
        <v>537</v>
      </c>
      <c r="AO56" s="11" t="s">
        <v>499</v>
      </c>
      <c r="AP56" s="11">
        <v>3.0</v>
      </c>
      <c r="AQ56" s="11"/>
      <c r="AR56" s="12">
        <f>IFERROR(__xludf.DUMMYFUNCTION("IF(REGEXMATCH(AO56, ""ISU_REP""), 1, 0)"),0.0)</f>
        <v>0</v>
      </c>
      <c r="AS56" s="12">
        <f>IFERROR(__xludf.DUMMYFUNCTION("IF(REGEXMATCH(AO56, ""ISU_ANLYS""), 1, 0)"),0.0)</f>
        <v>0</v>
      </c>
      <c r="AT56" s="12">
        <f>IFERROR(__xludf.DUMMYFUNCTION("IF(REGEXMATCH(AO56, ""SOL_DES""), 1, 0)"),0.0)</f>
        <v>0</v>
      </c>
      <c r="AU56" s="12">
        <f>IFERROR(__xludf.DUMMYFUNCTION("IF(REGEXMATCH(AO56, ""IMPL""), 1, 0)"),1.0)</f>
        <v>1</v>
      </c>
      <c r="AV56" s="12">
        <f>IFERROR(__xludf.DUMMYFUNCTION("IF(REGEXMATCH(AO56, ""CR""), 1, 0)"),1.0)</f>
        <v>1</v>
      </c>
      <c r="AW56" s="12">
        <f>IFERROR(__xludf.DUMMYFUNCTION("IF(REGEXMATCH(AO56, ""VER""), 1, 0)"),0.0)</f>
        <v>0</v>
      </c>
      <c r="AX56" s="10" t="s">
        <v>155</v>
      </c>
      <c r="AY56" s="10" t="s">
        <v>71</v>
      </c>
    </row>
    <row r="57" ht="15.75" customHeight="1">
      <c r="A57" s="5">
        <v>738759.0</v>
      </c>
      <c r="B57" s="6" t="s">
        <v>538</v>
      </c>
      <c r="C57" s="5">
        <v>0.0</v>
      </c>
      <c r="D57" s="7" t="s">
        <v>52</v>
      </c>
      <c r="E57" s="7" t="s">
        <v>53</v>
      </c>
      <c r="F57" s="7" t="s">
        <v>185</v>
      </c>
      <c r="G57" s="7" t="s">
        <v>419</v>
      </c>
      <c r="H57" s="7" t="s">
        <v>539</v>
      </c>
      <c r="I57" s="5">
        <v>2012.0</v>
      </c>
      <c r="J57" s="8">
        <v>40969.0</v>
      </c>
      <c r="K57" s="7" t="s">
        <v>188</v>
      </c>
      <c r="L57" s="7" t="s">
        <v>540</v>
      </c>
      <c r="M57" s="7">
        <f>IFERROR(__xludf.DUMMYFUNCTION("index(SPLIT(L57,""-""),0,1)"),2012.0)</f>
        <v>2012</v>
      </c>
      <c r="N57" s="5">
        <v>11.0</v>
      </c>
      <c r="O57" s="5">
        <v>2546.0</v>
      </c>
      <c r="P57" s="5">
        <v>1.0</v>
      </c>
      <c r="Q57" s="7" t="s">
        <v>541</v>
      </c>
      <c r="R57" s="5">
        <v>7.0</v>
      </c>
      <c r="S57" s="5">
        <v>13.0</v>
      </c>
      <c r="T57" s="5">
        <v>4.0</v>
      </c>
      <c r="U57" s="5">
        <v>182.0</v>
      </c>
      <c r="V57" s="5">
        <v>3.0</v>
      </c>
      <c r="W57" s="5">
        <v>124.0</v>
      </c>
      <c r="X57" s="7" t="s">
        <v>419</v>
      </c>
      <c r="Y57" s="5">
        <v>3.0</v>
      </c>
      <c r="Z57" s="5">
        <v>124.0</v>
      </c>
      <c r="AA57" s="5">
        <v>1.0</v>
      </c>
      <c r="AB57" s="5">
        <v>2.0</v>
      </c>
      <c r="AC57" s="7" t="s">
        <v>60</v>
      </c>
      <c r="AD57" s="7" t="s">
        <v>78</v>
      </c>
      <c r="AE57" s="7" t="s">
        <v>62</v>
      </c>
      <c r="AF57" s="7" t="s">
        <v>63</v>
      </c>
      <c r="AG57" s="7" t="s">
        <v>64</v>
      </c>
      <c r="AH57" s="7"/>
      <c r="AI57" s="7" t="s">
        <v>65</v>
      </c>
      <c r="AJ57" s="9" t="b">
        <v>0</v>
      </c>
      <c r="AK57" s="7" t="s">
        <v>64</v>
      </c>
      <c r="AL57" s="5" t="s">
        <v>66</v>
      </c>
      <c r="AM57" s="5" t="s">
        <v>103</v>
      </c>
      <c r="AN57" s="10" t="s">
        <v>328</v>
      </c>
      <c r="AO57" s="11" t="s">
        <v>154</v>
      </c>
      <c r="AP57" s="11">
        <v>2.0</v>
      </c>
      <c r="AQ57" s="11" t="str">
        <f>IF(AP57&gt;12,"1","0")</f>
        <v>0</v>
      </c>
      <c r="AR57" s="12">
        <f>IFERROR(__xludf.DUMMYFUNCTION("IF(REGEXMATCH(AO57, ""ISU_REP""), 1, 0)"),0.0)</f>
        <v>0</v>
      </c>
      <c r="AS57" s="12">
        <f>IFERROR(__xludf.DUMMYFUNCTION("IF(REGEXMATCH(AO57, ""ISU_ANLYS""), 1, 0)"),0.0)</f>
        <v>0</v>
      </c>
      <c r="AT57" s="12">
        <f>IFERROR(__xludf.DUMMYFUNCTION("IF(REGEXMATCH(AO57, ""SOL_DES""), 1, 0)"),0.0)</f>
        <v>0</v>
      </c>
      <c r="AU57" s="12">
        <f>IFERROR(__xludf.DUMMYFUNCTION("IF(REGEXMATCH(AO57, ""IMPL""), 1, 0)"),1.0)</f>
        <v>1</v>
      </c>
      <c r="AV57" s="12">
        <f>IFERROR(__xludf.DUMMYFUNCTION("IF(REGEXMATCH(AO57, ""CR""), 1, 0)"),1.0)</f>
        <v>1</v>
      </c>
      <c r="AW57" s="12">
        <f>IFERROR(__xludf.DUMMYFUNCTION("IF(REGEXMATCH(AO57, ""VER""), 1, 0)"),0.0)</f>
        <v>0</v>
      </c>
      <c r="AX57" s="10" t="s">
        <v>155</v>
      </c>
      <c r="AY57" s="10" t="s">
        <v>71</v>
      </c>
    </row>
    <row r="58" ht="15.75" customHeight="1">
      <c r="A58" s="5">
        <v>750010.0</v>
      </c>
      <c r="B58" s="6" t="s">
        <v>542</v>
      </c>
      <c r="C58" s="5">
        <v>1.0</v>
      </c>
      <c r="D58" s="7" t="s">
        <v>52</v>
      </c>
      <c r="E58" s="7" t="s">
        <v>53</v>
      </c>
      <c r="F58" s="7" t="s">
        <v>543</v>
      </c>
      <c r="G58" s="7" t="s">
        <v>544</v>
      </c>
      <c r="H58" s="7" t="s">
        <v>545</v>
      </c>
      <c r="I58" s="5">
        <v>2012.0</v>
      </c>
      <c r="J58" s="8">
        <v>41000.0</v>
      </c>
      <c r="K58" s="7" t="s">
        <v>546</v>
      </c>
      <c r="L58" s="7" t="s">
        <v>547</v>
      </c>
      <c r="M58" s="7"/>
      <c r="N58" s="5">
        <v>3521.0</v>
      </c>
      <c r="O58" s="5">
        <v>3525.0</v>
      </c>
      <c r="P58" s="5">
        <v>24.0</v>
      </c>
      <c r="Q58" s="7" t="s">
        <v>548</v>
      </c>
      <c r="R58" s="5">
        <v>5.0</v>
      </c>
      <c r="S58" s="5">
        <v>12.0</v>
      </c>
      <c r="T58" s="5">
        <v>2.0</v>
      </c>
      <c r="U58" s="5">
        <v>25.0</v>
      </c>
      <c r="V58" s="5">
        <v>1.0</v>
      </c>
      <c r="W58" s="5">
        <v>12.0</v>
      </c>
      <c r="X58" s="7" t="s">
        <v>260</v>
      </c>
      <c r="Y58" s="5">
        <v>0.0</v>
      </c>
      <c r="Z58" s="5">
        <v>0.0</v>
      </c>
      <c r="AA58" s="5">
        <v>0.0</v>
      </c>
      <c r="AB58" s="5">
        <v>0.0</v>
      </c>
      <c r="AC58" s="7" t="s">
        <v>60</v>
      </c>
      <c r="AD58" s="7" t="s">
        <v>78</v>
      </c>
      <c r="AE58" s="7" t="s">
        <v>62</v>
      </c>
      <c r="AF58" s="7" t="s">
        <v>63</v>
      </c>
      <c r="AG58" s="7" t="s">
        <v>64</v>
      </c>
      <c r="AH58" s="7"/>
      <c r="AI58" s="7" t="s">
        <v>65</v>
      </c>
      <c r="AJ58" s="9" t="b">
        <v>0</v>
      </c>
      <c r="AK58" s="7" t="s">
        <v>64</v>
      </c>
      <c r="AL58" s="5" t="s">
        <v>66</v>
      </c>
      <c r="AM58" s="5" t="s">
        <v>241</v>
      </c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ht="15.75" customHeight="1">
      <c r="A59" s="5">
        <v>752781.0</v>
      </c>
      <c r="B59" s="6" t="s">
        <v>549</v>
      </c>
      <c r="C59" s="5">
        <v>0.0</v>
      </c>
      <c r="D59" s="7" t="s">
        <v>52</v>
      </c>
      <c r="E59" s="7" t="s">
        <v>53</v>
      </c>
      <c r="F59" s="7" t="s">
        <v>550</v>
      </c>
      <c r="G59" s="7" t="s">
        <v>551</v>
      </c>
      <c r="H59" s="7" t="s">
        <v>552</v>
      </c>
      <c r="I59" s="5">
        <v>2012.0</v>
      </c>
      <c r="J59" s="8">
        <v>41030.0</v>
      </c>
      <c r="K59" s="7" t="s">
        <v>553</v>
      </c>
      <c r="L59" s="7" t="s">
        <v>554</v>
      </c>
      <c r="M59" s="7">
        <f>IFERROR(__xludf.DUMMYFUNCTION("index(SPLIT(L59,""-""),0,1)"),2012.0)</f>
        <v>2012</v>
      </c>
      <c r="N59" s="5">
        <v>17.0</v>
      </c>
      <c r="O59" s="5">
        <v>2500.0</v>
      </c>
      <c r="P59" s="5">
        <v>5.0</v>
      </c>
      <c r="Q59" s="7" t="s">
        <v>555</v>
      </c>
      <c r="R59" s="5">
        <v>31.0</v>
      </c>
      <c r="S59" s="5">
        <v>139.0</v>
      </c>
      <c r="T59" s="5">
        <v>28.0</v>
      </c>
      <c r="U59" s="5">
        <v>1798.0</v>
      </c>
      <c r="V59" s="5">
        <v>1.0</v>
      </c>
      <c r="W59" s="5">
        <v>139.0</v>
      </c>
      <c r="X59" s="7" t="s">
        <v>556</v>
      </c>
      <c r="Y59" s="5">
        <v>4.0</v>
      </c>
      <c r="Z59" s="5">
        <v>116.0</v>
      </c>
      <c r="AA59" s="5">
        <v>0.0</v>
      </c>
      <c r="AB59" s="5">
        <v>2.0</v>
      </c>
      <c r="AC59" s="7" t="s">
        <v>60</v>
      </c>
      <c r="AD59" s="7" t="s">
        <v>78</v>
      </c>
      <c r="AE59" s="7" t="s">
        <v>62</v>
      </c>
      <c r="AF59" s="7" t="s">
        <v>63</v>
      </c>
      <c r="AG59" s="7" t="s">
        <v>64</v>
      </c>
      <c r="AH59" s="7"/>
      <c r="AI59" s="7" t="s">
        <v>65</v>
      </c>
      <c r="AJ59" s="9" t="b">
        <v>0</v>
      </c>
      <c r="AK59" s="7" t="s">
        <v>64</v>
      </c>
      <c r="AL59" s="5" t="s">
        <v>172</v>
      </c>
      <c r="AM59" s="5" t="s">
        <v>173</v>
      </c>
      <c r="AN59" s="10" t="s">
        <v>557</v>
      </c>
      <c r="AO59" s="11" t="s">
        <v>318</v>
      </c>
      <c r="AP59" s="11">
        <v>3.0</v>
      </c>
      <c r="AQ59" s="11" t="str">
        <f t="shared" ref="AQ59:AQ62" si="11">IF(AP59&gt;12,"1","0")</f>
        <v>0</v>
      </c>
      <c r="AR59" s="12">
        <f>IFERROR(__xludf.DUMMYFUNCTION("IF(REGEXMATCH(AO59, ""ISU_REP""), 1, 0)"),0.0)</f>
        <v>0</v>
      </c>
      <c r="AS59" s="12">
        <f>IFERROR(__xludf.DUMMYFUNCTION("IF(REGEXMATCH(AO59, ""ISU_ANLYS""), 1, 0)"),1.0)</f>
        <v>1</v>
      </c>
      <c r="AT59" s="12">
        <f>IFERROR(__xludf.DUMMYFUNCTION("IF(REGEXMATCH(AO59, ""SOL_DES""), 1, 0)"),0.0)</f>
        <v>0</v>
      </c>
      <c r="AU59" s="12">
        <f>IFERROR(__xludf.DUMMYFUNCTION("IF(REGEXMATCH(AO59, ""IMPL""), 1, 0)"),1.0)</f>
        <v>1</v>
      </c>
      <c r="AV59" s="12">
        <f>IFERROR(__xludf.DUMMYFUNCTION("IF(REGEXMATCH(AO59, ""CR""), 1, 0)"),1.0)</f>
        <v>1</v>
      </c>
      <c r="AW59" s="12">
        <f>IFERROR(__xludf.DUMMYFUNCTION("IF(REGEXMATCH(AO59, ""VER""), 1, 0)"),0.0)</f>
        <v>0</v>
      </c>
      <c r="AX59" s="10" t="s">
        <v>319</v>
      </c>
      <c r="AY59" s="10" t="s">
        <v>71</v>
      </c>
    </row>
    <row r="60" ht="15.75" customHeight="1">
      <c r="A60" s="5">
        <v>758103.0</v>
      </c>
      <c r="B60" s="6" t="s">
        <v>558</v>
      </c>
      <c r="C60" s="5">
        <v>0.0</v>
      </c>
      <c r="D60" s="7" t="s">
        <v>52</v>
      </c>
      <c r="E60" s="7" t="s">
        <v>53</v>
      </c>
      <c r="F60" s="7" t="s">
        <v>559</v>
      </c>
      <c r="G60" s="7" t="s">
        <v>560</v>
      </c>
      <c r="H60" s="7" t="s">
        <v>561</v>
      </c>
      <c r="I60" s="5">
        <v>2012.0</v>
      </c>
      <c r="J60" s="8">
        <v>41030.0</v>
      </c>
      <c r="K60" s="7" t="s">
        <v>562</v>
      </c>
      <c r="L60" s="7" t="s">
        <v>563</v>
      </c>
      <c r="M60" s="7">
        <f>IFERROR(__xludf.DUMMYFUNCTION("index(SPLIT(L60,""-""),0,1)"),2012.0)</f>
        <v>2012</v>
      </c>
      <c r="N60" s="5">
        <v>208.0</v>
      </c>
      <c r="O60" s="5">
        <v>259.0</v>
      </c>
      <c r="P60" s="5">
        <v>11.0</v>
      </c>
      <c r="Q60" s="7" t="s">
        <v>564</v>
      </c>
      <c r="R60" s="5">
        <v>34.0</v>
      </c>
      <c r="S60" s="5">
        <v>51.0</v>
      </c>
      <c r="T60" s="5">
        <v>28.0</v>
      </c>
      <c r="U60" s="5">
        <v>2808.0</v>
      </c>
      <c r="V60" s="5">
        <v>2.0</v>
      </c>
      <c r="W60" s="5">
        <v>62.0</v>
      </c>
      <c r="X60" s="7" t="s">
        <v>565</v>
      </c>
      <c r="Y60" s="5">
        <v>13.0</v>
      </c>
      <c r="Z60" s="5">
        <v>1336.0</v>
      </c>
      <c r="AA60" s="5">
        <v>0.0</v>
      </c>
      <c r="AB60" s="5">
        <v>11.0</v>
      </c>
      <c r="AC60" s="7" t="s">
        <v>60</v>
      </c>
      <c r="AD60" s="7" t="s">
        <v>78</v>
      </c>
      <c r="AE60" s="7" t="s">
        <v>62</v>
      </c>
      <c r="AF60" s="7" t="s">
        <v>63</v>
      </c>
      <c r="AG60" s="7" t="s">
        <v>566</v>
      </c>
      <c r="AH60" s="7"/>
      <c r="AI60" s="7" t="s">
        <v>65</v>
      </c>
      <c r="AJ60" s="9" t="b">
        <v>0</v>
      </c>
      <c r="AK60" s="7" t="s">
        <v>64</v>
      </c>
      <c r="AL60" s="5" t="s">
        <v>172</v>
      </c>
      <c r="AM60" s="5" t="s">
        <v>173</v>
      </c>
      <c r="AN60" s="10" t="s">
        <v>567</v>
      </c>
      <c r="AO60" s="11" t="s">
        <v>568</v>
      </c>
      <c r="AP60" s="11">
        <v>9.0</v>
      </c>
      <c r="AQ60" s="11" t="str">
        <f t="shared" si="11"/>
        <v>0</v>
      </c>
      <c r="AR60" s="12">
        <f>IFERROR(__xludf.DUMMYFUNCTION("IF(REGEXMATCH(AO60, ""ISU_REP""), 1, 0)"),0.0)</f>
        <v>0</v>
      </c>
      <c r="AS60" s="12">
        <f>IFERROR(__xludf.DUMMYFUNCTION("IF(REGEXMATCH(AO60, ""ISU_ANLYS""), 1, 0)"),0.0)</f>
        <v>0</v>
      </c>
      <c r="AT60" s="12">
        <f>IFERROR(__xludf.DUMMYFUNCTION("IF(REGEXMATCH(AO60, ""SOL_DES""), 1, 0)"),0.0)</f>
        <v>0</v>
      </c>
      <c r="AU60" s="12">
        <f>IFERROR(__xludf.DUMMYFUNCTION("IF(REGEXMATCH(AO60, ""IMPL""), 1, 0)"),1.0)</f>
        <v>1</v>
      </c>
      <c r="AV60" s="12">
        <f>IFERROR(__xludf.DUMMYFUNCTION("IF(REGEXMATCH(AO60, ""CR""), 1, 0)"),1.0)</f>
        <v>1</v>
      </c>
      <c r="AW60" s="12">
        <f>IFERROR(__xludf.DUMMYFUNCTION("IF(REGEXMATCH(AO60, ""VER""), 1, 0)"),1.0)</f>
        <v>1</v>
      </c>
      <c r="AX60" s="10" t="s">
        <v>138</v>
      </c>
      <c r="AY60" s="10" t="s">
        <v>94</v>
      </c>
    </row>
    <row r="61" ht="15.75" customHeight="1">
      <c r="A61" s="13">
        <v>759033.0</v>
      </c>
      <c r="B61" s="14" t="str">
        <f>CONCATENATE("https://bugzilla.mozilla.org/show_bug.cgi?id=",A61)</f>
        <v>https://bugzilla.mozilla.org/show_bug.cgi?id=759033</v>
      </c>
      <c r="C61" s="13">
        <v>0.0</v>
      </c>
      <c r="D61" s="13" t="s">
        <v>52</v>
      </c>
      <c r="E61" s="13" t="s">
        <v>53</v>
      </c>
      <c r="F61" s="13" t="s">
        <v>309</v>
      </c>
      <c r="G61" s="13" t="s">
        <v>315</v>
      </c>
      <c r="H61" s="13" t="s">
        <v>569</v>
      </c>
      <c r="I61" s="13">
        <v>2012.0</v>
      </c>
      <c r="J61" s="15">
        <v>41030.0</v>
      </c>
      <c r="K61" s="13" t="s">
        <v>570</v>
      </c>
      <c r="L61" s="13" t="s">
        <v>570</v>
      </c>
      <c r="M61" s="7">
        <f>IFERROR(__xludf.DUMMYFUNCTION("index(SPLIT(L61,""-""),0,1)"),2012.0)</f>
        <v>2012</v>
      </c>
      <c r="N61" s="13">
        <v>1.0</v>
      </c>
      <c r="O61" s="13">
        <v>1.0</v>
      </c>
      <c r="P61" s="13">
        <v>1.0</v>
      </c>
      <c r="Q61" s="13" t="s">
        <v>571</v>
      </c>
      <c r="R61" s="13">
        <v>2.0</v>
      </c>
      <c r="S61" s="13">
        <v>84.0</v>
      </c>
      <c r="T61" s="13">
        <v>6.0</v>
      </c>
      <c r="U61" s="13">
        <v>3788.0</v>
      </c>
      <c r="V61" s="13">
        <v>3.0</v>
      </c>
      <c r="W61" s="13">
        <v>106.0</v>
      </c>
      <c r="X61" s="13" t="s">
        <v>315</v>
      </c>
      <c r="Y61" s="13">
        <v>3.0</v>
      </c>
      <c r="Z61" s="13">
        <v>106.0</v>
      </c>
      <c r="AA61" s="13">
        <v>1.0</v>
      </c>
      <c r="AB61" s="13">
        <v>4.0</v>
      </c>
      <c r="AC61" s="13" t="s">
        <v>60</v>
      </c>
      <c r="AD61" s="13" t="s">
        <v>78</v>
      </c>
      <c r="AE61" s="13" t="s">
        <v>62</v>
      </c>
      <c r="AF61" s="13" t="s">
        <v>63</v>
      </c>
      <c r="AG61" s="13"/>
      <c r="AH61" s="13"/>
      <c r="AI61" s="13"/>
      <c r="AJ61" s="13"/>
      <c r="AK61" s="13"/>
      <c r="AL61" s="13" t="s">
        <v>326</v>
      </c>
      <c r="AM61" s="13" t="s">
        <v>572</v>
      </c>
      <c r="AN61" s="10" t="s">
        <v>573</v>
      </c>
      <c r="AO61" s="11" t="s">
        <v>499</v>
      </c>
      <c r="AP61" s="11">
        <v>3.0</v>
      </c>
      <c r="AQ61" s="11" t="str">
        <f t="shared" si="11"/>
        <v>0</v>
      </c>
      <c r="AR61" s="12">
        <f>IFERROR(__xludf.DUMMYFUNCTION("IF(REGEXMATCH(AO61, ""ISU_REP""), 1, 0)"),0.0)</f>
        <v>0</v>
      </c>
      <c r="AS61" s="12">
        <f>IFERROR(__xludf.DUMMYFUNCTION("IF(REGEXMATCH(AO61, ""ISU_ANLYS""), 1, 0)"),0.0)</f>
        <v>0</v>
      </c>
      <c r="AT61" s="12">
        <f>IFERROR(__xludf.DUMMYFUNCTION("IF(REGEXMATCH(AO61, ""SOL_DES""), 1, 0)"),0.0)</f>
        <v>0</v>
      </c>
      <c r="AU61" s="12">
        <f>IFERROR(__xludf.DUMMYFUNCTION("IF(REGEXMATCH(AO61, ""IMPL""), 1, 0)"),1.0)</f>
        <v>1</v>
      </c>
      <c r="AV61" s="12">
        <f>IFERROR(__xludf.DUMMYFUNCTION("IF(REGEXMATCH(AO61, ""CR""), 1, 0)"),1.0)</f>
        <v>1</v>
      </c>
      <c r="AW61" s="12">
        <f>IFERROR(__xludf.DUMMYFUNCTION("IF(REGEXMATCH(AO61, ""VER""), 1, 0)"),0.0)</f>
        <v>0</v>
      </c>
      <c r="AX61" s="16" t="s">
        <v>155</v>
      </c>
      <c r="AY61" s="16" t="s">
        <v>71</v>
      </c>
    </row>
    <row r="62" ht="15.75" customHeight="1">
      <c r="A62" s="5">
        <v>768901.0</v>
      </c>
      <c r="B62" s="6" t="s">
        <v>574</v>
      </c>
      <c r="C62" s="5">
        <v>0.0</v>
      </c>
      <c r="D62" s="7" t="s">
        <v>52</v>
      </c>
      <c r="E62" s="7" t="s">
        <v>53</v>
      </c>
      <c r="F62" s="7" t="s">
        <v>108</v>
      </c>
      <c r="G62" s="7" t="s">
        <v>575</v>
      </c>
      <c r="H62" s="7" t="s">
        <v>576</v>
      </c>
      <c r="I62" s="5">
        <v>2012.0</v>
      </c>
      <c r="J62" s="8">
        <v>41061.0</v>
      </c>
      <c r="K62" s="7" t="s">
        <v>577</v>
      </c>
      <c r="L62" s="7" t="s">
        <v>578</v>
      </c>
      <c r="M62" s="7">
        <f>IFERROR(__xludf.DUMMYFUNCTION("index(SPLIT(L62,""-""),0,1)"),2012.0)</f>
        <v>2012</v>
      </c>
      <c r="N62" s="5">
        <v>106.0</v>
      </c>
      <c r="O62" s="5">
        <v>123.0</v>
      </c>
      <c r="P62" s="5">
        <v>7.0</v>
      </c>
      <c r="Q62" s="7" t="s">
        <v>579</v>
      </c>
      <c r="R62" s="5">
        <v>9.0</v>
      </c>
      <c r="S62" s="5">
        <v>1006.0</v>
      </c>
      <c r="T62" s="5">
        <v>17.0</v>
      </c>
      <c r="U62" s="5">
        <v>1622.0</v>
      </c>
      <c r="V62" s="5">
        <v>2.0</v>
      </c>
      <c r="W62" s="5">
        <v>1017.0</v>
      </c>
      <c r="X62" s="7" t="s">
        <v>227</v>
      </c>
      <c r="Y62" s="5">
        <v>6.0</v>
      </c>
      <c r="Z62" s="5">
        <v>375.0</v>
      </c>
      <c r="AA62" s="5">
        <v>0.0</v>
      </c>
      <c r="AB62" s="5">
        <v>4.0</v>
      </c>
      <c r="AC62" s="7" t="s">
        <v>60</v>
      </c>
      <c r="AD62" s="7" t="s">
        <v>78</v>
      </c>
      <c r="AE62" s="7" t="s">
        <v>62</v>
      </c>
      <c r="AF62" s="7" t="s">
        <v>63</v>
      </c>
      <c r="AG62" s="7" t="s">
        <v>580</v>
      </c>
      <c r="AH62" s="7"/>
      <c r="AI62" s="7" t="s">
        <v>65</v>
      </c>
      <c r="AJ62" s="9" t="b">
        <v>0</v>
      </c>
      <c r="AK62" s="7" t="s">
        <v>64</v>
      </c>
      <c r="AL62" s="5" t="s">
        <v>66</v>
      </c>
      <c r="AM62" s="5" t="s">
        <v>90</v>
      </c>
      <c r="AN62" s="10" t="s">
        <v>581</v>
      </c>
      <c r="AO62" s="11" t="s">
        <v>476</v>
      </c>
      <c r="AP62" s="11">
        <v>5.0</v>
      </c>
      <c r="AQ62" s="11" t="str">
        <f t="shared" si="11"/>
        <v>0</v>
      </c>
      <c r="AR62" s="12">
        <f>IFERROR(__xludf.DUMMYFUNCTION("IF(REGEXMATCH(AO62, ""ISU_REP""), 1, 0)"),0.0)</f>
        <v>0</v>
      </c>
      <c r="AS62" s="12">
        <f>IFERROR(__xludf.DUMMYFUNCTION("IF(REGEXMATCH(AO62, ""ISU_ANLYS""), 1, 0)"),1.0)</f>
        <v>1</v>
      </c>
      <c r="AT62" s="12">
        <f>IFERROR(__xludf.DUMMYFUNCTION("IF(REGEXMATCH(AO62, ""SOL_DES""), 1, 0)"),1.0)</f>
        <v>1</v>
      </c>
      <c r="AU62" s="12">
        <f>IFERROR(__xludf.DUMMYFUNCTION("IF(REGEXMATCH(AO62, ""IMPL""), 1, 0)"),1.0)</f>
        <v>1</v>
      </c>
      <c r="AV62" s="12">
        <f>IFERROR(__xludf.DUMMYFUNCTION("IF(REGEXMATCH(AO62, ""CR""), 1, 0)"),1.0)</f>
        <v>1</v>
      </c>
      <c r="AW62" s="12">
        <f>IFERROR(__xludf.DUMMYFUNCTION("IF(REGEXMATCH(AO62, ""VER""), 1, 0)"),1.0)</f>
        <v>1</v>
      </c>
      <c r="AX62" s="10" t="s">
        <v>70</v>
      </c>
      <c r="AY62" s="10" t="s">
        <v>71</v>
      </c>
    </row>
    <row r="63" ht="15.75" customHeight="1">
      <c r="A63" s="5">
        <v>779500.0</v>
      </c>
      <c r="B63" s="6" t="s">
        <v>582</v>
      </c>
      <c r="C63" s="5">
        <v>0.0</v>
      </c>
      <c r="D63" s="7" t="s">
        <v>52</v>
      </c>
      <c r="E63" s="7" t="s">
        <v>53</v>
      </c>
      <c r="F63" s="7" t="s">
        <v>254</v>
      </c>
      <c r="G63" s="7" t="s">
        <v>583</v>
      </c>
      <c r="H63" s="7" t="s">
        <v>584</v>
      </c>
      <c r="I63" s="5">
        <v>2012.0</v>
      </c>
      <c r="J63" s="8">
        <v>41122.0</v>
      </c>
      <c r="K63" s="7" t="s">
        <v>585</v>
      </c>
      <c r="L63" s="7" t="s">
        <v>586</v>
      </c>
      <c r="M63" s="7">
        <f>IFERROR(__xludf.DUMMYFUNCTION("index(SPLIT(L63,""-""),0,1)"),2012.0)</f>
        <v>2012</v>
      </c>
      <c r="N63" s="5">
        <v>52.0</v>
      </c>
      <c r="O63" s="5">
        <v>204.0</v>
      </c>
      <c r="P63" s="5">
        <v>21.0</v>
      </c>
      <c r="Q63" s="7" t="s">
        <v>587</v>
      </c>
      <c r="R63" s="5">
        <v>1.0</v>
      </c>
      <c r="S63" s="5">
        <v>16.0</v>
      </c>
      <c r="T63" s="5">
        <v>149.0</v>
      </c>
      <c r="U63" s="5">
        <v>27272.0</v>
      </c>
      <c r="V63" s="5">
        <v>65.0</v>
      </c>
      <c r="W63" s="5">
        <v>10355.0</v>
      </c>
      <c r="X63" s="7" t="s">
        <v>583</v>
      </c>
      <c r="Y63" s="5">
        <v>65.0</v>
      </c>
      <c r="Z63" s="5">
        <v>10355.0</v>
      </c>
      <c r="AA63" s="5">
        <v>1.0</v>
      </c>
      <c r="AB63" s="5">
        <v>34.0</v>
      </c>
      <c r="AC63" s="7" t="s">
        <v>60</v>
      </c>
      <c r="AD63" s="7" t="s">
        <v>78</v>
      </c>
      <c r="AE63" s="7" t="s">
        <v>62</v>
      </c>
      <c r="AF63" s="7" t="s">
        <v>63</v>
      </c>
      <c r="AG63" s="7" t="s">
        <v>64</v>
      </c>
      <c r="AH63" s="7"/>
      <c r="AI63" s="7" t="s">
        <v>65</v>
      </c>
      <c r="AJ63" s="9" t="b">
        <v>0</v>
      </c>
      <c r="AK63" s="7" t="s">
        <v>64</v>
      </c>
      <c r="AL63" s="5" t="s">
        <v>66</v>
      </c>
      <c r="AM63" s="5" t="s">
        <v>223</v>
      </c>
      <c r="AN63" s="10" t="s">
        <v>588</v>
      </c>
      <c r="AO63" s="19" t="s">
        <v>589</v>
      </c>
      <c r="AP63" s="19">
        <v>40.0</v>
      </c>
      <c r="AQ63" s="11" t="str">
        <f>IF(AP63&gt;19,"1","0")</f>
        <v>1</v>
      </c>
      <c r="AR63" s="12">
        <f>IFERROR(__xludf.DUMMYFUNCTION("IF(REGEXMATCH(AO63, ""ISU_REP""), 1, 0)"),0.0)</f>
        <v>0</v>
      </c>
      <c r="AS63" s="12">
        <f>IFERROR(__xludf.DUMMYFUNCTION("IF(REGEXMATCH(AO63, ""ISU_ANLYS""), 1, 0)"),0.0)</f>
        <v>0</v>
      </c>
      <c r="AT63" s="12">
        <f>IFERROR(__xludf.DUMMYFUNCTION("IF(REGEXMATCH(AO63, ""SOL_DES""), 1, 0)"),1.0)</f>
        <v>1</v>
      </c>
      <c r="AU63" s="12">
        <f>IFERROR(__xludf.DUMMYFUNCTION("IF(REGEXMATCH(AO63, ""IMPL""), 1, 0)"),1.0)</f>
        <v>1</v>
      </c>
      <c r="AV63" s="12">
        <f>IFERROR(__xludf.DUMMYFUNCTION("IF(REGEXMATCH(AO63, ""CR""), 1, 0)"),1.0)</f>
        <v>1</v>
      </c>
      <c r="AW63" s="12">
        <f>IFERROR(__xludf.DUMMYFUNCTION("IF(REGEXMATCH(AO63, ""VER""), 1, 0)"),1.0)</f>
        <v>1</v>
      </c>
      <c r="AX63" s="10" t="s">
        <v>127</v>
      </c>
      <c r="AY63" s="10" t="s">
        <v>94</v>
      </c>
    </row>
    <row r="64" ht="15.75" customHeight="1">
      <c r="A64" s="5">
        <v>783505.0</v>
      </c>
      <c r="B64" s="6" t="s">
        <v>590</v>
      </c>
      <c r="C64" s="5">
        <v>0.0</v>
      </c>
      <c r="D64" s="7" t="s">
        <v>52</v>
      </c>
      <c r="E64" s="7" t="s">
        <v>53</v>
      </c>
      <c r="F64" s="7" t="s">
        <v>73</v>
      </c>
      <c r="G64" s="7" t="s">
        <v>423</v>
      </c>
      <c r="H64" s="7" t="s">
        <v>591</v>
      </c>
      <c r="I64" s="5">
        <v>2012.0</v>
      </c>
      <c r="J64" s="8">
        <v>41122.0</v>
      </c>
      <c r="K64" s="7" t="s">
        <v>592</v>
      </c>
      <c r="L64" s="7" t="s">
        <v>593</v>
      </c>
      <c r="M64" s="7">
        <f>IFERROR(__xludf.DUMMYFUNCTION("index(SPLIT(L64,""-""),0,1)"),2012.0)</f>
        <v>2012</v>
      </c>
      <c r="N64" s="5">
        <v>4.0</v>
      </c>
      <c r="O64" s="5">
        <v>45.0</v>
      </c>
      <c r="P64" s="5">
        <v>14.0</v>
      </c>
      <c r="Q64" s="7" t="s">
        <v>594</v>
      </c>
      <c r="R64" s="5">
        <v>35.0</v>
      </c>
      <c r="S64" s="5">
        <v>66.0</v>
      </c>
      <c r="T64" s="5">
        <v>17.0</v>
      </c>
      <c r="U64" s="5">
        <v>525.0</v>
      </c>
      <c r="V64" s="5">
        <v>5.0</v>
      </c>
      <c r="W64" s="5">
        <v>187.0</v>
      </c>
      <c r="X64" s="7" t="s">
        <v>350</v>
      </c>
      <c r="Y64" s="5">
        <v>7.0</v>
      </c>
      <c r="Z64" s="5">
        <v>209.0</v>
      </c>
      <c r="AA64" s="5">
        <v>0.0</v>
      </c>
      <c r="AB64" s="5">
        <v>2.0</v>
      </c>
      <c r="AC64" s="7" t="s">
        <v>60</v>
      </c>
      <c r="AD64" s="7" t="s">
        <v>192</v>
      </c>
      <c r="AE64" s="7" t="s">
        <v>62</v>
      </c>
      <c r="AF64" s="7" t="s">
        <v>63</v>
      </c>
      <c r="AG64" s="7" t="s">
        <v>64</v>
      </c>
      <c r="AH64" s="7"/>
      <c r="AI64" s="7" t="s">
        <v>65</v>
      </c>
      <c r="AJ64" s="9" t="b">
        <v>0</v>
      </c>
      <c r="AK64" s="7" t="s">
        <v>64</v>
      </c>
      <c r="AL64" s="5" t="s">
        <v>66</v>
      </c>
      <c r="AM64" s="5" t="s">
        <v>103</v>
      </c>
      <c r="AN64" s="10" t="s">
        <v>595</v>
      </c>
      <c r="AO64" s="11" t="s">
        <v>596</v>
      </c>
      <c r="AP64" s="11">
        <v>6.0</v>
      </c>
      <c r="AQ64" s="11" t="str">
        <f t="shared" ref="AQ64:AQ65" si="12">IF(AP64&gt;12,"1","0")</f>
        <v>0</v>
      </c>
      <c r="AR64" s="12">
        <f>IFERROR(__xludf.DUMMYFUNCTION("IF(REGEXMATCH(AO64, ""ISU_REP""), 1, 0)"),0.0)</f>
        <v>0</v>
      </c>
      <c r="AS64" s="12">
        <f>IFERROR(__xludf.DUMMYFUNCTION("IF(REGEXMATCH(AO64, ""ISU_ANLYS""), 1, 0)"),1.0)</f>
        <v>1</v>
      </c>
      <c r="AT64" s="12">
        <f>IFERROR(__xludf.DUMMYFUNCTION("IF(REGEXMATCH(AO64, ""SOL_DES""), 1, 0)"),1.0)</f>
        <v>1</v>
      </c>
      <c r="AU64" s="12">
        <f>IFERROR(__xludf.DUMMYFUNCTION("IF(REGEXMATCH(AO64, ""IMPL""), 1, 0)"),1.0)</f>
        <v>1</v>
      </c>
      <c r="AV64" s="12">
        <f>IFERROR(__xludf.DUMMYFUNCTION("IF(REGEXMATCH(AO64, ""CR""), 1, 0)"),1.0)</f>
        <v>1</v>
      </c>
      <c r="AW64" s="12">
        <f>IFERROR(__xludf.DUMMYFUNCTION("IF(REGEXMATCH(AO64, ""VER""), 1, 0)"),1.0)</f>
        <v>1</v>
      </c>
      <c r="AX64" s="10" t="s">
        <v>70</v>
      </c>
      <c r="AY64" s="10" t="s">
        <v>71</v>
      </c>
    </row>
    <row r="65" ht="15.75" customHeight="1">
      <c r="A65" s="5">
        <v>790547.0</v>
      </c>
      <c r="B65" s="6" t="s">
        <v>597</v>
      </c>
      <c r="C65" s="5">
        <v>0.0</v>
      </c>
      <c r="D65" s="7" t="s">
        <v>52</v>
      </c>
      <c r="E65" s="7" t="s">
        <v>53</v>
      </c>
      <c r="F65" s="7" t="s">
        <v>559</v>
      </c>
      <c r="G65" s="7" t="s">
        <v>598</v>
      </c>
      <c r="H65" s="7" t="s">
        <v>599</v>
      </c>
      <c r="I65" s="5">
        <v>2012.0</v>
      </c>
      <c r="J65" s="8">
        <v>41153.0</v>
      </c>
      <c r="K65" s="7" t="s">
        <v>600</v>
      </c>
      <c r="L65" s="7" t="s">
        <v>600</v>
      </c>
      <c r="M65" s="7">
        <f>IFERROR(__xludf.DUMMYFUNCTION("index(SPLIT(L65,""-""),0,1)"),2012.0)</f>
        <v>2012</v>
      </c>
      <c r="N65" s="5">
        <v>17.0</v>
      </c>
      <c r="O65" s="5">
        <v>17.0</v>
      </c>
      <c r="P65" s="5">
        <v>9.0</v>
      </c>
      <c r="Q65" s="7" t="s">
        <v>601</v>
      </c>
      <c r="R65" s="5">
        <v>7.0</v>
      </c>
      <c r="S65" s="5">
        <v>57.0</v>
      </c>
      <c r="T65" s="5">
        <v>47.0</v>
      </c>
      <c r="U65" s="5">
        <v>2000.0</v>
      </c>
      <c r="V65" s="5">
        <v>36.0</v>
      </c>
      <c r="W65" s="5">
        <v>1370.0</v>
      </c>
      <c r="X65" s="7" t="s">
        <v>598</v>
      </c>
      <c r="Y65" s="5">
        <v>36.0</v>
      </c>
      <c r="Z65" s="5">
        <v>1370.0</v>
      </c>
      <c r="AA65" s="5">
        <v>1.0</v>
      </c>
      <c r="AB65" s="5">
        <v>37.0</v>
      </c>
      <c r="AC65" s="7" t="s">
        <v>60</v>
      </c>
      <c r="AD65" s="7" t="s">
        <v>78</v>
      </c>
      <c r="AE65" s="7" t="s">
        <v>62</v>
      </c>
      <c r="AF65" s="7" t="s">
        <v>63</v>
      </c>
      <c r="AG65" s="7" t="s">
        <v>64</v>
      </c>
      <c r="AH65" s="7"/>
      <c r="AI65" s="7" t="s">
        <v>65</v>
      </c>
      <c r="AJ65" s="9" t="b">
        <v>0</v>
      </c>
      <c r="AK65" s="7" t="s">
        <v>64</v>
      </c>
      <c r="AL65" s="5" t="s">
        <v>66</v>
      </c>
      <c r="AM65" s="5" t="s">
        <v>223</v>
      </c>
      <c r="AN65" s="10" t="s">
        <v>602</v>
      </c>
      <c r="AO65" s="11" t="s">
        <v>603</v>
      </c>
      <c r="AP65" s="11">
        <v>12.0</v>
      </c>
      <c r="AQ65" s="11" t="str">
        <f t="shared" si="12"/>
        <v>0</v>
      </c>
      <c r="AR65" s="12">
        <f>IFERROR(__xludf.DUMMYFUNCTION("IF(REGEXMATCH(AO65, ""ISU_REP""), 1, 0)"),0.0)</f>
        <v>0</v>
      </c>
      <c r="AS65" s="12">
        <f>IFERROR(__xludf.DUMMYFUNCTION("IF(REGEXMATCH(AO65, ""ISU_ANLYS""), 1, 0)"),0.0)</f>
        <v>0</v>
      </c>
      <c r="AT65" s="12">
        <f>IFERROR(__xludf.DUMMYFUNCTION("IF(REGEXMATCH(AO65, ""SOL_DES""), 1, 0)"),0.0)</f>
        <v>0</v>
      </c>
      <c r="AU65" s="12">
        <f>IFERROR(__xludf.DUMMYFUNCTION("IF(REGEXMATCH(AO65, ""IMPL""), 1, 0)"),1.0)</f>
        <v>1</v>
      </c>
      <c r="AV65" s="12">
        <f>IFERROR(__xludf.DUMMYFUNCTION("IF(REGEXMATCH(AO65, ""CR""), 1, 0)"),1.0)</f>
        <v>1</v>
      </c>
      <c r="AW65" s="12">
        <f>IFERROR(__xludf.DUMMYFUNCTION("IF(REGEXMATCH(AO65, ""VER""), 1, 0)"),1.0)</f>
        <v>1</v>
      </c>
      <c r="AX65" s="10" t="s">
        <v>138</v>
      </c>
      <c r="AY65" s="10" t="s">
        <v>94</v>
      </c>
    </row>
    <row r="66" ht="15.75" customHeight="1">
      <c r="A66" s="5">
        <v>794101.0</v>
      </c>
      <c r="B66" s="6" t="s">
        <v>604</v>
      </c>
      <c r="C66" s="5">
        <v>0.0</v>
      </c>
      <c r="D66" s="7" t="s">
        <v>605</v>
      </c>
      <c r="E66" s="7" t="s">
        <v>205</v>
      </c>
      <c r="F66" s="7" t="s">
        <v>606</v>
      </c>
      <c r="G66" s="7" t="s">
        <v>551</v>
      </c>
      <c r="H66" s="7" t="s">
        <v>607</v>
      </c>
      <c r="I66" s="5">
        <v>2012.0</v>
      </c>
      <c r="J66" s="8">
        <v>41153.0</v>
      </c>
      <c r="K66" s="7" t="s">
        <v>608</v>
      </c>
      <c r="L66" s="7" t="s">
        <v>609</v>
      </c>
      <c r="M66" s="7">
        <f>IFERROR(__xludf.DUMMYFUNCTION("index(SPLIT(L66,""-""),0,1)"),2012.0)</f>
        <v>2012</v>
      </c>
      <c r="N66" s="5">
        <v>1.0</v>
      </c>
      <c r="O66" s="5">
        <v>2745.0</v>
      </c>
      <c r="P66" s="5">
        <v>2.0</v>
      </c>
      <c r="Q66" s="7" t="s">
        <v>610</v>
      </c>
      <c r="R66" s="5">
        <v>8.0</v>
      </c>
      <c r="S66" s="5">
        <v>201.0</v>
      </c>
      <c r="T66" s="5">
        <v>4.0</v>
      </c>
      <c r="U66" s="5">
        <v>234.0</v>
      </c>
      <c r="V66" s="5">
        <v>3.0</v>
      </c>
      <c r="W66" s="5">
        <v>226.0</v>
      </c>
      <c r="X66" s="7" t="s">
        <v>551</v>
      </c>
      <c r="Y66" s="5">
        <v>3.0</v>
      </c>
      <c r="Z66" s="5">
        <v>226.0</v>
      </c>
      <c r="AA66" s="5">
        <v>1.0</v>
      </c>
      <c r="AB66" s="5">
        <v>1.0</v>
      </c>
      <c r="AC66" s="7" t="s">
        <v>60</v>
      </c>
      <c r="AD66" s="7" t="s">
        <v>78</v>
      </c>
      <c r="AE66" s="7" t="s">
        <v>62</v>
      </c>
      <c r="AF66" s="7" t="s">
        <v>63</v>
      </c>
      <c r="AG66" s="7" t="s">
        <v>64</v>
      </c>
      <c r="AH66" s="7"/>
      <c r="AI66" s="7" t="s">
        <v>212</v>
      </c>
      <c r="AJ66" s="9" t="b">
        <v>0</v>
      </c>
      <c r="AK66" s="7" t="s">
        <v>64</v>
      </c>
      <c r="AL66" s="5" t="s">
        <v>66</v>
      </c>
      <c r="AM66" s="5" t="s">
        <v>223</v>
      </c>
      <c r="AN66" s="10" t="s">
        <v>611</v>
      </c>
      <c r="AO66" s="11" t="s">
        <v>612</v>
      </c>
      <c r="AP66" s="11">
        <v>2.0</v>
      </c>
      <c r="AQ66" s="11"/>
      <c r="AR66" s="12">
        <f>IFERROR(__xludf.DUMMYFUNCTION("IF(REGEXMATCH(AO66, ""ISU_REP""), 1, 0)"),0.0)</f>
        <v>0</v>
      </c>
      <c r="AS66" s="12">
        <f>IFERROR(__xludf.DUMMYFUNCTION("IF(REGEXMATCH(AO66, ""ISU_ANLYS""), 1, 0)"),0.0)</f>
        <v>0</v>
      </c>
      <c r="AT66" s="12">
        <f>IFERROR(__xludf.DUMMYFUNCTION("IF(REGEXMATCH(AO66, ""SOL_DES""), 1, 0)"),1.0)</f>
        <v>1</v>
      </c>
      <c r="AU66" s="12">
        <f>IFERROR(__xludf.DUMMYFUNCTION("IF(REGEXMATCH(AO66, ""IMPL""), 1, 0)"),1.0)</f>
        <v>1</v>
      </c>
      <c r="AV66" s="12">
        <f>IFERROR(__xludf.DUMMYFUNCTION("IF(REGEXMATCH(AO66, ""CR""), 1, 0)"),0.0)</f>
        <v>0</v>
      </c>
      <c r="AW66" s="12">
        <f>IFERROR(__xludf.DUMMYFUNCTION("IF(REGEXMATCH(AO66, ""VER""), 1, 0)"),0.0)</f>
        <v>0</v>
      </c>
      <c r="AX66" s="10" t="s">
        <v>612</v>
      </c>
      <c r="AY66" s="10" t="s">
        <v>71</v>
      </c>
    </row>
    <row r="67" ht="15.75" customHeight="1">
      <c r="A67" s="5">
        <v>794507.0</v>
      </c>
      <c r="B67" s="6" t="s">
        <v>613</v>
      </c>
      <c r="C67" s="5">
        <v>0.0</v>
      </c>
      <c r="D67" s="7" t="s">
        <v>52</v>
      </c>
      <c r="E67" s="7" t="s">
        <v>53</v>
      </c>
      <c r="F67" s="7" t="s">
        <v>614</v>
      </c>
      <c r="G67" s="7" t="s">
        <v>441</v>
      </c>
      <c r="H67" s="7" t="s">
        <v>615</v>
      </c>
      <c r="I67" s="5">
        <v>2012.0</v>
      </c>
      <c r="J67" s="8">
        <v>41153.0</v>
      </c>
      <c r="K67" s="7" t="s">
        <v>616</v>
      </c>
      <c r="L67" s="7" t="s">
        <v>617</v>
      </c>
      <c r="M67" s="7">
        <f>IFERROR(__xludf.DUMMYFUNCTION("index(SPLIT(L67,""-""),0,1)"),2013.0)</f>
        <v>2013</v>
      </c>
      <c r="N67" s="5">
        <v>126.0</v>
      </c>
      <c r="O67" s="5">
        <v>2330.0</v>
      </c>
      <c r="P67" s="5">
        <v>9.0</v>
      </c>
      <c r="Q67" s="7" t="s">
        <v>618</v>
      </c>
      <c r="R67" s="5">
        <v>22.0</v>
      </c>
      <c r="S67" s="5">
        <v>40.0</v>
      </c>
      <c r="T67" s="5">
        <v>19.0</v>
      </c>
      <c r="U67" s="5">
        <v>1426.0</v>
      </c>
      <c r="V67" s="5">
        <v>9.0</v>
      </c>
      <c r="W67" s="5">
        <v>893.0</v>
      </c>
      <c r="X67" s="7" t="s">
        <v>619</v>
      </c>
      <c r="Y67" s="5">
        <v>5.0</v>
      </c>
      <c r="Z67" s="5">
        <v>404.0</v>
      </c>
      <c r="AA67" s="5">
        <v>0.0</v>
      </c>
      <c r="AB67" s="5">
        <v>7.0</v>
      </c>
      <c r="AC67" s="7" t="s">
        <v>222</v>
      </c>
      <c r="AD67" s="7" t="s">
        <v>78</v>
      </c>
      <c r="AE67" s="7" t="s">
        <v>62</v>
      </c>
      <c r="AF67" s="7" t="s">
        <v>63</v>
      </c>
      <c r="AG67" s="7" t="s">
        <v>64</v>
      </c>
      <c r="AH67" s="7"/>
      <c r="AI67" s="7" t="s">
        <v>65</v>
      </c>
      <c r="AJ67" s="9" t="b">
        <v>0</v>
      </c>
      <c r="AK67" s="7" t="s">
        <v>64</v>
      </c>
      <c r="AL67" s="5" t="s">
        <v>66</v>
      </c>
      <c r="AM67" s="5" t="s">
        <v>103</v>
      </c>
      <c r="AN67" s="10" t="s">
        <v>620</v>
      </c>
      <c r="AO67" s="11" t="s">
        <v>621</v>
      </c>
      <c r="AP67" s="11">
        <v>4.0</v>
      </c>
      <c r="AQ67" s="11" t="str">
        <f t="shared" ref="AQ67:AQ73" si="13">IF(AP67&gt;12,"1","0")</f>
        <v>0</v>
      </c>
      <c r="AR67" s="12">
        <f>IFERROR(__xludf.DUMMYFUNCTION("IF(REGEXMATCH(AO67, ""ISU_REP""), 1, 0)"),0.0)</f>
        <v>0</v>
      </c>
      <c r="AS67" s="12">
        <f>IFERROR(__xludf.DUMMYFUNCTION("IF(REGEXMATCH(AO67, ""ISU_ANLYS""), 1, 0)"),1.0)</f>
        <v>1</v>
      </c>
      <c r="AT67" s="12">
        <f>IFERROR(__xludf.DUMMYFUNCTION("IF(REGEXMATCH(AO67, ""SOL_DES""), 1, 0)"),0.0)</f>
        <v>0</v>
      </c>
      <c r="AU67" s="12">
        <f>IFERROR(__xludf.DUMMYFUNCTION("IF(REGEXMATCH(AO67, ""IMPL""), 1, 0)"),1.0)</f>
        <v>1</v>
      </c>
      <c r="AV67" s="12">
        <f>IFERROR(__xludf.DUMMYFUNCTION("IF(REGEXMATCH(AO67, ""CR""), 1, 0)"),1.0)</f>
        <v>1</v>
      </c>
      <c r="AW67" s="12">
        <f>IFERROR(__xludf.DUMMYFUNCTION("IF(REGEXMATCH(AO67, ""VER""), 1, 0)"),1.0)</f>
        <v>1</v>
      </c>
      <c r="AX67" s="10" t="s">
        <v>319</v>
      </c>
      <c r="AY67" s="10" t="s">
        <v>71</v>
      </c>
    </row>
    <row r="68" ht="15.75" customHeight="1">
      <c r="A68" s="5">
        <v>797889.0</v>
      </c>
      <c r="B68" s="6" t="s">
        <v>622</v>
      </c>
      <c r="C68" s="5">
        <v>0.0</v>
      </c>
      <c r="D68" s="7" t="s">
        <v>52</v>
      </c>
      <c r="E68" s="7" t="s">
        <v>53</v>
      </c>
      <c r="F68" s="7" t="s">
        <v>623</v>
      </c>
      <c r="G68" s="7" t="s">
        <v>624</v>
      </c>
      <c r="H68" s="7" t="s">
        <v>625</v>
      </c>
      <c r="I68" s="5">
        <v>2012.0</v>
      </c>
      <c r="J68" s="17">
        <v>41183.0</v>
      </c>
      <c r="K68" s="7" t="s">
        <v>626</v>
      </c>
      <c r="L68" s="7" t="s">
        <v>626</v>
      </c>
      <c r="M68" s="7">
        <f>IFERROR(__xludf.DUMMYFUNCTION("index(SPLIT(L68,""-""),0,1)"),2012.0)</f>
        <v>2012</v>
      </c>
      <c r="N68" s="5">
        <v>2.0</v>
      </c>
      <c r="O68" s="5">
        <v>2.0</v>
      </c>
      <c r="P68" s="5">
        <v>1.0</v>
      </c>
      <c r="Q68" s="7" t="s">
        <v>627</v>
      </c>
      <c r="R68" s="5">
        <v>19.0</v>
      </c>
      <c r="S68" s="5">
        <v>77.0</v>
      </c>
      <c r="T68" s="5">
        <v>6.0</v>
      </c>
      <c r="U68" s="5">
        <v>452.0</v>
      </c>
      <c r="V68" s="5">
        <v>4.0</v>
      </c>
      <c r="W68" s="5">
        <v>96.0</v>
      </c>
      <c r="X68" s="7" t="s">
        <v>624</v>
      </c>
      <c r="Y68" s="5">
        <v>4.0</v>
      </c>
      <c r="Z68" s="5">
        <v>96.0</v>
      </c>
      <c r="AA68" s="5">
        <v>1.0</v>
      </c>
      <c r="AB68" s="5">
        <v>3.0</v>
      </c>
      <c r="AC68" s="7" t="s">
        <v>60</v>
      </c>
      <c r="AD68" s="7" t="s">
        <v>78</v>
      </c>
      <c r="AE68" s="7" t="s">
        <v>62</v>
      </c>
      <c r="AF68" s="7" t="s">
        <v>63</v>
      </c>
      <c r="AG68" s="7" t="s">
        <v>64</v>
      </c>
      <c r="AH68" s="7"/>
      <c r="AI68" s="7" t="s">
        <v>65</v>
      </c>
      <c r="AJ68" s="9" t="b">
        <v>0</v>
      </c>
      <c r="AK68" s="7" t="s">
        <v>64</v>
      </c>
      <c r="AL68" s="5" t="s">
        <v>66</v>
      </c>
      <c r="AM68" s="5" t="s">
        <v>103</v>
      </c>
      <c r="AN68" s="10" t="s">
        <v>628</v>
      </c>
      <c r="AO68" s="11" t="s">
        <v>499</v>
      </c>
      <c r="AP68" s="11">
        <v>3.0</v>
      </c>
      <c r="AQ68" s="11" t="str">
        <f t="shared" si="13"/>
        <v>0</v>
      </c>
      <c r="AR68" s="12">
        <f>IFERROR(__xludf.DUMMYFUNCTION("IF(REGEXMATCH(AO68, ""ISU_REP""), 1, 0)"),0.0)</f>
        <v>0</v>
      </c>
      <c r="AS68" s="12">
        <f>IFERROR(__xludf.DUMMYFUNCTION("IF(REGEXMATCH(AO68, ""ISU_ANLYS""), 1, 0)"),0.0)</f>
        <v>0</v>
      </c>
      <c r="AT68" s="12">
        <f>IFERROR(__xludf.DUMMYFUNCTION("IF(REGEXMATCH(AO68, ""SOL_DES""), 1, 0)"),0.0)</f>
        <v>0</v>
      </c>
      <c r="AU68" s="12">
        <f>IFERROR(__xludf.DUMMYFUNCTION("IF(REGEXMATCH(AO68, ""IMPL""), 1, 0)"),1.0)</f>
        <v>1</v>
      </c>
      <c r="AV68" s="12">
        <f>IFERROR(__xludf.DUMMYFUNCTION("IF(REGEXMATCH(AO68, ""CR""), 1, 0)"),1.0)</f>
        <v>1</v>
      </c>
      <c r="AW68" s="12">
        <f>IFERROR(__xludf.DUMMYFUNCTION("IF(REGEXMATCH(AO68, ""VER""), 1, 0)"),0.0)</f>
        <v>0</v>
      </c>
      <c r="AX68" s="10" t="s">
        <v>155</v>
      </c>
      <c r="AY68" s="10" t="s">
        <v>71</v>
      </c>
    </row>
    <row r="69" ht="15.75" customHeight="1">
      <c r="A69" s="5">
        <v>801993.0</v>
      </c>
      <c r="B69" s="6" t="s">
        <v>629</v>
      </c>
      <c r="C69" s="5">
        <v>0.0</v>
      </c>
      <c r="D69" s="7" t="s">
        <v>52</v>
      </c>
      <c r="E69" s="7" t="s">
        <v>53</v>
      </c>
      <c r="F69" s="7" t="s">
        <v>148</v>
      </c>
      <c r="G69" s="7" t="s">
        <v>630</v>
      </c>
      <c r="H69" s="7" t="s">
        <v>631</v>
      </c>
      <c r="I69" s="5">
        <v>2012.0</v>
      </c>
      <c r="J69" s="17">
        <v>41183.0</v>
      </c>
      <c r="K69" s="7" t="s">
        <v>632</v>
      </c>
      <c r="L69" s="7" t="s">
        <v>632</v>
      </c>
      <c r="M69" s="7">
        <f>IFERROR(__xludf.DUMMYFUNCTION("index(SPLIT(L69,""-""),0,1)"),2012.0)</f>
        <v>2012</v>
      </c>
      <c r="N69" s="5">
        <v>1.0</v>
      </c>
      <c r="O69" s="5">
        <v>1.0</v>
      </c>
      <c r="P69" s="5">
        <v>1.0</v>
      </c>
      <c r="Q69" s="7" t="s">
        <v>633</v>
      </c>
      <c r="R69" s="5">
        <v>8.0</v>
      </c>
      <c r="S69" s="5">
        <v>0.0</v>
      </c>
      <c r="T69" s="5">
        <v>5.0</v>
      </c>
      <c r="U69" s="5">
        <v>36.0</v>
      </c>
      <c r="V69" s="5">
        <v>4.0</v>
      </c>
      <c r="W69" s="5">
        <v>28.0</v>
      </c>
      <c r="X69" s="7" t="s">
        <v>630</v>
      </c>
      <c r="Y69" s="5">
        <v>4.0</v>
      </c>
      <c r="Z69" s="5">
        <v>28.0</v>
      </c>
      <c r="AA69" s="5">
        <v>1.0</v>
      </c>
      <c r="AB69" s="5">
        <v>1.0</v>
      </c>
      <c r="AC69" s="7" t="s">
        <v>60</v>
      </c>
      <c r="AD69" s="7" t="s">
        <v>78</v>
      </c>
      <c r="AE69" s="7" t="s">
        <v>62</v>
      </c>
      <c r="AF69" s="7" t="s">
        <v>63</v>
      </c>
      <c r="AG69" s="7" t="s">
        <v>64</v>
      </c>
      <c r="AH69" s="7"/>
      <c r="AI69" s="7" t="s">
        <v>65</v>
      </c>
      <c r="AJ69" s="9" t="b">
        <v>0</v>
      </c>
      <c r="AK69" s="7" t="s">
        <v>64</v>
      </c>
      <c r="AL69" s="5" t="s">
        <v>172</v>
      </c>
      <c r="AM69" s="5" t="s">
        <v>634</v>
      </c>
      <c r="AN69" s="10" t="s">
        <v>183</v>
      </c>
      <c r="AO69" s="11" t="s">
        <v>184</v>
      </c>
      <c r="AP69" s="11">
        <v>1.0</v>
      </c>
      <c r="AQ69" s="11" t="str">
        <f t="shared" si="13"/>
        <v>0</v>
      </c>
      <c r="AR69" s="12">
        <f>IFERROR(__xludf.DUMMYFUNCTION("IF(REGEXMATCH(AO69, ""ISU_REP""), 1, 0)"),0.0)</f>
        <v>0</v>
      </c>
      <c r="AS69" s="12">
        <f>IFERROR(__xludf.DUMMYFUNCTION("IF(REGEXMATCH(AO69, ""ISU_ANLYS""), 1, 0)"),0.0)</f>
        <v>0</v>
      </c>
      <c r="AT69" s="12">
        <f>IFERROR(__xludf.DUMMYFUNCTION("IF(REGEXMATCH(AO69, ""SOL_DES""), 1, 0)"),0.0)</f>
        <v>0</v>
      </c>
      <c r="AU69" s="12">
        <f>IFERROR(__xludf.DUMMYFUNCTION("IF(REGEXMATCH(AO69, ""IMPL""), 1, 0)"),1.0)</f>
        <v>1</v>
      </c>
      <c r="AV69" s="12">
        <f>IFERROR(__xludf.DUMMYFUNCTION("IF(REGEXMATCH(AO69, ""CR""), 1, 0)"),0.0)</f>
        <v>0</v>
      </c>
      <c r="AW69" s="12">
        <f>IFERROR(__xludf.DUMMYFUNCTION("IF(REGEXMATCH(AO69, ""VER""), 1, 0)"),0.0)</f>
        <v>0</v>
      </c>
      <c r="AX69" s="10" t="s">
        <v>184</v>
      </c>
      <c r="AY69" s="10" t="s">
        <v>71</v>
      </c>
    </row>
    <row r="70" ht="15.75" customHeight="1">
      <c r="A70" s="5">
        <v>811773.0</v>
      </c>
      <c r="B70" s="6" t="s">
        <v>635</v>
      </c>
      <c r="C70" s="5">
        <v>0.0</v>
      </c>
      <c r="D70" s="7" t="s">
        <v>52</v>
      </c>
      <c r="E70" s="7" t="s">
        <v>53</v>
      </c>
      <c r="F70" s="7" t="s">
        <v>349</v>
      </c>
      <c r="G70" s="7" t="s">
        <v>636</v>
      </c>
      <c r="H70" s="7" t="s">
        <v>637</v>
      </c>
      <c r="I70" s="5">
        <v>2012.0</v>
      </c>
      <c r="J70" s="17">
        <v>41214.0</v>
      </c>
      <c r="K70" s="7" t="s">
        <v>638</v>
      </c>
      <c r="L70" s="7" t="s">
        <v>639</v>
      </c>
      <c r="M70" s="7">
        <f>IFERROR(__xludf.DUMMYFUNCTION("index(SPLIT(L70,""-""),0,1)"),2012.0)</f>
        <v>2012</v>
      </c>
      <c r="N70" s="5">
        <v>14.0</v>
      </c>
      <c r="O70" s="5">
        <v>168.0</v>
      </c>
      <c r="P70" s="5">
        <v>7.0</v>
      </c>
      <c r="Q70" s="7" t="s">
        <v>640</v>
      </c>
      <c r="R70" s="5">
        <v>18.0</v>
      </c>
      <c r="S70" s="5">
        <v>109.0</v>
      </c>
      <c r="T70" s="5">
        <v>7.0</v>
      </c>
      <c r="U70" s="5">
        <v>234.0</v>
      </c>
      <c r="V70" s="5">
        <v>3.0</v>
      </c>
      <c r="W70" s="5">
        <v>152.0</v>
      </c>
      <c r="X70" s="7" t="s">
        <v>641</v>
      </c>
      <c r="Y70" s="5">
        <v>3.0</v>
      </c>
      <c r="Z70" s="5">
        <v>57.0</v>
      </c>
      <c r="AA70" s="5">
        <v>0.0</v>
      </c>
      <c r="AB70" s="5">
        <v>0.0</v>
      </c>
      <c r="AC70" s="7" t="s">
        <v>60</v>
      </c>
      <c r="AD70" s="7" t="s">
        <v>78</v>
      </c>
      <c r="AE70" s="7" t="s">
        <v>62</v>
      </c>
      <c r="AF70" s="7" t="s">
        <v>63</v>
      </c>
      <c r="AG70" s="7" t="s">
        <v>64</v>
      </c>
      <c r="AH70" s="7"/>
      <c r="AI70" s="7" t="s">
        <v>65</v>
      </c>
      <c r="AJ70" s="9" t="b">
        <v>0</v>
      </c>
      <c r="AK70" s="7" t="s">
        <v>64</v>
      </c>
      <c r="AL70" s="5" t="s">
        <v>66</v>
      </c>
      <c r="AM70" s="5" t="s">
        <v>103</v>
      </c>
      <c r="AN70" s="10" t="s">
        <v>642</v>
      </c>
      <c r="AO70" s="11" t="s">
        <v>643</v>
      </c>
      <c r="AP70" s="11">
        <v>2.0</v>
      </c>
      <c r="AQ70" s="11" t="str">
        <f t="shared" si="13"/>
        <v>0</v>
      </c>
      <c r="AR70" s="12">
        <f>IFERROR(__xludf.DUMMYFUNCTION("IF(REGEXMATCH(AO70, ""ISU_REP""), 1, 0)"),0.0)</f>
        <v>0</v>
      </c>
      <c r="AS70" s="12">
        <f>IFERROR(__xludf.DUMMYFUNCTION("IF(REGEXMATCH(AO70, ""ISU_ANLYS""), 1, 0)"),0.0)</f>
        <v>0</v>
      </c>
      <c r="AT70" s="12">
        <f>IFERROR(__xludf.DUMMYFUNCTION("IF(REGEXMATCH(AO70, ""SOL_DES""), 1, 0)"),1.0)</f>
        <v>1</v>
      </c>
      <c r="AU70" s="12">
        <f>IFERROR(__xludf.DUMMYFUNCTION("IF(REGEXMATCH(AO70, ""IMPL""), 1, 0)"),0.0)</f>
        <v>0</v>
      </c>
      <c r="AV70" s="12">
        <f>IFERROR(__xludf.DUMMYFUNCTION("IF(REGEXMATCH(AO70, ""CR""), 1, 0)"),0.0)</f>
        <v>0</v>
      </c>
      <c r="AW70" s="12">
        <f>IFERROR(__xludf.DUMMYFUNCTION("IF(REGEXMATCH(AO70, ""VER""), 1, 0)"),1.0)</f>
        <v>1</v>
      </c>
      <c r="AX70" s="10" t="s">
        <v>644</v>
      </c>
      <c r="AY70" s="10" t="s">
        <v>71</v>
      </c>
    </row>
    <row r="71" ht="15.75" customHeight="1">
      <c r="A71" s="5">
        <v>812431.0</v>
      </c>
      <c r="B71" s="6" t="s">
        <v>645</v>
      </c>
      <c r="C71" s="5">
        <v>0.0</v>
      </c>
      <c r="D71" s="7" t="s">
        <v>52</v>
      </c>
      <c r="E71" s="7" t="s">
        <v>53</v>
      </c>
      <c r="F71" s="7" t="s">
        <v>646</v>
      </c>
      <c r="G71" s="7" t="s">
        <v>647</v>
      </c>
      <c r="H71" s="7" t="s">
        <v>648</v>
      </c>
      <c r="I71" s="5">
        <v>2012.0</v>
      </c>
      <c r="J71" s="17">
        <v>41214.0</v>
      </c>
      <c r="K71" s="7" t="s">
        <v>649</v>
      </c>
      <c r="L71" s="7" t="s">
        <v>650</v>
      </c>
      <c r="M71" s="7">
        <f>IFERROR(__xludf.DUMMYFUNCTION("index(SPLIT(L71,""-""),0,1)"),2013.0)</f>
        <v>2013</v>
      </c>
      <c r="N71" s="5">
        <v>263.0</v>
      </c>
      <c r="O71" s="5">
        <v>2377.0</v>
      </c>
      <c r="P71" s="5">
        <v>7.0</v>
      </c>
      <c r="Q71" s="7" t="s">
        <v>651</v>
      </c>
      <c r="R71" s="5">
        <v>12.0</v>
      </c>
      <c r="S71" s="5">
        <v>119.0</v>
      </c>
      <c r="T71" s="5">
        <v>7.0</v>
      </c>
      <c r="U71" s="5">
        <v>245.0</v>
      </c>
      <c r="V71" s="5">
        <v>5.0</v>
      </c>
      <c r="W71" s="5">
        <v>198.0</v>
      </c>
      <c r="X71" s="7" t="s">
        <v>149</v>
      </c>
      <c r="Y71" s="5">
        <v>0.0</v>
      </c>
      <c r="Z71" s="5">
        <v>0.0</v>
      </c>
      <c r="AA71" s="5">
        <v>0.0</v>
      </c>
      <c r="AB71" s="5">
        <v>2.0</v>
      </c>
      <c r="AC71" s="7" t="s">
        <v>60</v>
      </c>
      <c r="AD71" s="7" t="s">
        <v>192</v>
      </c>
      <c r="AE71" s="7" t="s">
        <v>62</v>
      </c>
      <c r="AF71" s="7" t="s">
        <v>115</v>
      </c>
      <c r="AG71" s="7" t="s">
        <v>64</v>
      </c>
      <c r="AH71" s="7"/>
      <c r="AI71" s="7" t="s">
        <v>65</v>
      </c>
      <c r="AJ71" s="9" t="b">
        <v>0</v>
      </c>
      <c r="AK71" s="7" t="s">
        <v>64</v>
      </c>
      <c r="AL71" s="5" t="s">
        <v>66</v>
      </c>
      <c r="AM71" s="5" t="s">
        <v>90</v>
      </c>
      <c r="AN71" s="10" t="s">
        <v>652</v>
      </c>
      <c r="AO71" s="11" t="s">
        <v>653</v>
      </c>
      <c r="AP71" s="11">
        <v>2.0</v>
      </c>
      <c r="AQ71" s="11" t="str">
        <f t="shared" si="13"/>
        <v>0</v>
      </c>
      <c r="AR71" s="12">
        <f>IFERROR(__xludf.DUMMYFUNCTION("IF(REGEXMATCH(AO71, ""ISU_REP""), 1, 0)"),0.0)</f>
        <v>0</v>
      </c>
      <c r="AS71" s="12">
        <f>IFERROR(__xludf.DUMMYFUNCTION("IF(REGEXMATCH(AO71, ""ISU_ANLYS""), 1, 0)"),1.0)</f>
        <v>1</v>
      </c>
      <c r="AT71" s="12">
        <f>IFERROR(__xludf.DUMMYFUNCTION("IF(REGEXMATCH(AO71, ""SOL_DES""), 1, 0)"),0.0)</f>
        <v>0</v>
      </c>
      <c r="AU71" s="12">
        <f>IFERROR(__xludf.DUMMYFUNCTION("IF(REGEXMATCH(AO71, ""IMPL""), 1, 0)"),0.0)</f>
        <v>0</v>
      </c>
      <c r="AV71" s="12">
        <f>IFERROR(__xludf.DUMMYFUNCTION("IF(REGEXMATCH(AO71, ""CR""), 1, 0)"),0.0)</f>
        <v>0</v>
      </c>
      <c r="AW71" s="12">
        <f>IFERROR(__xludf.DUMMYFUNCTION("IF(REGEXMATCH(AO71, ""VER""), 1, 0)"),1.0)</f>
        <v>1</v>
      </c>
      <c r="AX71" s="10" t="s">
        <v>654</v>
      </c>
      <c r="AY71" s="10" t="s">
        <v>71</v>
      </c>
    </row>
    <row r="72" ht="15.75" customHeight="1">
      <c r="A72" s="5">
        <v>817341.0</v>
      </c>
      <c r="B72" s="6" t="s">
        <v>655</v>
      </c>
      <c r="C72" s="5">
        <v>0.0</v>
      </c>
      <c r="D72" s="7" t="s">
        <v>52</v>
      </c>
      <c r="E72" s="7" t="s">
        <v>53</v>
      </c>
      <c r="F72" s="7" t="s">
        <v>73</v>
      </c>
      <c r="G72" s="7" t="s">
        <v>426</v>
      </c>
      <c r="H72" s="7" t="s">
        <v>656</v>
      </c>
      <c r="I72" s="5">
        <v>2012.0</v>
      </c>
      <c r="J72" s="17">
        <v>41244.0</v>
      </c>
      <c r="K72" s="7" t="s">
        <v>657</v>
      </c>
      <c r="L72" s="7" t="s">
        <v>658</v>
      </c>
      <c r="M72" s="7">
        <f>IFERROR(__xludf.DUMMYFUNCTION("index(SPLIT(L72,""-""),0,1)"),2012.0)</f>
        <v>2012</v>
      </c>
      <c r="N72" s="5">
        <v>4.0</v>
      </c>
      <c r="O72" s="5">
        <v>352.0</v>
      </c>
      <c r="P72" s="5">
        <v>3.0</v>
      </c>
      <c r="Q72" s="7" t="s">
        <v>659</v>
      </c>
      <c r="R72" s="5">
        <v>8.0</v>
      </c>
      <c r="S72" s="5">
        <v>59.0</v>
      </c>
      <c r="T72" s="5">
        <v>6.0</v>
      </c>
      <c r="U72" s="5">
        <v>137.0</v>
      </c>
      <c r="V72" s="5">
        <v>3.0</v>
      </c>
      <c r="W72" s="5">
        <v>101.0</v>
      </c>
      <c r="X72" s="7" t="s">
        <v>426</v>
      </c>
      <c r="Y72" s="5">
        <v>3.0</v>
      </c>
      <c r="Z72" s="5">
        <v>101.0</v>
      </c>
      <c r="AA72" s="5">
        <v>1.0</v>
      </c>
      <c r="AB72" s="5">
        <v>3.0</v>
      </c>
      <c r="AC72" s="7" t="s">
        <v>60</v>
      </c>
      <c r="AD72" s="7" t="s">
        <v>78</v>
      </c>
      <c r="AE72" s="7" t="s">
        <v>62</v>
      </c>
      <c r="AF72" s="7" t="s">
        <v>63</v>
      </c>
      <c r="AG72" s="7" t="s">
        <v>64</v>
      </c>
      <c r="AH72" s="7"/>
      <c r="AI72" s="7" t="s">
        <v>65</v>
      </c>
      <c r="AJ72" s="9" t="b">
        <v>0</v>
      </c>
      <c r="AK72" s="7" t="s">
        <v>64</v>
      </c>
      <c r="AL72" s="5" t="s">
        <v>66</v>
      </c>
      <c r="AM72" s="5" t="s">
        <v>103</v>
      </c>
      <c r="AN72" s="10" t="s">
        <v>153</v>
      </c>
      <c r="AO72" s="11" t="s">
        <v>154</v>
      </c>
      <c r="AP72" s="11">
        <v>2.0</v>
      </c>
      <c r="AQ72" s="11" t="str">
        <f t="shared" si="13"/>
        <v>0</v>
      </c>
      <c r="AR72" s="12">
        <f>IFERROR(__xludf.DUMMYFUNCTION("IF(REGEXMATCH(AO72, ""ISU_REP""), 1, 0)"),0.0)</f>
        <v>0</v>
      </c>
      <c r="AS72" s="12">
        <f>IFERROR(__xludf.DUMMYFUNCTION("IF(REGEXMATCH(AO72, ""ISU_ANLYS""), 1, 0)"),0.0)</f>
        <v>0</v>
      </c>
      <c r="AT72" s="12">
        <f>IFERROR(__xludf.DUMMYFUNCTION("IF(REGEXMATCH(AO72, ""SOL_DES""), 1, 0)"),0.0)</f>
        <v>0</v>
      </c>
      <c r="AU72" s="12">
        <f>IFERROR(__xludf.DUMMYFUNCTION("IF(REGEXMATCH(AO72, ""IMPL""), 1, 0)"),1.0)</f>
        <v>1</v>
      </c>
      <c r="AV72" s="12">
        <f>IFERROR(__xludf.DUMMYFUNCTION("IF(REGEXMATCH(AO72, ""CR""), 1, 0)"),1.0)</f>
        <v>1</v>
      </c>
      <c r="AW72" s="12">
        <f>IFERROR(__xludf.DUMMYFUNCTION("IF(REGEXMATCH(AO72, ""VER""), 1, 0)"),0.0)</f>
        <v>0</v>
      </c>
      <c r="AX72" s="10" t="s">
        <v>155</v>
      </c>
      <c r="AY72" s="10" t="s">
        <v>71</v>
      </c>
    </row>
    <row r="73" ht="15.75" customHeight="1">
      <c r="A73" s="5">
        <v>817531.0</v>
      </c>
      <c r="B73" s="6" t="s">
        <v>660</v>
      </c>
      <c r="C73" s="5">
        <v>0.0</v>
      </c>
      <c r="D73" s="7" t="s">
        <v>52</v>
      </c>
      <c r="E73" s="7" t="s">
        <v>53</v>
      </c>
      <c r="F73" s="7" t="s">
        <v>108</v>
      </c>
      <c r="G73" s="7" t="s">
        <v>661</v>
      </c>
      <c r="H73" s="7" t="s">
        <v>662</v>
      </c>
      <c r="I73" s="5">
        <v>2012.0</v>
      </c>
      <c r="J73" s="17">
        <v>41244.0</v>
      </c>
      <c r="K73" s="7" t="s">
        <v>663</v>
      </c>
      <c r="L73" s="7" t="s">
        <v>664</v>
      </c>
      <c r="M73" s="7">
        <f>IFERROR(__xludf.DUMMYFUNCTION("index(SPLIT(L73,""-""),0,1)"),2012.0)</f>
        <v>2012</v>
      </c>
      <c r="N73" s="5">
        <v>4.0</v>
      </c>
      <c r="O73" s="5">
        <v>115.0</v>
      </c>
      <c r="P73" s="5">
        <v>8.0</v>
      </c>
      <c r="Q73" s="7" t="s">
        <v>665</v>
      </c>
      <c r="R73" s="5">
        <v>8.0</v>
      </c>
      <c r="S73" s="5">
        <v>117.0</v>
      </c>
      <c r="T73" s="5">
        <v>20.0</v>
      </c>
      <c r="U73" s="5">
        <v>802.0</v>
      </c>
      <c r="V73" s="5">
        <v>3.0</v>
      </c>
      <c r="W73" s="5">
        <v>213.0</v>
      </c>
      <c r="X73" s="7" t="s">
        <v>240</v>
      </c>
      <c r="Y73" s="5">
        <v>8.0</v>
      </c>
      <c r="Z73" s="5">
        <v>217.0</v>
      </c>
      <c r="AA73" s="5">
        <v>0.0</v>
      </c>
      <c r="AB73" s="5">
        <v>4.0</v>
      </c>
      <c r="AC73" s="7" t="s">
        <v>60</v>
      </c>
      <c r="AD73" s="7" t="s">
        <v>78</v>
      </c>
      <c r="AE73" s="7" t="s">
        <v>62</v>
      </c>
      <c r="AF73" s="7" t="s">
        <v>63</v>
      </c>
      <c r="AG73" s="7" t="s">
        <v>64</v>
      </c>
      <c r="AH73" s="7"/>
      <c r="AI73" s="7" t="s">
        <v>65</v>
      </c>
      <c r="AJ73" s="9" t="b">
        <v>0</v>
      </c>
      <c r="AK73" s="7" t="s">
        <v>64</v>
      </c>
      <c r="AL73" s="5" t="s">
        <v>66</v>
      </c>
      <c r="AM73" s="5" t="s">
        <v>90</v>
      </c>
      <c r="AN73" s="10" t="s">
        <v>666</v>
      </c>
      <c r="AO73" s="11" t="s">
        <v>667</v>
      </c>
      <c r="AP73" s="11">
        <v>7.0</v>
      </c>
      <c r="AQ73" s="11" t="str">
        <f t="shared" si="13"/>
        <v>0</v>
      </c>
      <c r="AR73" s="12">
        <f>IFERROR(__xludf.DUMMYFUNCTION("IF(REGEXMATCH(AO73, ""ISU_REP""), 1, 0)"),0.0)</f>
        <v>0</v>
      </c>
      <c r="AS73" s="12">
        <f>IFERROR(__xludf.DUMMYFUNCTION("IF(REGEXMATCH(AO73, ""ISU_ANLYS""), 1, 0)"),1.0)</f>
        <v>1</v>
      </c>
      <c r="AT73" s="12">
        <f>IFERROR(__xludf.DUMMYFUNCTION("IF(REGEXMATCH(AO73, ""SOL_DES""), 1, 0)"),1.0)</f>
        <v>1</v>
      </c>
      <c r="AU73" s="12">
        <f>IFERROR(__xludf.DUMMYFUNCTION("IF(REGEXMATCH(AO73, ""IMPL""), 1, 0)"),1.0)</f>
        <v>1</v>
      </c>
      <c r="AV73" s="12">
        <f>IFERROR(__xludf.DUMMYFUNCTION("IF(REGEXMATCH(AO73, ""CR""), 1, 0)"),0.0)</f>
        <v>0</v>
      </c>
      <c r="AW73" s="12">
        <f>IFERROR(__xludf.DUMMYFUNCTION("IF(REGEXMATCH(AO73, ""VER""), 1, 0)"),1.0)</f>
        <v>1</v>
      </c>
      <c r="AX73" s="10" t="s">
        <v>668</v>
      </c>
      <c r="AY73" s="10" t="s">
        <v>94</v>
      </c>
    </row>
    <row r="74" ht="15.75" customHeight="1">
      <c r="A74" s="13">
        <v>819493.0</v>
      </c>
      <c r="B74" s="14" t="str">
        <f>CONCATENATE("https://bugzilla.mozilla.org/show_bug.cgi?id=",A74)</f>
        <v>https://bugzilla.mozilla.org/show_bug.cgi?id=819493</v>
      </c>
      <c r="C74" s="13">
        <v>0.0</v>
      </c>
      <c r="D74" s="13" t="s">
        <v>52</v>
      </c>
      <c r="E74" s="13" t="s">
        <v>205</v>
      </c>
      <c r="F74" s="13" t="s">
        <v>254</v>
      </c>
      <c r="G74" s="13" t="s">
        <v>669</v>
      </c>
      <c r="H74" s="13" t="s">
        <v>670</v>
      </c>
      <c r="I74" s="13">
        <v>2012.0</v>
      </c>
      <c r="J74" s="18">
        <v>41244.0</v>
      </c>
      <c r="K74" s="13" t="s">
        <v>671</v>
      </c>
      <c r="L74" s="13" t="s">
        <v>672</v>
      </c>
      <c r="M74" s="7">
        <f>IFERROR(__xludf.DUMMYFUNCTION("index(SPLIT(L74,""-""),0,1)"),2013.0)</f>
        <v>2013</v>
      </c>
      <c r="N74" s="13">
        <v>125.0</v>
      </c>
      <c r="O74" s="13">
        <v>3225.0</v>
      </c>
      <c r="P74" s="13">
        <v>21.0</v>
      </c>
      <c r="Q74" s="13" t="s">
        <v>673</v>
      </c>
      <c r="R74" s="13">
        <v>10.0</v>
      </c>
      <c r="S74" s="13">
        <v>144.0</v>
      </c>
      <c r="T74" s="13">
        <v>58.0</v>
      </c>
      <c r="U74" s="13">
        <v>4844.0</v>
      </c>
      <c r="V74" s="13">
        <v>4.0</v>
      </c>
      <c r="W74" s="13">
        <v>211.0</v>
      </c>
      <c r="X74" s="13" t="s">
        <v>674</v>
      </c>
      <c r="Y74" s="13">
        <v>17.0</v>
      </c>
      <c r="Z74" s="13">
        <v>848.0</v>
      </c>
      <c r="AA74" s="13">
        <v>0.0</v>
      </c>
      <c r="AB74" s="13">
        <v>17.0</v>
      </c>
      <c r="AC74" s="13" t="s">
        <v>60</v>
      </c>
      <c r="AD74" s="13" t="s">
        <v>78</v>
      </c>
      <c r="AE74" s="13" t="s">
        <v>62</v>
      </c>
      <c r="AF74" s="13" t="s">
        <v>63</v>
      </c>
      <c r="AG74" s="13"/>
      <c r="AH74" s="13"/>
      <c r="AI74" s="13"/>
      <c r="AJ74" s="13"/>
      <c r="AK74" s="13"/>
      <c r="AL74" s="13" t="s">
        <v>66</v>
      </c>
      <c r="AM74" s="13" t="s">
        <v>90</v>
      </c>
      <c r="AN74" s="10" t="s">
        <v>675</v>
      </c>
      <c r="AO74" s="11" t="s">
        <v>676</v>
      </c>
      <c r="AP74" s="11">
        <v>16.0</v>
      </c>
      <c r="AQ74" s="11" t="str">
        <f>IF(AP74&gt;19,"1","0")</f>
        <v>0</v>
      </c>
      <c r="AR74" s="12">
        <f>IFERROR(__xludf.DUMMYFUNCTION("IF(REGEXMATCH(AO74, ""ISU_REP""), 1, 0)"),0.0)</f>
        <v>0</v>
      </c>
      <c r="AS74" s="12">
        <f>IFERROR(__xludf.DUMMYFUNCTION("IF(REGEXMATCH(AO74, ""ISU_ANLYS""), 1, 0)"),0.0)</f>
        <v>0</v>
      </c>
      <c r="AT74" s="12">
        <f>IFERROR(__xludf.DUMMYFUNCTION("IF(REGEXMATCH(AO74, ""SOL_DES""), 1, 0)"),1.0)</f>
        <v>1</v>
      </c>
      <c r="AU74" s="12">
        <f>IFERROR(__xludf.DUMMYFUNCTION("IF(REGEXMATCH(AO74, ""IMPL""), 1, 0)"),1.0)</f>
        <v>1</v>
      </c>
      <c r="AV74" s="12">
        <f>IFERROR(__xludf.DUMMYFUNCTION("IF(REGEXMATCH(AO74, ""CR""), 1, 0)"),1.0)</f>
        <v>1</v>
      </c>
      <c r="AW74" s="12">
        <f>IFERROR(__xludf.DUMMYFUNCTION("IF(REGEXMATCH(AO74, ""VER""), 1, 0)"),1.0)</f>
        <v>1</v>
      </c>
      <c r="AX74" s="16" t="s">
        <v>307</v>
      </c>
      <c r="AY74" s="16" t="s">
        <v>94</v>
      </c>
    </row>
    <row r="75" ht="15.75" customHeight="1">
      <c r="A75" s="5">
        <v>822952.0</v>
      </c>
      <c r="B75" s="6" t="s">
        <v>677</v>
      </c>
      <c r="C75" s="5">
        <v>0.0</v>
      </c>
      <c r="D75" s="7" t="s">
        <v>52</v>
      </c>
      <c r="E75" s="7" t="s">
        <v>53</v>
      </c>
      <c r="F75" s="7" t="s">
        <v>501</v>
      </c>
      <c r="G75" s="7" t="s">
        <v>678</v>
      </c>
      <c r="H75" s="7" t="s">
        <v>679</v>
      </c>
      <c r="I75" s="5">
        <v>2012.0</v>
      </c>
      <c r="J75" s="17">
        <v>41244.0</v>
      </c>
      <c r="K75" s="7" t="s">
        <v>680</v>
      </c>
      <c r="L75" s="7" t="s">
        <v>681</v>
      </c>
      <c r="M75" s="7">
        <f>IFERROR(__xludf.DUMMYFUNCTION("index(SPLIT(L75,""-""),0,1)"),2012.0)</f>
        <v>2012</v>
      </c>
      <c r="N75" s="5">
        <v>1.0</v>
      </c>
      <c r="O75" s="5">
        <v>35.0</v>
      </c>
      <c r="P75" s="5">
        <v>2.0</v>
      </c>
      <c r="Q75" s="7" t="s">
        <v>682</v>
      </c>
      <c r="R75" s="5">
        <v>13.0</v>
      </c>
      <c r="S75" s="5">
        <v>103.0</v>
      </c>
      <c r="T75" s="5">
        <v>5.0</v>
      </c>
      <c r="U75" s="5">
        <v>150.0</v>
      </c>
      <c r="V75" s="5">
        <v>2.0</v>
      </c>
      <c r="W75" s="5">
        <v>121.0</v>
      </c>
      <c r="X75" s="7" t="s">
        <v>678</v>
      </c>
      <c r="Y75" s="5">
        <v>2.0</v>
      </c>
      <c r="Z75" s="5">
        <v>121.0</v>
      </c>
      <c r="AA75" s="5">
        <v>1.0</v>
      </c>
      <c r="AB75" s="5">
        <v>2.0</v>
      </c>
      <c r="AC75" s="7" t="s">
        <v>60</v>
      </c>
      <c r="AD75" s="7" t="s">
        <v>78</v>
      </c>
      <c r="AE75" s="7" t="s">
        <v>62</v>
      </c>
      <c r="AF75" s="7" t="s">
        <v>63</v>
      </c>
      <c r="AG75" s="7" t="s">
        <v>64</v>
      </c>
      <c r="AH75" s="7"/>
      <c r="AI75" s="7" t="s">
        <v>65</v>
      </c>
      <c r="AJ75" s="9" t="b">
        <v>0</v>
      </c>
      <c r="AK75" s="7" t="s">
        <v>64</v>
      </c>
      <c r="AL75" s="5" t="s">
        <v>66</v>
      </c>
      <c r="AM75" s="5" t="s">
        <v>103</v>
      </c>
      <c r="AN75" s="10" t="s">
        <v>328</v>
      </c>
      <c r="AO75" s="11" t="s">
        <v>154</v>
      </c>
      <c r="AP75" s="11">
        <v>2.0</v>
      </c>
      <c r="AQ75" s="11" t="str">
        <f t="shared" ref="AQ75:AQ104" si="14">IF(AP75&gt;12,"1","0")</f>
        <v>0</v>
      </c>
      <c r="AR75" s="12">
        <f>IFERROR(__xludf.DUMMYFUNCTION("IF(REGEXMATCH(AO75, ""ISU_REP""), 1, 0)"),0.0)</f>
        <v>0</v>
      </c>
      <c r="AS75" s="12">
        <f>IFERROR(__xludf.DUMMYFUNCTION("IF(REGEXMATCH(AO75, ""ISU_ANLYS""), 1, 0)"),0.0)</f>
        <v>0</v>
      </c>
      <c r="AT75" s="12">
        <f>IFERROR(__xludf.DUMMYFUNCTION("IF(REGEXMATCH(AO75, ""SOL_DES""), 1, 0)"),0.0)</f>
        <v>0</v>
      </c>
      <c r="AU75" s="12">
        <f>IFERROR(__xludf.DUMMYFUNCTION("IF(REGEXMATCH(AO75, ""IMPL""), 1, 0)"),1.0)</f>
        <v>1</v>
      </c>
      <c r="AV75" s="12">
        <f>IFERROR(__xludf.DUMMYFUNCTION("IF(REGEXMATCH(AO75, ""CR""), 1, 0)"),1.0)</f>
        <v>1</v>
      </c>
      <c r="AW75" s="12">
        <f>IFERROR(__xludf.DUMMYFUNCTION("IF(REGEXMATCH(AO75, ""VER""), 1, 0)"),0.0)</f>
        <v>0</v>
      </c>
      <c r="AX75" s="10" t="s">
        <v>155</v>
      </c>
      <c r="AY75" s="10" t="s">
        <v>71</v>
      </c>
    </row>
    <row r="76" ht="15.75" customHeight="1">
      <c r="A76" s="5">
        <v>823917.0</v>
      </c>
      <c r="B76" s="6" t="s">
        <v>683</v>
      </c>
      <c r="C76" s="5">
        <v>0.0</v>
      </c>
      <c r="D76" s="7" t="s">
        <v>52</v>
      </c>
      <c r="E76" s="7" t="s">
        <v>53</v>
      </c>
      <c r="F76" s="7" t="s">
        <v>684</v>
      </c>
      <c r="G76" s="7" t="s">
        <v>685</v>
      </c>
      <c r="H76" s="7" t="s">
        <v>686</v>
      </c>
      <c r="I76" s="5">
        <v>2012.0</v>
      </c>
      <c r="J76" s="17">
        <v>41244.0</v>
      </c>
      <c r="K76" s="7" t="s">
        <v>687</v>
      </c>
      <c r="L76" s="7" t="s">
        <v>687</v>
      </c>
      <c r="M76" s="7">
        <f>IFERROR(__xludf.DUMMYFUNCTION("index(SPLIT(L76,""-""),0,1)"),2013.0)</f>
        <v>2013</v>
      </c>
      <c r="N76" s="5">
        <v>13.0</v>
      </c>
      <c r="O76" s="5">
        <v>13.0</v>
      </c>
      <c r="P76" s="5">
        <v>1.0</v>
      </c>
      <c r="Q76" s="7" t="s">
        <v>688</v>
      </c>
      <c r="R76" s="5">
        <v>6.0</v>
      </c>
      <c r="S76" s="5">
        <v>6.0</v>
      </c>
      <c r="T76" s="5">
        <v>7.0</v>
      </c>
      <c r="U76" s="5">
        <v>179.0</v>
      </c>
      <c r="V76" s="5">
        <v>4.0</v>
      </c>
      <c r="W76" s="5">
        <v>66.0</v>
      </c>
      <c r="X76" s="7" t="s">
        <v>685</v>
      </c>
      <c r="Y76" s="5">
        <v>4.0</v>
      </c>
      <c r="Z76" s="5">
        <v>66.0</v>
      </c>
      <c r="AA76" s="5">
        <v>1.0</v>
      </c>
      <c r="AB76" s="5">
        <v>2.0</v>
      </c>
      <c r="AC76" s="7" t="s">
        <v>60</v>
      </c>
      <c r="AD76" s="7" t="s">
        <v>78</v>
      </c>
      <c r="AE76" s="7" t="s">
        <v>62</v>
      </c>
      <c r="AF76" s="7" t="s">
        <v>63</v>
      </c>
      <c r="AG76" s="7" t="s">
        <v>64</v>
      </c>
      <c r="AH76" s="7"/>
      <c r="AI76" s="7" t="s">
        <v>65</v>
      </c>
      <c r="AJ76" s="9" t="b">
        <v>0</v>
      </c>
      <c r="AK76" s="7" t="s">
        <v>64</v>
      </c>
      <c r="AL76" s="5" t="s">
        <v>66</v>
      </c>
      <c r="AM76" s="5" t="s">
        <v>391</v>
      </c>
      <c r="AN76" s="10" t="s">
        <v>689</v>
      </c>
      <c r="AO76" s="11" t="s">
        <v>318</v>
      </c>
      <c r="AP76" s="11">
        <v>3.0</v>
      </c>
      <c r="AQ76" s="11" t="str">
        <f t="shared" si="14"/>
        <v>0</v>
      </c>
      <c r="AR76" s="12">
        <f>IFERROR(__xludf.DUMMYFUNCTION("IF(REGEXMATCH(AO76, ""ISU_REP""), 1, 0)"),0.0)</f>
        <v>0</v>
      </c>
      <c r="AS76" s="12">
        <f>IFERROR(__xludf.DUMMYFUNCTION("IF(REGEXMATCH(AO76, ""ISU_ANLYS""), 1, 0)"),1.0)</f>
        <v>1</v>
      </c>
      <c r="AT76" s="12">
        <f>IFERROR(__xludf.DUMMYFUNCTION("IF(REGEXMATCH(AO76, ""SOL_DES""), 1, 0)"),0.0)</f>
        <v>0</v>
      </c>
      <c r="AU76" s="12">
        <f>IFERROR(__xludf.DUMMYFUNCTION("IF(REGEXMATCH(AO76, ""IMPL""), 1, 0)"),1.0)</f>
        <v>1</v>
      </c>
      <c r="AV76" s="12">
        <f>IFERROR(__xludf.DUMMYFUNCTION("IF(REGEXMATCH(AO76, ""CR""), 1, 0)"),1.0)</f>
        <v>1</v>
      </c>
      <c r="AW76" s="12">
        <f>IFERROR(__xludf.DUMMYFUNCTION("IF(REGEXMATCH(AO76, ""VER""), 1, 0)"),0.0)</f>
        <v>0</v>
      </c>
      <c r="AX76" s="10" t="s">
        <v>319</v>
      </c>
      <c r="AY76" s="10" t="s">
        <v>71</v>
      </c>
    </row>
    <row r="77" ht="15.75" customHeight="1">
      <c r="A77" s="5">
        <v>833964.0</v>
      </c>
      <c r="B77" s="6" t="s">
        <v>690</v>
      </c>
      <c r="C77" s="5">
        <v>0.0</v>
      </c>
      <c r="D77" s="7" t="s">
        <v>52</v>
      </c>
      <c r="E77" s="7" t="s">
        <v>53</v>
      </c>
      <c r="F77" s="7" t="s">
        <v>691</v>
      </c>
      <c r="G77" s="7" t="s">
        <v>692</v>
      </c>
      <c r="H77" s="7" t="s">
        <v>693</v>
      </c>
      <c r="I77" s="5">
        <v>2013.0</v>
      </c>
      <c r="J77" s="8">
        <v>41275.0</v>
      </c>
      <c r="K77" s="7" t="s">
        <v>694</v>
      </c>
      <c r="L77" s="7" t="s">
        <v>695</v>
      </c>
      <c r="M77" s="7">
        <f>IFERROR(__xludf.DUMMYFUNCTION("index(SPLIT(L77,""-""),0,1)"),2013.0)</f>
        <v>2013</v>
      </c>
      <c r="N77" s="5">
        <v>86.0</v>
      </c>
      <c r="O77" s="5">
        <v>573.0</v>
      </c>
      <c r="P77" s="5">
        <v>22.0</v>
      </c>
      <c r="Q77" s="7" t="s">
        <v>696</v>
      </c>
      <c r="R77" s="5">
        <v>5.0</v>
      </c>
      <c r="S77" s="5">
        <v>184.0</v>
      </c>
      <c r="T77" s="5">
        <v>35.0</v>
      </c>
      <c r="U77" s="5">
        <v>1358.0</v>
      </c>
      <c r="V77" s="5">
        <v>2.0</v>
      </c>
      <c r="W77" s="5">
        <v>198.0</v>
      </c>
      <c r="X77" s="7" t="s">
        <v>697</v>
      </c>
      <c r="Y77" s="5">
        <v>6.0</v>
      </c>
      <c r="Z77" s="5">
        <v>414.0</v>
      </c>
      <c r="AA77" s="5">
        <v>0.0</v>
      </c>
      <c r="AB77" s="5">
        <v>4.0</v>
      </c>
      <c r="AC77" s="7" t="s">
        <v>60</v>
      </c>
      <c r="AD77" s="7" t="s">
        <v>171</v>
      </c>
      <c r="AE77" s="7" t="s">
        <v>62</v>
      </c>
      <c r="AF77" s="7" t="s">
        <v>63</v>
      </c>
      <c r="AG77" s="7" t="s">
        <v>698</v>
      </c>
      <c r="AH77" s="7"/>
      <c r="AI77" s="7" t="s">
        <v>65</v>
      </c>
      <c r="AJ77" s="9" t="b">
        <v>0</v>
      </c>
      <c r="AK77" s="7" t="s">
        <v>64</v>
      </c>
      <c r="AL77" s="5" t="s">
        <v>66</v>
      </c>
      <c r="AM77" s="5" t="s">
        <v>273</v>
      </c>
      <c r="AN77" s="10" t="s">
        <v>699</v>
      </c>
      <c r="AO77" s="11" t="s">
        <v>700</v>
      </c>
      <c r="AP77" s="11">
        <v>8.0</v>
      </c>
      <c r="AQ77" s="11" t="str">
        <f t="shared" si="14"/>
        <v>0</v>
      </c>
      <c r="AR77" s="12">
        <f>IFERROR(__xludf.DUMMYFUNCTION("IF(REGEXMATCH(AO77, ""ISU_REP""), 1, 0)"),1.0)</f>
        <v>1</v>
      </c>
      <c r="AS77" s="12">
        <f>IFERROR(__xludf.DUMMYFUNCTION("IF(REGEXMATCH(AO77, ""ISU_ANLYS""), 1, 0)"),1.0)</f>
        <v>1</v>
      </c>
      <c r="AT77" s="12">
        <f>IFERROR(__xludf.DUMMYFUNCTION("IF(REGEXMATCH(AO77, ""SOL_DES""), 1, 0)"),1.0)</f>
        <v>1</v>
      </c>
      <c r="AU77" s="12">
        <f>IFERROR(__xludf.DUMMYFUNCTION("IF(REGEXMATCH(AO77, ""IMPL""), 1, 0)"),1.0)</f>
        <v>1</v>
      </c>
      <c r="AV77" s="12">
        <f>IFERROR(__xludf.DUMMYFUNCTION("IF(REGEXMATCH(AO77, ""CR""), 1, 0)"),1.0)</f>
        <v>1</v>
      </c>
      <c r="AW77" s="12">
        <f>IFERROR(__xludf.DUMMYFUNCTION("IF(REGEXMATCH(AO77, ""VER""), 1, 0)"),1.0)</f>
        <v>1</v>
      </c>
      <c r="AX77" s="10" t="s">
        <v>165</v>
      </c>
      <c r="AY77" s="10" t="s">
        <v>71</v>
      </c>
    </row>
    <row r="78" ht="15.75" customHeight="1">
      <c r="A78" s="5">
        <v>835157.0</v>
      </c>
      <c r="B78" s="6" t="s">
        <v>701</v>
      </c>
      <c r="C78" s="5">
        <v>0.0</v>
      </c>
      <c r="D78" s="7" t="s">
        <v>52</v>
      </c>
      <c r="E78" s="7" t="s">
        <v>53</v>
      </c>
      <c r="F78" s="7" t="s">
        <v>73</v>
      </c>
      <c r="G78" s="7" t="s">
        <v>494</v>
      </c>
      <c r="H78" s="7" t="s">
        <v>702</v>
      </c>
      <c r="I78" s="5">
        <v>2013.0</v>
      </c>
      <c r="J78" s="8">
        <v>41275.0</v>
      </c>
      <c r="K78" s="7" t="s">
        <v>703</v>
      </c>
      <c r="L78" s="7" t="s">
        <v>703</v>
      </c>
      <c r="M78" s="7">
        <f>IFERROR(__xludf.DUMMYFUNCTION("index(SPLIT(L78,""-""),0,1)"),2013.0)</f>
        <v>2013</v>
      </c>
      <c r="N78" s="5">
        <v>2.0</v>
      </c>
      <c r="O78" s="5">
        <v>2.0</v>
      </c>
      <c r="P78" s="5">
        <v>1.0</v>
      </c>
      <c r="Q78" s="7" t="s">
        <v>704</v>
      </c>
      <c r="R78" s="5">
        <v>4.0</v>
      </c>
      <c r="S78" s="5">
        <v>33.0</v>
      </c>
      <c r="T78" s="5">
        <v>4.0</v>
      </c>
      <c r="U78" s="5">
        <v>96.0</v>
      </c>
      <c r="V78" s="5">
        <v>2.0</v>
      </c>
      <c r="W78" s="5">
        <v>42.0</v>
      </c>
      <c r="X78" s="7" t="s">
        <v>494</v>
      </c>
      <c r="Y78" s="5">
        <v>2.0</v>
      </c>
      <c r="Z78" s="5">
        <v>42.0</v>
      </c>
      <c r="AA78" s="5">
        <v>1.0</v>
      </c>
      <c r="AB78" s="5">
        <v>2.0</v>
      </c>
      <c r="AC78" s="7" t="s">
        <v>60</v>
      </c>
      <c r="AD78" s="7" t="s">
        <v>78</v>
      </c>
      <c r="AE78" s="7" t="s">
        <v>62</v>
      </c>
      <c r="AF78" s="7" t="s">
        <v>63</v>
      </c>
      <c r="AG78" s="7" t="s">
        <v>64</v>
      </c>
      <c r="AH78" s="7"/>
      <c r="AI78" s="7" t="s">
        <v>65</v>
      </c>
      <c r="AJ78" s="9" t="b">
        <v>0</v>
      </c>
      <c r="AK78" s="7" t="s">
        <v>64</v>
      </c>
      <c r="AL78" s="5" t="s">
        <v>326</v>
      </c>
      <c r="AM78" s="5" t="s">
        <v>327</v>
      </c>
      <c r="AN78" s="10" t="s">
        <v>328</v>
      </c>
      <c r="AO78" s="11" t="s">
        <v>154</v>
      </c>
      <c r="AP78" s="11">
        <v>2.0</v>
      </c>
      <c r="AQ78" s="11" t="str">
        <f t="shared" si="14"/>
        <v>0</v>
      </c>
      <c r="AR78" s="12">
        <f>IFERROR(__xludf.DUMMYFUNCTION("IF(REGEXMATCH(AO78, ""ISU_REP""), 1, 0)"),0.0)</f>
        <v>0</v>
      </c>
      <c r="AS78" s="12">
        <f>IFERROR(__xludf.DUMMYFUNCTION("IF(REGEXMATCH(AO78, ""ISU_ANLYS""), 1, 0)"),0.0)</f>
        <v>0</v>
      </c>
      <c r="AT78" s="12">
        <f>IFERROR(__xludf.DUMMYFUNCTION("IF(REGEXMATCH(AO78, ""SOL_DES""), 1, 0)"),0.0)</f>
        <v>0</v>
      </c>
      <c r="AU78" s="12">
        <f>IFERROR(__xludf.DUMMYFUNCTION("IF(REGEXMATCH(AO78, ""IMPL""), 1, 0)"),1.0)</f>
        <v>1</v>
      </c>
      <c r="AV78" s="12">
        <f>IFERROR(__xludf.DUMMYFUNCTION("IF(REGEXMATCH(AO78, ""CR""), 1, 0)"),1.0)</f>
        <v>1</v>
      </c>
      <c r="AW78" s="12">
        <f>IFERROR(__xludf.DUMMYFUNCTION("IF(REGEXMATCH(AO78, ""VER""), 1, 0)"),0.0)</f>
        <v>0</v>
      </c>
      <c r="AX78" s="10" t="s">
        <v>155</v>
      </c>
      <c r="AY78" s="10" t="s">
        <v>71</v>
      </c>
    </row>
    <row r="79" ht="15.75" customHeight="1">
      <c r="A79" s="5">
        <v>837955.0</v>
      </c>
      <c r="B79" s="6" t="s">
        <v>705</v>
      </c>
      <c r="C79" s="5">
        <v>0.0</v>
      </c>
      <c r="D79" s="7" t="s">
        <v>52</v>
      </c>
      <c r="E79" s="7" t="s">
        <v>53</v>
      </c>
      <c r="F79" s="7" t="s">
        <v>706</v>
      </c>
      <c r="G79" s="7" t="s">
        <v>59</v>
      </c>
      <c r="H79" s="7" t="s">
        <v>707</v>
      </c>
      <c r="I79" s="5">
        <v>2013.0</v>
      </c>
      <c r="J79" s="8">
        <v>41306.0</v>
      </c>
      <c r="K79" s="7" t="s">
        <v>708</v>
      </c>
      <c r="L79" s="7" t="s">
        <v>708</v>
      </c>
      <c r="M79" s="7">
        <f>IFERROR(__xludf.DUMMYFUNCTION("index(SPLIT(L79,""-""),0,1)"),2013.0)</f>
        <v>2013</v>
      </c>
      <c r="N79" s="5">
        <v>1.0</v>
      </c>
      <c r="O79" s="5">
        <v>1.0</v>
      </c>
      <c r="P79" s="5">
        <v>1.0</v>
      </c>
      <c r="Q79" s="7" t="s">
        <v>709</v>
      </c>
      <c r="R79" s="5">
        <v>10.0</v>
      </c>
      <c r="S79" s="5">
        <v>103.0</v>
      </c>
      <c r="T79" s="5">
        <v>3.0</v>
      </c>
      <c r="U79" s="5">
        <v>115.0</v>
      </c>
      <c r="V79" s="5">
        <v>2.0</v>
      </c>
      <c r="W79" s="5">
        <v>107.0</v>
      </c>
      <c r="X79" s="7" t="s">
        <v>59</v>
      </c>
      <c r="Y79" s="5">
        <v>2.0</v>
      </c>
      <c r="Z79" s="5">
        <v>107.0</v>
      </c>
      <c r="AA79" s="5">
        <v>1.0</v>
      </c>
      <c r="AB79" s="5">
        <v>1.0</v>
      </c>
      <c r="AC79" s="7" t="s">
        <v>60</v>
      </c>
      <c r="AD79" s="7" t="s">
        <v>78</v>
      </c>
      <c r="AE79" s="7" t="s">
        <v>62</v>
      </c>
      <c r="AF79" s="7" t="s">
        <v>63</v>
      </c>
      <c r="AG79" s="7" t="s">
        <v>64</v>
      </c>
      <c r="AH79" s="7"/>
      <c r="AI79" s="7" t="s">
        <v>65</v>
      </c>
      <c r="AJ79" s="9" t="b">
        <v>0</v>
      </c>
      <c r="AK79" s="7" t="s">
        <v>64</v>
      </c>
      <c r="AL79" s="5" t="s">
        <v>66</v>
      </c>
      <c r="AM79" s="5" t="s">
        <v>103</v>
      </c>
      <c r="AN79" s="10" t="s">
        <v>710</v>
      </c>
      <c r="AO79" s="11" t="s">
        <v>612</v>
      </c>
      <c r="AP79" s="11">
        <v>2.0</v>
      </c>
      <c r="AQ79" s="11" t="str">
        <f t="shared" si="14"/>
        <v>0</v>
      </c>
      <c r="AR79" s="12">
        <f>IFERROR(__xludf.DUMMYFUNCTION("IF(REGEXMATCH(AO79, ""ISU_REP""), 1, 0)"),0.0)</f>
        <v>0</v>
      </c>
      <c r="AS79" s="12">
        <f>IFERROR(__xludf.DUMMYFUNCTION("IF(REGEXMATCH(AO79, ""ISU_ANLYS""), 1, 0)"),0.0)</f>
        <v>0</v>
      </c>
      <c r="AT79" s="12">
        <f>IFERROR(__xludf.DUMMYFUNCTION("IF(REGEXMATCH(AO79, ""SOL_DES""), 1, 0)"),1.0)</f>
        <v>1</v>
      </c>
      <c r="AU79" s="12">
        <f>IFERROR(__xludf.DUMMYFUNCTION("IF(REGEXMATCH(AO79, ""IMPL""), 1, 0)"),1.0)</f>
        <v>1</v>
      </c>
      <c r="AV79" s="12">
        <f>IFERROR(__xludf.DUMMYFUNCTION("IF(REGEXMATCH(AO79, ""CR""), 1, 0)"),0.0)</f>
        <v>0</v>
      </c>
      <c r="AW79" s="12">
        <f>IFERROR(__xludf.DUMMYFUNCTION("IF(REGEXMATCH(AO79, ""VER""), 1, 0)"),0.0)</f>
        <v>0</v>
      </c>
      <c r="AX79" s="10" t="s">
        <v>612</v>
      </c>
      <c r="AY79" s="10" t="s">
        <v>71</v>
      </c>
    </row>
    <row r="80" ht="15.75" customHeight="1">
      <c r="A80" s="5">
        <v>838565.0</v>
      </c>
      <c r="B80" s="6" t="s">
        <v>711</v>
      </c>
      <c r="C80" s="5">
        <v>0.0</v>
      </c>
      <c r="D80" s="7" t="s">
        <v>52</v>
      </c>
      <c r="E80" s="7" t="s">
        <v>53</v>
      </c>
      <c r="F80" s="7" t="s">
        <v>185</v>
      </c>
      <c r="G80" s="7" t="s">
        <v>315</v>
      </c>
      <c r="H80" s="7" t="s">
        <v>712</v>
      </c>
      <c r="I80" s="5">
        <v>2013.0</v>
      </c>
      <c r="J80" s="8">
        <v>41306.0</v>
      </c>
      <c r="K80" s="7" t="s">
        <v>188</v>
      </c>
      <c r="L80" s="7" t="s">
        <v>713</v>
      </c>
      <c r="M80" s="7">
        <f>IFERROR(__xludf.DUMMYFUNCTION("index(SPLIT(L80,""-""),0,1)"),2013.0)</f>
        <v>2013</v>
      </c>
      <c r="N80" s="5">
        <v>2.0</v>
      </c>
      <c r="O80" s="5">
        <v>2226.0</v>
      </c>
      <c r="P80" s="5">
        <v>1.0</v>
      </c>
      <c r="Q80" s="7" t="s">
        <v>714</v>
      </c>
      <c r="R80" s="5">
        <v>4.0</v>
      </c>
      <c r="S80" s="5">
        <v>0.0</v>
      </c>
      <c r="T80" s="5">
        <v>5.0</v>
      </c>
      <c r="U80" s="5">
        <v>116.0</v>
      </c>
      <c r="V80" s="5">
        <v>3.0</v>
      </c>
      <c r="W80" s="5">
        <v>16.0</v>
      </c>
      <c r="X80" s="7" t="s">
        <v>315</v>
      </c>
      <c r="Y80" s="5">
        <v>3.0</v>
      </c>
      <c r="Z80" s="5">
        <v>16.0</v>
      </c>
      <c r="AA80" s="5">
        <v>1.0</v>
      </c>
      <c r="AB80" s="5">
        <v>2.0</v>
      </c>
      <c r="AC80" s="7" t="s">
        <v>60</v>
      </c>
      <c r="AD80" s="7" t="s">
        <v>78</v>
      </c>
      <c r="AE80" s="7" t="s">
        <v>62</v>
      </c>
      <c r="AF80" s="7" t="s">
        <v>63</v>
      </c>
      <c r="AG80" s="7" t="s">
        <v>64</v>
      </c>
      <c r="AH80" s="7"/>
      <c r="AI80" s="7" t="s">
        <v>65</v>
      </c>
      <c r="AJ80" s="9" t="b">
        <v>0</v>
      </c>
      <c r="AK80" s="7" t="s">
        <v>64</v>
      </c>
      <c r="AL80" s="5" t="s">
        <v>66</v>
      </c>
      <c r="AM80" s="5" t="s">
        <v>103</v>
      </c>
      <c r="AN80" s="10" t="s">
        <v>715</v>
      </c>
      <c r="AO80" s="11" t="s">
        <v>154</v>
      </c>
      <c r="AP80" s="11">
        <v>2.0</v>
      </c>
      <c r="AQ80" s="11" t="str">
        <f t="shared" si="14"/>
        <v>0</v>
      </c>
      <c r="AR80" s="12">
        <f>IFERROR(__xludf.DUMMYFUNCTION("IF(REGEXMATCH(AO80, ""ISU_REP""), 1, 0)"),0.0)</f>
        <v>0</v>
      </c>
      <c r="AS80" s="12">
        <f>IFERROR(__xludf.DUMMYFUNCTION("IF(REGEXMATCH(AO80, ""ISU_ANLYS""), 1, 0)"),0.0)</f>
        <v>0</v>
      </c>
      <c r="AT80" s="12">
        <f>IFERROR(__xludf.DUMMYFUNCTION("IF(REGEXMATCH(AO80, ""SOL_DES""), 1, 0)"),0.0)</f>
        <v>0</v>
      </c>
      <c r="AU80" s="12">
        <f>IFERROR(__xludf.DUMMYFUNCTION("IF(REGEXMATCH(AO80, ""IMPL""), 1, 0)"),1.0)</f>
        <v>1</v>
      </c>
      <c r="AV80" s="12">
        <f>IFERROR(__xludf.DUMMYFUNCTION("IF(REGEXMATCH(AO80, ""CR""), 1, 0)"),1.0)</f>
        <v>1</v>
      </c>
      <c r="AW80" s="12">
        <f>IFERROR(__xludf.DUMMYFUNCTION("IF(REGEXMATCH(AO80, ""VER""), 1, 0)"),0.0)</f>
        <v>0</v>
      </c>
      <c r="AX80" s="10" t="s">
        <v>155</v>
      </c>
      <c r="AY80" s="10" t="s">
        <v>71</v>
      </c>
    </row>
    <row r="81" ht="15.75" customHeight="1">
      <c r="A81" s="5">
        <v>840284.0</v>
      </c>
      <c r="B81" s="6" t="s">
        <v>716</v>
      </c>
      <c r="C81" s="5">
        <v>0.0</v>
      </c>
      <c r="D81" s="7" t="s">
        <v>52</v>
      </c>
      <c r="E81" s="7" t="s">
        <v>53</v>
      </c>
      <c r="F81" s="7" t="s">
        <v>717</v>
      </c>
      <c r="G81" s="7" t="s">
        <v>473</v>
      </c>
      <c r="H81" s="7" t="s">
        <v>718</v>
      </c>
      <c r="I81" s="5">
        <v>2013.0</v>
      </c>
      <c r="J81" s="8">
        <v>41306.0</v>
      </c>
      <c r="K81" s="7" t="s">
        <v>719</v>
      </c>
      <c r="L81" s="7" t="s">
        <v>719</v>
      </c>
      <c r="M81" s="7">
        <f>IFERROR(__xludf.DUMMYFUNCTION("index(SPLIT(L81,""-""),0,1)"),2019.0)</f>
        <v>2019</v>
      </c>
      <c r="N81" s="5">
        <v>2394.0</v>
      </c>
      <c r="O81" s="5">
        <v>2394.0</v>
      </c>
      <c r="P81" s="5">
        <v>15.0</v>
      </c>
      <c r="Q81" s="7" t="s">
        <v>720</v>
      </c>
      <c r="R81" s="5">
        <v>2.0</v>
      </c>
      <c r="S81" s="5">
        <v>72.0</v>
      </c>
      <c r="T81" s="5">
        <v>28.0</v>
      </c>
      <c r="U81" s="5">
        <v>1378.0</v>
      </c>
      <c r="V81" s="5">
        <v>10.0</v>
      </c>
      <c r="W81" s="5">
        <v>729.0</v>
      </c>
      <c r="X81" s="7" t="s">
        <v>473</v>
      </c>
      <c r="Y81" s="5">
        <v>10.0</v>
      </c>
      <c r="Z81" s="5">
        <v>729.0</v>
      </c>
      <c r="AA81" s="5">
        <v>1.0</v>
      </c>
      <c r="AB81" s="5">
        <v>3.0</v>
      </c>
      <c r="AC81" s="7" t="s">
        <v>60</v>
      </c>
      <c r="AD81" s="7" t="s">
        <v>78</v>
      </c>
      <c r="AE81" s="7" t="s">
        <v>62</v>
      </c>
      <c r="AF81" s="7" t="s">
        <v>63</v>
      </c>
      <c r="AG81" s="7" t="s">
        <v>64</v>
      </c>
      <c r="AH81" s="7"/>
      <c r="AI81" s="7" t="s">
        <v>65</v>
      </c>
      <c r="AJ81" s="9" t="b">
        <v>0</v>
      </c>
      <c r="AK81" s="7" t="s">
        <v>64</v>
      </c>
      <c r="AL81" s="5" t="s">
        <v>172</v>
      </c>
      <c r="AM81" s="5" t="s">
        <v>634</v>
      </c>
      <c r="AN81" s="10" t="s">
        <v>721</v>
      </c>
      <c r="AO81" s="11" t="s">
        <v>722</v>
      </c>
      <c r="AP81" s="11">
        <v>5.0</v>
      </c>
      <c r="AQ81" s="11" t="str">
        <f t="shared" si="14"/>
        <v>0</v>
      </c>
      <c r="AR81" s="12">
        <f>IFERROR(__xludf.DUMMYFUNCTION("IF(REGEXMATCH(AO81, ""ISU_REP""), 1, 0)"),0.0)</f>
        <v>0</v>
      </c>
      <c r="AS81" s="12">
        <f>IFERROR(__xludf.DUMMYFUNCTION("IF(REGEXMATCH(AO81, ""ISU_ANLYS""), 1, 0)"),0.0)</f>
        <v>0</v>
      </c>
      <c r="AT81" s="12">
        <f>IFERROR(__xludf.DUMMYFUNCTION("IF(REGEXMATCH(AO81, ""SOL_DES""), 1, 0)"),1.0)</f>
        <v>1</v>
      </c>
      <c r="AU81" s="12">
        <f>IFERROR(__xludf.DUMMYFUNCTION("IF(REGEXMATCH(AO81, ""IMPL""), 1, 0)"),1.0)</f>
        <v>1</v>
      </c>
      <c r="AV81" s="12">
        <f>IFERROR(__xludf.DUMMYFUNCTION("IF(REGEXMATCH(AO81, ""CR""), 1, 0)"),0.0)</f>
        <v>0</v>
      </c>
      <c r="AW81" s="12">
        <f>IFERROR(__xludf.DUMMYFUNCTION("IF(REGEXMATCH(AO81, ""VER""), 1, 0)"),1.0)</f>
        <v>1</v>
      </c>
      <c r="AX81" s="10" t="s">
        <v>127</v>
      </c>
      <c r="AY81" s="10" t="s">
        <v>94</v>
      </c>
    </row>
    <row r="82" ht="15.75" customHeight="1">
      <c r="A82" s="5">
        <v>851828.0</v>
      </c>
      <c r="B82" s="6" t="s">
        <v>723</v>
      </c>
      <c r="C82" s="5">
        <v>0.0</v>
      </c>
      <c r="D82" s="7" t="s">
        <v>52</v>
      </c>
      <c r="E82" s="7" t="s">
        <v>53</v>
      </c>
      <c r="F82" s="7" t="s">
        <v>724</v>
      </c>
      <c r="G82" s="7" t="s">
        <v>89</v>
      </c>
      <c r="H82" s="7" t="s">
        <v>725</v>
      </c>
      <c r="I82" s="5">
        <v>2013.0</v>
      </c>
      <c r="J82" s="8">
        <v>41334.0</v>
      </c>
      <c r="K82" s="7" t="s">
        <v>726</v>
      </c>
      <c r="L82" s="7" t="s">
        <v>726</v>
      </c>
      <c r="M82" s="7">
        <f>IFERROR(__xludf.DUMMYFUNCTION("index(SPLIT(L82,""-""),0,1)"),2013.0)</f>
        <v>2013</v>
      </c>
      <c r="N82" s="5">
        <v>11.0</v>
      </c>
      <c r="O82" s="5">
        <v>11.0</v>
      </c>
      <c r="P82" s="5">
        <v>3.0</v>
      </c>
      <c r="Q82" s="7" t="s">
        <v>727</v>
      </c>
      <c r="R82" s="5">
        <v>9.0</v>
      </c>
      <c r="S82" s="5">
        <v>5.0</v>
      </c>
      <c r="T82" s="5">
        <v>14.0</v>
      </c>
      <c r="U82" s="5">
        <v>321.0</v>
      </c>
      <c r="V82" s="5">
        <v>4.0</v>
      </c>
      <c r="W82" s="5">
        <v>138.0</v>
      </c>
      <c r="X82" s="7" t="s">
        <v>89</v>
      </c>
      <c r="Y82" s="5">
        <v>4.0</v>
      </c>
      <c r="Z82" s="5">
        <v>138.0</v>
      </c>
      <c r="AA82" s="5">
        <v>1.0</v>
      </c>
      <c r="AB82" s="5">
        <v>3.0</v>
      </c>
      <c r="AC82" s="7" t="s">
        <v>60</v>
      </c>
      <c r="AD82" s="7" t="s">
        <v>78</v>
      </c>
      <c r="AE82" s="7" t="s">
        <v>62</v>
      </c>
      <c r="AF82" s="7" t="s">
        <v>63</v>
      </c>
      <c r="AG82" s="7" t="s">
        <v>64</v>
      </c>
      <c r="AH82" s="7"/>
      <c r="AI82" s="7" t="s">
        <v>65</v>
      </c>
      <c r="AJ82" s="9" t="b">
        <v>0</v>
      </c>
      <c r="AK82" s="7" t="s">
        <v>64</v>
      </c>
      <c r="AL82" s="5" t="s">
        <v>66</v>
      </c>
      <c r="AM82" s="5" t="s">
        <v>241</v>
      </c>
      <c r="AN82" s="10" t="s">
        <v>728</v>
      </c>
      <c r="AO82" s="11" t="s">
        <v>729</v>
      </c>
      <c r="AP82" s="11">
        <v>5.0</v>
      </c>
      <c r="AQ82" s="11" t="str">
        <f t="shared" si="14"/>
        <v>0</v>
      </c>
      <c r="AR82" s="12">
        <f>IFERROR(__xludf.DUMMYFUNCTION("IF(REGEXMATCH(AO82, ""ISU_REP""), 1, 0)"),0.0)</f>
        <v>0</v>
      </c>
      <c r="AS82" s="12">
        <f>IFERROR(__xludf.DUMMYFUNCTION("IF(REGEXMATCH(AO82, ""ISU_ANLYS""), 1, 0)"),0.0)</f>
        <v>0</v>
      </c>
      <c r="AT82" s="12">
        <f>IFERROR(__xludf.DUMMYFUNCTION("IF(REGEXMATCH(AO82, ""SOL_DES""), 1, 0)"),0.0)</f>
        <v>0</v>
      </c>
      <c r="AU82" s="12">
        <f>IFERROR(__xludf.DUMMYFUNCTION("IF(REGEXMATCH(AO82, ""IMPL""), 1, 0)"),1.0)</f>
        <v>1</v>
      </c>
      <c r="AV82" s="12">
        <f>IFERROR(__xludf.DUMMYFUNCTION("IF(REGEXMATCH(AO82, ""CR""), 1, 0)"),1.0)</f>
        <v>1</v>
      </c>
      <c r="AW82" s="12">
        <f>IFERROR(__xludf.DUMMYFUNCTION("IF(REGEXMATCH(AO82, ""VER""), 1, 0)"),1.0)</f>
        <v>1</v>
      </c>
      <c r="AX82" s="10" t="s">
        <v>729</v>
      </c>
      <c r="AY82" s="10" t="s">
        <v>71</v>
      </c>
    </row>
    <row r="83" ht="15.75" customHeight="1">
      <c r="A83" s="13">
        <v>852135.0</v>
      </c>
      <c r="B83" s="14" t="str">
        <f t="shared" ref="B83:B84" si="15">CONCATENATE("https://bugzilla.mozilla.org/show_bug.cgi?id=",A83)</f>
        <v>https://bugzilla.mozilla.org/show_bug.cgi?id=852135</v>
      </c>
      <c r="C83" s="13">
        <v>0.0</v>
      </c>
      <c r="D83" s="13" t="s">
        <v>52</v>
      </c>
      <c r="E83" s="13" t="s">
        <v>53</v>
      </c>
      <c r="F83" s="13" t="s">
        <v>185</v>
      </c>
      <c r="G83" s="13" t="s">
        <v>419</v>
      </c>
      <c r="H83" s="13" t="s">
        <v>730</v>
      </c>
      <c r="I83" s="13">
        <v>2013.0</v>
      </c>
      <c r="J83" s="15">
        <v>41334.0</v>
      </c>
      <c r="K83" s="13" t="s">
        <v>731</v>
      </c>
      <c r="L83" s="13" t="s">
        <v>732</v>
      </c>
      <c r="M83" s="7">
        <f>IFERROR(__xludf.DUMMYFUNCTION("index(SPLIT(L83,""-""),0,1)"),2013.0)</f>
        <v>2013</v>
      </c>
      <c r="N83" s="13">
        <v>39.0</v>
      </c>
      <c r="O83" s="13">
        <v>51.0</v>
      </c>
      <c r="P83" s="13">
        <v>5.0</v>
      </c>
      <c r="Q83" s="13" t="s">
        <v>733</v>
      </c>
      <c r="R83" s="13">
        <v>5.0</v>
      </c>
      <c r="S83" s="13">
        <v>0.0</v>
      </c>
      <c r="T83" s="13">
        <v>16.0</v>
      </c>
      <c r="U83" s="13">
        <v>195.0</v>
      </c>
      <c r="V83" s="13">
        <v>12.0</v>
      </c>
      <c r="W83" s="13">
        <v>126.0</v>
      </c>
      <c r="X83" s="13" t="s">
        <v>419</v>
      </c>
      <c r="Y83" s="13">
        <v>12.0</v>
      </c>
      <c r="Z83" s="13">
        <v>126.0</v>
      </c>
      <c r="AA83" s="13">
        <v>1.0</v>
      </c>
      <c r="AB83" s="13">
        <v>13.0</v>
      </c>
      <c r="AC83" s="13" t="s">
        <v>60</v>
      </c>
      <c r="AD83" s="13" t="s">
        <v>78</v>
      </c>
      <c r="AE83" s="13" t="s">
        <v>62</v>
      </c>
      <c r="AF83" s="13" t="s">
        <v>63</v>
      </c>
      <c r="AG83" s="13"/>
      <c r="AH83" s="13"/>
      <c r="AI83" s="13"/>
      <c r="AJ83" s="13"/>
      <c r="AK83" s="13"/>
      <c r="AL83" s="13" t="s">
        <v>326</v>
      </c>
      <c r="AM83" s="13" t="s">
        <v>572</v>
      </c>
      <c r="AN83" s="10" t="s">
        <v>734</v>
      </c>
      <c r="AO83" s="11" t="s">
        <v>499</v>
      </c>
      <c r="AP83" s="11">
        <v>3.0</v>
      </c>
      <c r="AQ83" s="11" t="str">
        <f t="shared" si="14"/>
        <v>0</v>
      </c>
      <c r="AR83" s="12">
        <f>IFERROR(__xludf.DUMMYFUNCTION("IF(REGEXMATCH(AO83, ""ISU_REP""), 1, 0)"),0.0)</f>
        <v>0</v>
      </c>
      <c r="AS83" s="12">
        <f>IFERROR(__xludf.DUMMYFUNCTION("IF(REGEXMATCH(AO83, ""ISU_ANLYS""), 1, 0)"),0.0)</f>
        <v>0</v>
      </c>
      <c r="AT83" s="12">
        <f>IFERROR(__xludf.DUMMYFUNCTION("IF(REGEXMATCH(AO83, ""SOL_DES""), 1, 0)"),0.0)</f>
        <v>0</v>
      </c>
      <c r="AU83" s="12">
        <f>IFERROR(__xludf.DUMMYFUNCTION("IF(REGEXMATCH(AO83, ""IMPL""), 1, 0)"),1.0)</f>
        <v>1</v>
      </c>
      <c r="AV83" s="12">
        <f>IFERROR(__xludf.DUMMYFUNCTION("IF(REGEXMATCH(AO83, ""CR""), 1, 0)"),1.0)</f>
        <v>1</v>
      </c>
      <c r="AW83" s="12">
        <f>IFERROR(__xludf.DUMMYFUNCTION("IF(REGEXMATCH(AO83, ""VER""), 1, 0)"),0.0)</f>
        <v>0</v>
      </c>
      <c r="AX83" s="16" t="s">
        <v>155</v>
      </c>
      <c r="AY83" s="16" t="s">
        <v>71</v>
      </c>
    </row>
    <row r="84" ht="15.75" customHeight="1">
      <c r="A84" s="13">
        <v>855335.0</v>
      </c>
      <c r="B84" s="14" t="str">
        <f t="shared" si="15"/>
        <v>https://bugzilla.mozilla.org/show_bug.cgi?id=855335</v>
      </c>
      <c r="C84" s="13">
        <v>0.0</v>
      </c>
      <c r="D84" s="13" t="s">
        <v>52</v>
      </c>
      <c r="E84" s="13" t="s">
        <v>53</v>
      </c>
      <c r="F84" s="13" t="s">
        <v>735</v>
      </c>
      <c r="G84" s="13" t="s">
        <v>736</v>
      </c>
      <c r="H84" s="13" t="s">
        <v>737</v>
      </c>
      <c r="I84" s="13">
        <v>2013.0</v>
      </c>
      <c r="J84" s="15">
        <v>41334.0</v>
      </c>
      <c r="K84" s="13" t="s">
        <v>738</v>
      </c>
      <c r="L84" s="13" t="s">
        <v>739</v>
      </c>
      <c r="M84" s="7">
        <f>IFERROR(__xludf.DUMMYFUNCTION("index(SPLIT(L84,""-""),0,1)"),2013.0)</f>
        <v>2013</v>
      </c>
      <c r="N84" s="13">
        <v>17.0</v>
      </c>
      <c r="O84" s="13">
        <v>603.0</v>
      </c>
      <c r="P84" s="13">
        <v>9.0</v>
      </c>
      <c r="Q84" s="13" t="s">
        <v>740</v>
      </c>
      <c r="R84" s="13">
        <v>6.0</v>
      </c>
      <c r="S84" s="13">
        <v>41.0</v>
      </c>
      <c r="T84" s="13">
        <v>18.0</v>
      </c>
      <c r="U84" s="13">
        <v>582.0</v>
      </c>
      <c r="V84" s="13">
        <v>2.0</v>
      </c>
      <c r="W84" s="13">
        <v>130.0</v>
      </c>
      <c r="X84" s="13" t="s">
        <v>741</v>
      </c>
      <c r="Y84" s="13">
        <v>10.0</v>
      </c>
      <c r="Z84" s="13">
        <v>288.0</v>
      </c>
      <c r="AA84" s="13">
        <v>0.0</v>
      </c>
      <c r="AB84" s="13">
        <v>7.0</v>
      </c>
      <c r="AC84" s="13" t="s">
        <v>742</v>
      </c>
      <c r="AD84" s="13" t="s">
        <v>78</v>
      </c>
      <c r="AE84" s="13" t="s">
        <v>62</v>
      </c>
      <c r="AF84" s="13" t="s">
        <v>63</v>
      </c>
      <c r="AG84" s="13"/>
      <c r="AH84" s="13"/>
      <c r="AI84" s="13"/>
      <c r="AJ84" s="13"/>
      <c r="AK84" s="13"/>
      <c r="AL84" s="13" t="s">
        <v>66</v>
      </c>
      <c r="AM84" s="13" t="s">
        <v>743</v>
      </c>
      <c r="AN84" s="10" t="s">
        <v>744</v>
      </c>
      <c r="AO84" s="11" t="s">
        <v>745</v>
      </c>
      <c r="AP84" s="11">
        <v>5.0</v>
      </c>
      <c r="AQ84" s="11" t="str">
        <f t="shared" si="14"/>
        <v>0</v>
      </c>
      <c r="AR84" s="12">
        <f>IFERROR(__xludf.DUMMYFUNCTION("IF(REGEXMATCH(AO84, ""ISU_REP""), 1, 0)"),0.0)</f>
        <v>0</v>
      </c>
      <c r="AS84" s="12">
        <f>IFERROR(__xludf.DUMMYFUNCTION("IF(REGEXMATCH(AO84, ""ISU_ANLYS""), 1, 0)"),0.0)</f>
        <v>0</v>
      </c>
      <c r="AT84" s="12">
        <f>IFERROR(__xludf.DUMMYFUNCTION("IF(REGEXMATCH(AO84, ""SOL_DES""), 1, 0)"),1.0)</f>
        <v>1</v>
      </c>
      <c r="AU84" s="12">
        <f>IFERROR(__xludf.DUMMYFUNCTION("IF(REGEXMATCH(AO84, ""IMPL""), 1, 0)"),1.0)</f>
        <v>1</v>
      </c>
      <c r="AV84" s="12">
        <f>IFERROR(__xludf.DUMMYFUNCTION("IF(REGEXMATCH(AO84, ""CR""), 1, 0)"),1.0)</f>
        <v>1</v>
      </c>
      <c r="AW84" s="12">
        <f>IFERROR(__xludf.DUMMYFUNCTION("IF(REGEXMATCH(AO84, ""VER""), 1, 0)"),0.0)</f>
        <v>0</v>
      </c>
      <c r="AX84" s="16" t="s">
        <v>307</v>
      </c>
      <c r="AY84" s="16" t="s">
        <v>94</v>
      </c>
    </row>
    <row r="85" ht="15.75" customHeight="1">
      <c r="A85" s="5">
        <v>857034.0</v>
      </c>
      <c r="B85" s="6" t="s">
        <v>746</v>
      </c>
      <c r="C85" s="5">
        <v>0.0</v>
      </c>
      <c r="D85" s="7" t="s">
        <v>52</v>
      </c>
      <c r="E85" s="7" t="s">
        <v>53</v>
      </c>
      <c r="F85" s="7" t="s">
        <v>747</v>
      </c>
      <c r="G85" s="7" t="s">
        <v>748</v>
      </c>
      <c r="H85" s="7" t="s">
        <v>749</v>
      </c>
      <c r="I85" s="5">
        <v>2013.0</v>
      </c>
      <c r="J85" s="8">
        <v>41365.0</v>
      </c>
      <c r="K85" s="7" t="s">
        <v>750</v>
      </c>
      <c r="L85" s="7" t="s">
        <v>751</v>
      </c>
      <c r="M85" s="7">
        <f>IFERROR(__xludf.DUMMYFUNCTION("index(SPLIT(L85,""-""),0,1)"),2013.0)</f>
        <v>2013</v>
      </c>
      <c r="N85" s="5">
        <v>1.0</v>
      </c>
      <c r="O85" s="5">
        <v>829.0</v>
      </c>
      <c r="P85" s="5">
        <v>2.0</v>
      </c>
      <c r="Q85" s="7" t="s">
        <v>752</v>
      </c>
      <c r="R85" s="5">
        <v>11.0</v>
      </c>
      <c r="S85" s="5">
        <v>10.0</v>
      </c>
      <c r="T85" s="5">
        <v>5.0</v>
      </c>
      <c r="U85" s="5">
        <v>103.0</v>
      </c>
      <c r="V85" s="5">
        <v>4.0</v>
      </c>
      <c r="W85" s="5">
        <v>95.0</v>
      </c>
      <c r="X85" s="7" t="s">
        <v>748</v>
      </c>
      <c r="Y85" s="5">
        <v>4.0</v>
      </c>
      <c r="Z85" s="5">
        <v>95.0</v>
      </c>
      <c r="AA85" s="5">
        <v>1.0</v>
      </c>
      <c r="AB85" s="5">
        <v>2.0</v>
      </c>
      <c r="AC85" s="7" t="s">
        <v>60</v>
      </c>
      <c r="AD85" s="7" t="s">
        <v>78</v>
      </c>
      <c r="AE85" s="7" t="s">
        <v>62</v>
      </c>
      <c r="AF85" s="7" t="s">
        <v>63</v>
      </c>
      <c r="AG85" s="7" t="s">
        <v>64</v>
      </c>
      <c r="AH85" s="7"/>
      <c r="AI85" s="7" t="s">
        <v>65</v>
      </c>
      <c r="AJ85" s="9" t="b">
        <v>0</v>
      </c>
      <c r="AK85" s="7" t="s">
        <v>64</v>
      </c>
      <c r="AL85" s="5" t="s">
        <v>66</v>
      </c>
      <c r="AM85" s="5" t="s">
        <v>223</v>
      </c>
      <c r="AN85" s="10" t="s">
        <v>328</v>
      </c>
      <c r="AO85" s="11" t="s">
        <v>154</v>
      </c>
      <c r="AP85" s="11">
        <v>2.0</v>
      </c>
      <c r="AQ85" s="11" t="str">
        <f t="shared" si="14"/>
        <v>0</v>
      </c>
      <c r="AR85" s="12">
        <f>IFERROR(__xludf.DUMMYFUNCTION("IF(REGEXMATCH(AO85, ""ISU_REP""), 1, 0)"),0.0)</f>
        <v>0</v>
      </c>
      <c r="AS85" s="12">
        <f>IFERROR(__xludf.DUMMYFUNCTION("IF(REGEXMATCH(AO85, ""ISU_ANLYS""), 1, 0)"),0.0)</f>
        <v>0</v>
      </c>
      <c r="AT85" s="12">
        <f>IFERROR(__xludf.DUMMYFUNCTION("IF(REGEXMATCH(AO85, ""SOL_DES""), 1, 0)"),0.0)</f>
        <v>0</v>
      </c>
      <c r="AU85" s="12">
        <f>IFERROR(__xludf.DUMMYFUNCTION("IF(REGEXMATCH(AO85, ""IMPL""), 1, 0)"),1.0)</f>
        <v>1</v>
      </c>
      <c r="AV85" s="12">
        <f>IFERROR(__xludf.DUMMYFUNCTION("IF(REGEXMATCH(AO85, ""CR""), 1, 0)"),1.0)</f>
        <v>1</v>
      </c>
      <c r="AW85" s="12">
        <f>IFERROR(__xludf.DUMMYFUNCTION("IF(REGEXMATCH(AO85, ""VER""), 1, 0)"),0.0)</f>
        <v>0</v>
      </c>
      <c r="AX85" s="10" t="s">
        <v>155</v>
      </c>
      <c r="AY85" s="10" t="s">
        <v>71</v>
      </c>
    </row>
    <row r="86" ht="15.75" customHeight="1">
      <c r="A86" s="5">
        <v>861246.0</v>
      </c>
      <c r="B86" s="6" t="s">
        <v>753</v>
      </c>
      <c r="C86" s="5">
        <v>0.0</v>
      </c>
      <c r="D86" s="7" t="s">
        <v>52</v>
      </c>
      <c r="E86" s="7" t="s">
        <v>53</v>
      </c>
      <c r="F86" s="7" t="s">
        <v>691</v>
      </c>
      <c r="G86" s="7" t="s">
        <v>754</v>
      </c>
      <c r="H86" s="7" t="s">
        <v>755</v>
      </c>
      <c r="I86" s="5">
        <v>2013.0</v>
      </c>
      <c r="J86" s="8">
        <v>41365.0</v>
      </c>
      <c r="K86" s="7" t="s">
        <v>756</v>
      </c>
      <c r="L86" s="7" t="s">
        <v>757</v>
      </c>
      <c r="M86" s="7">
        <f>IFERROR(__xludf.DUMMYFUNCTION("index(SPLIT(L86,""-""),0,1)"),2013.0)</f>
        <v>2013</v>
      </c>
      <c r="N86" s="5">
        <v>2.0</v>
      </c>
      <c r="O86" s="5">
        <v>7.0</v>
      </c>
      <c r="P86" s="5">
        <v>1.0</v>
      </c>
      <c r="Q86" s="7" t="s">
        <v>758</v>
      </c>
      <c r="R86" s="5">
        <v>9.0</v>
      </c>
      <c r="S86" s="5">
        <v>8.0</v>
      </c>
      <c r="T86" s="5">
        <v>6.0</v>
      </c>
      <c r="U86" s="5">
        <v>70.0</v>
      </c>
      <c r="V86" s="5">
        <v>3.0</v>
      </c>
      <c r="W86" s="5">
        <v>32.0</v>
      </c>
      <c r="X86" s="7" t="s">
        <v>754</v>
      </c>
      <c r="Y86" s="5">
        <v>3.0</v>
      </c>
      <c r="Z86" s="5">
        <v>32.0</v>
      </c>
      <c r="AA86" s="5">
        <v>1.0</v>
      </c>
      <c r="AB86" s="5">
        <v>2.0</v>
      </c>
      <c r="AC86" s="7" t="s">
        <v>60</v>
      </c>
      <c r="AD86" s="7" t="s">
        <v>78</v>
      </c>
      <c r="AE86" s="7" t="s">
        <v>62</v>
      </c>
      <c r="AF86" s="7" t="s">
        <v>63</v>
      </c>
      <c r="AG86" s="7" t="s">
        <v>64</v>
      </c>
      <c r="AH86" s="7"/>
      <c r="AI86" s="7" t="s">
        <v>65</v>
      </c>
      <c r="AJ86" s="9" t="b">
        <v>0</v>
      </c>
      <c r="AK86" s="7" t="s">
        <v>64</v>
      </c>
      <c r="AL86" s="5" t="s">
        <v>66</v>
      </c>
      <c r="AM86" s="5" t="s">
        <v>90</v>
      </c>
      <c r="AN86" s="10" t="s">
        <v>328</v>
      </c>
      <c r="AO86" s="11" t="s">
        <v>154</v>
      </c>
      <c r="AP86" s="11">
        <v>2.0</v>
      </c>
      <c r="AQ86" s="11" t="str">
        <f t="shared" si="14"/>
        <v>0</v>
      </c>
      <c r="AR86" s="12">
        <f>IFERROR(__xludf.DUMMYFUNCTION("IF(REGEXMATCH(AO86, ""ISU_REP""), 1, 0)"),0.0)</f>
        <v>0</v>
      </c>
      <c r="AS86" s="12">
        <f>IFERROR(__xludf.DUMMYFUNCTION("IF(REGEXMATCH(AO86, ""ISU_ANLYS""), 1, 0)"),0.0)</f>
        <v>0</v>
      </c>
      <c r="AT86" s="12">
        <f>IFERROR(__xludf.DUMMYFUNCTION("IF(REGEXMATCH(AO86, ""SOL_DES""), 1, 0)"),0.0)</f>
        <v>0</v>
      </c>
      <c r="AU86" s="12">
        <f>IFERROR(__xludf.DUMMYFUNCTION("IF(REGEXMATCH(AO86, ""IMPL""), 1, 0)"),1.0)</f>
        <v>1</v>
      </c>
      <c r="AV86" s="12">
        <f>IFERROR(__xludf.DUMMYFUNCTION("IF(REGEXMATCH(AO86, ""CR""), 1, 0)"),1.0)</f>
        <v>1</v>
      </c>
      <c r="AW86" s="12">
        <f>IFERROR(__xludf.DUMMYFUNCTION("IF(REGEXMATCH(AO86, ""VER""), 1, 0)"),0.0)</f>
        <v>0</v>
      </c>
      <c r="AX86" s="10" t="s">
        <v>155</v>
      </c>
      <c r="AY86" s="10" t="s">
        <v>71</v>
      </c>
    </row>
    <row r="87" ht="15.75" customHeight="1">
      <c r="A87" s="5">
        <v>866470.0</v>
      </c>
      <c r="B87" s="6" t="s">
        <v>759</v>
      </c>
      <c r="C87" s="5">
        <v>0.0</v>
      </c>
      <c r="D87" s="7" t="s">
        <v>52</v>
      </c>
      <c r="E87" s="7" t="s">
        <v>53</v>
      </c>
      <c r="F87" s="7" t="s">
        <v>108</v>
      </c>
      <c r="G87" s="7" t="s">
        <v>551</v>
      </c>
      <c r="H87" s="7" t="s">
        <v>760</v>
      </c>
      <c r="I87" s="5">
        <v>2013.0</v>
      </c>
      <c r="J87" s="8">
        <v>41365.0</v>
      </c>
      <c r="K87" s="7" t="s">
        <v>761</v>
      </c>
      <c r="L87" s="7" t="s">
        <v>761</v>
      </c>
      <c r="M87" s="7">
        <f>IFERROR(__xludf.DUMMYFUNCTION("index(SPLIT(L87,""-""),0,1)"),2013.0)</f>
        <v>2013</v>
      </c>
      <c r="N87" s="5">
        <v>18.0</v>
      </c>
      <c r="O87" s="5">
        <v>18.0</v>
      </c>
      <c r="P87" s="5">
        <v>4.0</v>
      </c>
      <c r="Q87" s="7" t="s">
        <v>762</v>
      </c>
      <c r="R87" s="5">
        <v>33.0</v>
      </c>
      <c r="S87" s="5">
        <v>698.0</v>
      </c>
      <c r="T87" s="5">
        <v>69.0</v>
      </c>
      <c r="U87" s="5">
        <v>4947.0</v>
      </c>
      <c r="V87" s="5">
        <v>5.0</v>
      </c>
      <c r="W87" s="5">
        <v>754.0</v>
      </c>
      <c r="X87" s="7" t="s">
        <v>260</v>
      </c>
      <c r="Y87" s="5">
        <v>0.0</v>
      </c>
      <c r="Z87" s="5">
        <v>0.0</v>
      </c>
      <c r="AA87" s="5">
        <v>0.0</v>
      </c>
      <c r="AB87" s="5">
        <v>1.0</v>
      </c>
      <c r="AC87" s="7" t="s">
        <v>60</v>
      </c>
      <c r="AD87" s="7" t="s">
        <v>78</v>
      </c>
      <c r="AE87" s="7" t="s">
        <v>62</v>
      </c>
      <c r="AF87" s="7" t="s">
        <v>63</v>
      </c>
      <c r="AG87" s="7" t="s">
        <v>763</v>
      </c>
      <c r="AH87" s="7"/>
      <c r="AI87" s="7" t="s">
        <v>65</v>
      </c>
      <c r="AJ87" s="9" t="b">
        <v>0</v>
      </c>
      <c r="AK87" s="7" t="s">
        <v>64</v>
      </c>
      <c r="AL87" s="5" t="s">
        <v>172</v>
      </c>
      <c r="AM87" s="5" t="s">
        <v>173</v>
      </c>
      <c r="AN87" s="10" t="s">
        <v>764</v>
      </c>
      <c r="AO87" s="11" t="s">
        <v>184</v>
      </c>
      <c r="AP87" s="11">
        <v>1.0</v>
      </c>
      <c r="AQ87" s="11" t="str">
        <f t="shared" si="14"/>
        <v>0</v>
      </c>
      <c r="AR87" s="12">
        <f>IFERROR(__xludf.DUMMYFUNCTION("IF(REGEXMATCH(AO87, ""ISU_REP""), 1, 0)"),0.0)</f>
        <v>0</v>
      </c>
      <c r="AS87" s="12">
        <f>IFERROR(__xludf.DUMMYFUNCTION("IF(REGEXMATCH(AO87, ""ISU_ANLYS""), 1, 0)"),0.0)</f>
        <v>0</v>
      </c>
      <c r="AT87" s="12">
        <f>IFERROR(__xludf.DUMMYFUNCTION("IF(REGEXMATCH(AO87, ""SOL_DES""), 1, 0)"),0.0)</f>
        <v>0</v>
      </c>
      <c r="AU87" s="12">
        <f>IFERROR(__xludf.DUMMYFUNCTION("IF(REGEXMATCH(AO87, ""IMPL""), 1, 0)"),1.0)</f>
        <v>1</v>
      </c>
      <c r="AV87" s="12">
        <f>IFERROR(__xludf.DUMMYFUNCTION("IF(REGEXMATCH(AO87, ""CR""), 1, 0)"),0.0)</f>
        <v>0</v>
      </c>
      <c r="AW87" s="12">
        <f>IFERROR(__xludf.DUMMYFUNCTION("IF(REGEXMATCH(AO87, ""VER""), 1, 0)"),0.0)</f>
        <v>0</v>
      </c>
      <c r="AX87" s="10" t="s">
        <v>184</v>
      </c>
      <c r="AY87" s="10" t="s">
        <v>71</v>
      </c>
    </row>
    <row r="88" ht="15.75" customHeight="1">
      <c r="A88" s="5">
        <v>866474.0</v>
      </c>
      <c r="B88" s="6" t="s">
        <v>765</v>
      </c>
      <c r="C88" s="5">
        <v>0.0</v>
      </c>
      <c r="D88" s="7" t="s">
        <v>52</v>
      </c>
      <c r="E88" s="7" t="s">
        <v>53</v>
      </c>
      <c r="F88" s="7" t="s">
        <v>73</v>
      </c>
      <c r="G88" s="7" t="s">
        <v>766</v>
      </c>
      <c r="H88" s="7" t="s">
        <v>767</v>
      </c>
      <c r="I88" s="5">
        <v>2013.0</v>
      </c>
      <c r="J88" s="8">
        <v>41365.0</v>
      </c>
      <c r="K88" s="7" t="s">
        <v>768</v>
      </c>
      <c r="L88" s="7" t="s">
        <v>768</v>
      </c>
      <c r="M88" s="7">
        <f>IFERROR(__xludf.DUMMYFUNCTION("index(SPLIT(L88,""-""),0,1)"),2017.0)</f>
        <v>2017</v>
      </c>
      <c r="N88" s="5">
        <v>1559.0</v>
      </c>
      <c r="O88" s="5">
        <v>1559.0</v>
      </c>
      <c r="P88" s="5">
        <v>1.0</v>
      </c>
      <c r="Q88" s="7" t="s">
        <v>769</v>
      </c>
      <c r="R88" s="5">
        <v>11.0</v>
      </c>
      <c r="S88" s="5">
        <v>71.0</v>
      </c>
      <c r="T88" s="5">
        <v>2.0</v>
      </c>
      <c r="U88" s="5">
        <v>94.0</v>
      </c>
      <c r="V88" s="5">
        <v>1.0</v>
      </c>
      <c r="W88" s="5">
        <v>71.0</v>
      </c>
      <c r="X88" s="7" t="s">
        <v>260</v>
      </c>
      <c r="Y88" s="5">
        <v>0.0</v>
      </c>
      <c r="Z88" s="5">
        <v>0.0</v>
      </c>
      <c r="AA88" s="5">
        <v>0.0</v>
      </c>
      <c r="AB88" s="5">
        <v>0.0</v>
      </c>
      <c r="AC88" s="7" t="s">
        <v>60</v>
      </c>
      <c r="AD88" s="7" t="s">
        <v>78</v>
      </c>
      <c r="AE88" s="7" t="s">
        <v>62</v>
      </c>
      <c r="AF88" s="7" t="s">
        <v>63</v>
      </c>
      <c r="AG88" s="7" t="s">
        <v>64</v>
      </c>
      <c r="AH88" s="7"/>
      <c r="AI88" s="7" t="s">
        <v>65</v>
      </c>
      <c r="AJ88" s="9" t="b">
        <v>0</v>
      </c>
      <c r="AK88" s="7" t="s">
        <v>64</v>
      </c>
      <c r="AL88" s="5" t="s">
        <v>66</v>
      </c>
      <c r="AM88" s="5" t="s">
        <v>103</v>
      </c>
      <c r="AN88" s="10" t="s">
        <v>770</v>
      </c>
      <c r="AO88" s="11" t="s">
        <v>771</v>
      </c>
      <c r="AP88" s="11">
        <v>1.0</v>
      </c>
      <c r="AQ88" s="11" t="str">
        <f t="shared" si="14"/>
        <v>0</v>
      </c>
      <c r="AR88" s="12">
        <f>IFERROR(__xludf.DUMMYFUNCTION("IF(REGEXMATCH(AO88, ""ISU_REP""), 1, 0)"),0.0)</f>
        <v>0</v>
      </c>
      <c r="AS88" s="12">
        <f>IFERROR(__xludf.DUMMYFUNCTION("IF(REGEXMATCH(AO88, ""ISU_ANLYS""), 1, 0)"),1.0)</f>
        <v>1</v>
      </c>
      <c r="AT88" s="12">
        <f>IFERROR(__xludf.DUMMYFUNCTION("IF(REGEXMATCH(AO88, ""SOL_DES""), 1, 0)"),0.0)</f>
        <v>0</v>
      </c>
      <c r="AU88" s="12">
        <f>IFERROR(__xludf.DUMMYFUNCTION("IF(REGEXMATCH(AO88, ""IMPL""), 1, 0)"),0.0)</f>
        <v>0</v>
      </c>
      <c r="AV88" s="12">
        <f>IFERROR(__xludf.DUMMYFUNCTION("IF(REGEXMATCH(AO88, ""CR""), 1, 0)"),0.0)</f>
        <v>0</v>
      </c>
      <c r="AW88" s="12">
        <f>IFERROR(__xludf.DUMMYFUNCTION("IF(REGEXMATCH(AO88, ""VER""), 1, 0)"),0.0)</f>
        <v>0</v>
      </c>
      <c r="AX88" s="10" t="s">
        <v>771</v>
      </c>
      <c r="AY88" s="10" t="s">
        <v>71</v>
      </c>
    </row>
    <row r="89" ht="15.75" customHeight="1">
      <c r="A89" s="13">
        <v>869069.0</v>
      </c>
      <c r="B89" s="14" t="str">
        <f t="shared" ref="B89:B90" si="16">CONCATENATE("https://bugzilla.mozilla.org/show_bug.cgi?id=",A89)</f>
        <v>https://bugzilla.mozilla.org/show_bug.cgi?id=869069</v>
      </c>
      <c r="C89" s="13">
        <v>0.0</v>
      </c>
      <c r="D89" s="13" t="s">
        <v>52</v>
      </c>
      <c r="E89" s="13" t="s">
        <v>205</v>
      </c>
      <c r="F89" s="13" t="s">
        <v>772</v>
      </c>
      <c r="G89" s="13" t="s">
        <v>773</v>
      </c>
      <c r="H89" s="13" t="s">
        <v>774</v>
      </c>
      <c r="I89" s="13">
        <v>2013.0</v>
      </c>
      <c r="J89" s="15">
        <v>41395.0</v>
      </c>
      <c r="K89" s="13" t="s">
        <v>775</v>
      </c>
      <c r="L89" s="13" t="s">
        <v>775</v>
      </c>
      <c r="M89" s="7">
        <f>IFERROR(__xludf.DUMMYFUNCTION("index(SPLIT(L89,""-""),0,1)"),2013.0)</f>
        <v>2013</v>
      </c>
      <c r="N89" s="13">
        <v>196.0</v>
      </c>
      <c r="O89" s="13">
        <v>196.0</v>
      </c>
      <c r="P89" s="13">
        <v>4.0</v>
      </c>
      <c r="Q89" s="13" t="s">
        <v>776</v>
      </c>
      <c r="R89" s="13">
        <v>12.0</v>
      </c>
      <c r="S89" s="13">
        <v>0.0</v>
      </c>
      <c r="T89" s="13">
        <v>8.0</v>
      </c>
      <c r="U89" s="13">
        <v>221.0</v>
      </c>
      <c r="V89" s="13">
        <v>5.0</v>
      </c>
      <c r="W89" s="13">
        <v>141.0</v>
      </c>
      <c r="X89" s="13" t="s">
        <v>773</v>
      </c>
      <c r="Y89" s="13">
        <v>5.0</v>
      </c>
      <c r="Z89" s="13">
        <v>141.0</v>
      </c>
      <c r="AA89" s="13">
        <v>1.0</v>
      </c>
      <c r="AB89" s="13">
        <v>3.0</v>
      </c>
      <c r="AC89" s="13" t="s">
        <v>60</v>
      </c>
      <c r="AD89" s="13" t="s">
        <v>78</v>
      </c>
      <c r="AE89" s="13" t="s">
        <v>62</v>
      </c>
      <c r="AF89" s="13" t="s">
        <v>63</v>
      </c>
      <c r="AG89" s="13"/>
      <c r="AH89" s="13"/>
      <c r="AI89" s="13"/>
      <c r="AJ89" s="13"/>
      <c r="AK89" s="13"/>
      <c r="AL89" s="13" t="s">
        <v>326</v>
      </c>
      <c r="AM89" s="13" t="s">
        <v>327</v>
      </c>
      <c r="AN89" s="10" t="s">
        <v>777</v>
      </c>
      <c r="AO89" s="11" t="s">
        <v>499</v>
      </c>
      <c r="AP89" s="11">
        <v>3.0</v>
      </c>
      <c r="AQ89" s="11" t="str">
        <f t="shared" si="14"/>
        <v>0</v>
      </c>
      <c r="AR89" s="12">
        <f>IFERROR(__xludf.DUMMYFUNCTION("IF(REGEXMATCH(AO89, ""ISU_REP""), 1, 0)"),0.0)</f>
        <v>0</v>
      </c>
      <c r="AS89" s="12">
        <f>IFERROR(__xludf.DUMMYFUNCTION("IF(REGEXMATCH(AO89, ""ISU_ANLYS""), 1, 0)"),0.0)</f>
        <v>0</v>
      </c>
      <c r="AT89" s="12">
        <f>IFERROR(__xludf.DUMMYFUNCTION("IF(REGEXMATCH(AO89, ""SOL_DES""), 1, 0)"),0.0)</f>
        <v>0</v>
      </c>
      <c r="AU89" s="12">
        <f>IFERROR(__xludf.DUMMYFUNCTION("IF(REGEXMATCH(AO89, ""IMPL""), 1, 0)"),1.0)</f>
        <v>1</v>
      </c>
      <c r="AV89" s="12">
        <f>IFERROR(__xludf.DUMMYFUNCTION("IF(REGEXMATCH(AO89, ""CR""), 1, 0)"),1.0)</f>
        <v>1</v>
      </c>
      <c r="AW89" s="12">
        <f>IFERROR(__xludf.DUMMYFUNCTION("IF(REGEXMATCH(AO89, ""VER""), 1, 0)"),0.0)</f>
        <v>0</v>
      </c>
      <c r="AX89" s="16" t="s">
        <v>155</v>
      </c>
      <c r="AY89" s="16" t="s">
        <v>71</v>
      </c>
    </row>
    <row r="90" ht="15.75" customHeight="1">
      <c r="A90" s="13">
        <v>874258.0</v>
      </c>
      <c r="B90" s="14" t="str">
        <f t="shared" si="16"/>
        <v>https://bugzilla.mozilla.org/show_bug.cgi?id=874258</v>
      </c>
      <c r="C90" s="13">
        <v>0.0</v>
      </c>
      <c r="D90" s="13" t="s">
        <v>52</v>
      </c>
      <c r="E90" s="13" t="s">
        <v>53</v>
      </c>
      <c r="F90" s="13" t="s">
        <v>349</v>
      </c>
      <c r="G90" s="13" t="s">
        <v>636</v>
      </c>
      <c r="H90" s="13" t="s">
        <v>778</v>
      </c>
      <c r="I90" s="13">
        <v>2013.0</v>
      </c>
      <c r="J90" s="15">
        <v>41395.0</v>
      </c>
      <c r="K90" s="13" t="s">
        <v>779</v>
      </c>
      <c r="L90" s="13" t="s">
        <v>779</v>
      </c>
      <c r="M90" s="7">
        <f>IFERROR(__xludf.DUMMYFUNCTION("index(SPLIT(L90,""-""),0,1)"),2013.0)</f>
        <v>2013</v>
      </c>
      <c r="N90" s="13">
        <v>8.0</v>
      </c>
      <c r="O90" s="13">
        <v>8.0</v>
      </c>
      <c r="P90" s="13">
        <v>2.0</v>
      </c>
      <c r="Q90" s="13" t="s">
        <v>780</v>
      </c>
      <c r="R90" s="13">
        <v>9.0</v>
      </c>
      <c r="S90" s="13">
        <v>76.0</v>
      </c>
      <c r="T90" s="13">
        <v>5.0</v>
      </c>
      <c r="U90" s="13">
        <v>119.0</v>
      </c>
      <c r="V90" s="13">
        <v>4.0</v>
      </c>
      <c r="W90" s="13">
        <v>111.0</v>
      </c>
      <c r="X90" s="13" t="s">
        <v>636</v>
      </c>
      <c r="Y90" s="13">
        <v>4.0</v>
      </c>
      <c r="Z90" s="13">
        <v>111.0</v>
      </c>
      <c r="AA90" s="13">
        <v>1.0</v>
      </c>
      <c r="AB90" s="13">
        <v>2.0</v>
      </c>
      <c r="AC90" s="13" t="s">
        <v>60</v>
      </c>
      <c r="AD90" s="13" t="s">
        <v>78</v>
      </c>
      <c r="AE90" s="13" t="s">
        <v>62</v>
      </c>
      <c r="AF90" s="13" t="s">
        <v>63</v>
      </c>
      <c r="AG90" s="13"/>
      <c r="AH90" s="13"/>
      <c r="AI90" s="13"/>
      <c r="AJ90" s="13"/>
      <c r="AK90" s="13"/>
      <c r="AL90" s="13" t="s">
        <v>66</v>
      </c>
      <c r="AM90" s="13" t="s">
        <v>781</v>
      </c>
      <c r="AN90" s="10" t="s">
        <v>492</v>
      </c>
      <c r="AO90" s="11" t="s">
        <v>184</v>
      </c>
      <c r="AP90" s="11">
        <v>1.0</v>
      </c>
      <c r="AQ90" s="11" t="str">
        <f t="shared" si="14"/>
        <v>0</v>
      </c>
      <c r="AR90" s="12">
        <f>IFERROR(__xludf.DUMMYFUNCTION("IF(REGEXMATCH(AO90, ""ISU_REP""), 1, 0)"),0.0)</f>
        <v>0</v>
      </c>
      <c r="AS90" s="12">
        <f>IFERROR(__xludf.DUMMYFUNCTION("IF(REGEXMATCH(AO90, ""ISU_ANLYS""), 1, 0)"),0.0)</f>
        <v>0</v>
      </c>
      <c r="AT90" s="12">
        <f>IFERROR(__xludf.DUMMYFUNCTION("IF(REGEXMATCH(AO90, ""SOL_DES""), 1, 0)"),0.0)</f>
        <v>0</v>
      </c>
      <c r="AU90" s="12">
        <f>IFERROR(__xludf.DUMMYFUNCTION("IF(REGEXMATCH(AO90, ""IMPL""), 1, 0)"),1.0)</f>
        <v>1</v>
      </c>
      <c r="AV90" s="12">
        <f>IFERROR(__xludf.DUMMYFUNCTION("IF(REGEXMATCH(AO90, ""CR""), 1, 0)"),0.0)</f>
        <v>0</v>
      </c>
      <c r="AW90" s="12">
        <f>IFERROR(__xludf.DUMMYFUNCTION("IF(REGEXMATCH(AO90, ""VER""), 1, 0)"),0.0)</f>
        <v>0</v>
      </c>
      <c r="AX90" s="16" t="s">
        <v>184</v>
      </c>
      <c r="AY90" s="16" t="s">
        <v>71</v>
      </c>
    </row>
    <row r="91" ht="15.75" customHeight="1">
      <c r="A91" s="5">
        <v>888630.0</v>
      </c>
      <c r="B91" s="6" t="s">
        <v>782</v>
      </c>
      <c r="C91" s="5">
        <v>0.0</v>
      </c>
      <c r="D91" s="7" t="s">
        <v>52</v>
      </c>
      <c r="E91" s="7" t="s">
        <v>53</v>
      </c>
      <c r="F91" s="7" t="s">
        <v>73</v>
      </c>
      <c r="G91" s="7" t="s">
        <v>783</v>
      </c>
      <c r="H91" s="7" t="s">
        <v>784</v>
      </c>
      <c r="I91" s="5">
        <v>2013.0</v>
      </c>
      <c r="J91" s="8">
        <v>41426.0</v>
      </c>
      <c r="K91" s="7" t="s">
        <v>785</v>
      </c>
      <c r="L91" s="7" t="s">
        <v>785</v>
      </c>
      <c r="M91" s="7">
        <f>IFERROR(__xludf.DUMMYFUNCTION("index(SPLIT(L91,""-""),0,1)"),2013.0)</f>
        <v>2013</v>
      </c>
      <c r="N91" s="5">
        <v>3.0</v>
      </c>
      <c r="O91" s="5">
        <v>3.0</v>
      </c>
      <c r="P91" s="5">
        <v>2.0</v>
      </c>
      <c r="Q91" s="7" t="s">
        <v>786</v>
      </c>
      <c r="R91" s="5">
        <v>8.0</v>
      </c>
      <c r="S91" s="5">
        <v>148.0</v>
      </c>
      <c r="T91" s="5">
        <v>3.0</v>
      </c>
      <c r="U91" s="5">
        <v>165.0</v>
      </c>
      <c r="V91" s="5">
        <v>1.0</v>
      </c>
      <c r="W91" s="5">
        <v>148.0</v>
      </c>
      <c r="X91" s="7" t="s">
        <v>360</v>
      </c>
      <c r="Y91" s="5">
        <v>0.0</v>
      </c>
      <c r="Z91" s="5">
        <v>0.0</v>
      </c>
      <c r="AA91" s="5">
        <v>0.0</v>
      </c>
      <c r="AB91" s="5">
        <v>0.0</v>
      </c>
      <c r="AC91" s="7" t="s">
        <v>60</v>
      </c>
      <c r="AD91" s="7" t="s">
        <v>78</v>
      </c>
      <c r="AE91" s="7" t="s">
        <v>62</v>
      </c>
      <c r="AF91" s="7" t="s">
        <v>63</v>
      </c>
      <c r="AG91" s="7" t="s">
        <v>64</v>
      </c>
      <c r="AH91" s="7"/>
      <c r="AI91" s="7" t="s">
        <v>65</v>
      </c>
      <c r="AJ91" s="9" t="b">
        <v>0</v>
      </c>
      <c r="AK91" s="7" t="s">
        <v>64</v>
      </c>
      <c r="AL91" s="5" t="s">
        <v>66</v>
      </c>
      <c r="AM91" s="5" t="s">
        <v>241</v>
      </c>
      <c r="AN91" s="10" t="s">
        <v>787</v>
      </c>
      <c r="AO91" s="11" t="s">
        <v>788</v>
      </c>
      <c r="AP91" s="11">
        <v>1.0</v>
      </c>
      <c r="AQ91" s="11" t="str">
        <f t="shared" si="14"/>
        <v>0</v>
      </c>
      <c r="AR91" s="12">
        <f>IFERROR(__xludf.DUMMYFUNCTION("IF(REGEXMATCH(AO91, ""ISU_REP""), 1, 0)"),0.0)</f>
        <v>0</v>
      </c>
      <c r="AS91" s="12">
        <f>IFERROR(__xludf.DUMMYFUNCTION("IF(REGEXMATCH(AO91, ""ISU_ANLYS""), 1, 0)"),0.0)</f>
        <v>0</v>
      </c>
      <c r="AT91" s="12">
        <f>IFERROR(__xludf.DUMMYFUNCTION("IF(REGEXMATCH(AO91, ""SOL_DES""), 1, 0)"),1.0)</f>
        <v>1</v>
      </c>
      <c r="AU91" s="12">
        <f>IFERROR(__xludf.DUMMYFUNCTION("IF(REGEXMATCH(AO91, ""IMPL""), 1, 0)"),0.0)</f>
        <v>0</v>
      </c>
      <c r="AV91" s="12">
        <f>IFERROR(__xludf.DUMMYFUNCTION("IF(REGEXMATCH(AO91, ""CR""), 1, 0)"),0.0)</f>
        <v>0</v>
      </c>
      <c r="AW91" s="12">
        <f>IFERROR(__xludf.DUMMYFUNCTION("IF(REGEXMATCH(AO91, ""VER""), 1, 0)"),0.0)</f>
        <v>0</v>
      </c>
      <c r="AX91" s="10" t="s">
        <v>788</v>
      </c>
      <c r="AY91" s="10" t="s">
        <v>71</v>
      </c>
    </row>
    <row r="92" ht="15.75" customHeight="1">
      <c r="A92" s="5">
        <v>894646.0</v>
      </c>
      <c r="B92" s="6" t="s">
        <v>789</v>
      </c>
      <c r="C92" s="5">
        <v>0.0</v>
      </c>
      <c r="D92" s="7" t="s">
        <v>52</v>
      </c>
      <c r="E92" s="7" t="s">
        <v>53</v>
      </c>
      <c r="F92" s="7" t="s">
        <v>185</v>
      </c>
      <c r="G92" s="7" t="s">
        <v>790</v>
      </c>
      <c r="H92" s="7" t="s">
        <v>791</v>
      </c>
      <c r="I92" s="5">
        <v>2013.0</v>
      </c>
      <c r="J92" s="8">
        <v>41456.0</v>
      </c>
      <c r="K92" s="7" t="s">
        <v>188</v>
      </c>
      <c r="L92" s="7" t="s">
        <v>792</v>
      </c>
      <c r="M92" s="7">
        <f>IFERROR(__xludf.DUMMYFUNCTION("index(SPLIT(L92,""-""),0,1)"),2013.0)</f>
        <v>2013</v>
      </c>
      <c r="N92" s="5">
        <v>8.0</v>
      </c>
      <c r="O92" s="5">
        <v>2066.0</v>
      </c>
      <c r="P92" s="5">
        <v>3.0</v>
      </c>
      <c r="Q92" s="7" t="s">
        <v>793</v>
      </c>
      <c r="R92" s="5">
        <v>4.0</v>
      </c>
      <c r="S92" s="5">
        <v>4.0</v>
      </c>
      <c r="T92" s="5">
        <v>11.0</v>
      </c>
      <c r="U92" s="5">
        <v>1222.0</v>
      </c>
      <c r="V92" s="5">
        <v>7.0</v>
      </c>
      <c r="W92" s="5">
        <v>271.0</v>
      </c>
      <c r="X92" s="7" t="s">
        <v>790</v>
      </c>
      <c r="Y92" s="5">
        <v>7.0</v>
      </c>
      <c r="Z92" s="5">
        <v>271.0</v>
      </c>
      <c r="AA92" s="5">
        <v>1.0</v>
      </c>
      <c r="AB92" s="5">
        <v>7.0</v>
      </c>
      <c r="AC92" s="7" t="s">
        <v>60</v>
      </c>
      <c r="AD92" s="7" t="s">
        <v>78</v>
      </c>
      <c r="AE92" s="7" t="s">
        <v>62</v>
      </c>
      <c r="AF92" s="7" t="s">
        <v>63</v>
      </c>
      <c r="AG92" s="7" t="s">
        <v>64</v>
      </c>
      <c r="AH92" s="7"/>
      <c r="AI92" s="7" t="s">
        <v>65</v>
      </c>
      <c r="AJ92" s="9" t="b">
        <v>0</v>
      </c>
      <c r="AK92" s="7" t="s">
        <v>64</v>
      </c>
      <c r="AL92" s="5" t="s">
        <v>326</v>
      </c>
      <c r="AM92" s="5" t="s">
        <v>572</v>
      </c>
      <c r="AN92" s="10" t="s">
        <v>794</v>
      </c>
      <c r="AO92" s="11" t="s">
        <v>795</v>
      </c>
      <c r="AP92" s="11">
        <v>9.0</v>
      </c>
      <c r="AQ92" s="11" t="str">
        <f t="shared" si="14"/>
        <v>0</v>
      </c>
      <c r="AR92" s="12">
        <f>IFERROR(__xludf.DUMMYFUNCTION("IF(REGEXMATCH(AO92, ""ISU_REP""), 1, 0)"),0.0)</f>
        <v>0</v>
      </c>
      <c r="AS92" s="12">
        <f>IFERROR(__xludf.DUMMYFUNCTION("IF(REGEXMATCH(AO92, ""ISU_ANLYS""), 1, 0)"),0.0)</f>
        <v>0</v>
      </c>
      <c r="AT92" s="12">
        <f>IFERROR(__xludf.DUMMYFUNCTION("IF(REGEXMATCH(AO92, ""SOL_DES""), 1, 0)"),0.0)</f>
        <v>0</v>
      </c>
      <c r="AU92" s="12">
        <f>IFERROR(__xludf.DUMMYFUNCTION("IF(REGEXMATCH(AO92, ""IMPL""), 1, 0)"),1.0)</f>
        <v>1</v>
      </c>
      <c r="AV92" s="12">
        <f>IFERROR(__xludf.DUMMYFUNCTION("IF(REGEXMATCH(AO92, ""CR""), 1, 0)"),1.0)</f>
        <v>1</v>
      </c>
      <c r="AW92" s="12">
        <f>IFERROR(__xludf.DUMMYFUNCTION("IF(REGEXMATCH(AO92, ""VER""), 1, 0)"),1.0)</f>
        <v>1</v>
      </c>
      <c r="AX92" s="10" t="s">
        <v>138</v>
      </c>
      <c r="AY92" s="10" t="s">
        <v>94</v>
      </c>
    </row>
    <row r="93" ht="15.75" customHeight="1">
      <c r="A93" s="5">
        <v>894931.0</v>
      </c>
      <c r="B93" s="6" t="s">
        <v>796</v>
      </c>
      <c r="C93" s="5">
        <v>0.0</v>
      </c>
      <c r="D93" s="7" t="s">
        <v>52</v>
      </c>
      <c r="E93" s="7" t="s">
        <v>53</v>
      </c>
      <c r="F93" s="7" t="s">
        <v>234</v>
      </c>
      <c r="G93" s="7" t="s">
        <v>797</v>
      </c>
      <c r="H93" s="7" t="s">
        <v>798</v>
      </c>
      <c r="I93" s="5">
        <v>2013.0</v>
      </c>
      <c r="J93" s="8">
        <v>41456.0</v>
      </c>
      <c r="K93" s="7" t="s">
        <v>799</v>
      </c>
      <c r="L93" s="7" t="s">
        <v>800</v>
      </c>
      <c r="M93" s="7">
        <f>IFERROR(__xludf.DUMMYFUNCTION("index(SPLIT(L93,""-""),0,1)"),2013.0)</f>
        <v>2013</v>
      </c>
      <c r="N93" s="5">
        <v>1.0</v>
      </c>
      <c r="O93" s="5">
        <v>6.0</v>
      </c>
      <c r="P93" s="5">
        <v>12.0</v>
      </c>
      <c r="Q93" s="7" t="s">
        <v>801</v>
      </c>
      <c r="R93" s="5">
        <v>19.0</v>
      </c>
      <c r="S93" s="5">
        <v>79.0</v>
      </c>
      <c r="T93" s="5">
        <v>35.0</v>
      </c>
      <c r="U93" s="5">
        <v>1101.0</v>
      </c>
      <c r="V93" s="5">
        <v>6.0</v>
      </c>
      <c r="W93" s="5">
        <v>265.0</v>
      </c>
      <c r="X93" s="7" t="s">
        <v>802</v>
      </c>
      <c r="Y93" s="5">
        <v>10.0</v>
      </c>
      <c r="Z93" s="5">
        <v>384.0</v>
      </c>
      <c r="AA93" s="5">
        <v>0.0</v>
      </c>
      <c r="AB93" s="5">
        <v>7.0</v>
      </c>
      <c r="AC93" s="7" t="s">
        <v>60</v>
      </c>
      <c r="AD93" s="7" t="s">
        <v>78</v>
      </c>
      <c r="AE93" s="7" t="s">
        <v>62</v>
      </c>
      <c r="AF93" s="7" t="s">
        <v>63</v>
      </c>
      <c r="AG93" s="7" t="s">
        <v>803</v>
      </c>
      <c r="AH93" s="7"/>
      <c r="AI93" s="7" t="s">
        <v>65</v>
      </c>
      <c r="AJ93" s="9" t="b">
        <v>0</v>
      </c>
      <c r="AK93" s="7" t="s">
        <v>64</v>
      </c>
      <c r="AL93" s="5" t="s">
        <v>66</v>
      </c>
      <c r="AM93" s="5" t="s">
        <v>90</v>
      </c>
      <c r="AN93" s="10" t="s">
        <v>804</v>
      </c>
      <c r="AO93" s="11" t="s">
        <v>805</v>
      </c>
      <c r="AP93" s="11">
        <v>9.0</v>
      </c>
      <c r="AQ93" s="11" t="str">
        <f t="shared" si="14"/>
        <v>0</v>
      </c>
      <c r="AR93" s="12">
        <f>IFERROR(__xludf.DUMMYFUNCTION("IF(REGEXMATCH(AO93, ""ISU_REP""), 1, 0)"),1.0)</f>
        <v>1</v>
      </c>
      <c r="AS93" s="12">
        <f>IFERROR(__xludf.DUMMYFUNCTION("IF(REGEXMATCH(AO93, ""ISU_ANLYS""), 1, 0)"),1.0)</f>
        <v>1</v>
      </c>
      <c r="AT93" s="12">
        <f>IFERROR(__xludf.DUMMYFUNCTION("IF(REGEXMATCH(AO93, ""SOL_DES""), 1, 0)"),1.0)</f>
        <v>1</v>
      </c>
      <c r="AU93" s="12">
        <f>IFERROR(__xludf.DUMMYFUNCTION("IF(REGEXMATCH(AO93, ""IMPL""), 1, 0)"),1.0)</f>
        <v>1</v>
      </c>
      <c r="AV93" s="12">
        <f>IFERROR(__xludf.DUMMYFUNCTION("IF(REGEXMATCH(AO93, ""CR""), 1, 0)"),1.0)</f>
        <v>1</v>
      </c>
      <c r="AW93" s="12">
        <f>IFERROR(__xludf.DUMMYFUNCTION("IF(REGEXMATCH(AO93, ""VER""), 1, 0)"),0.0)</f>
        <v>0</v>
      </c>
      <c r="AX93" s="10" t="s">
        <v>196</v>
      </c>
      <c r="AY93" s="10" t="s">
        <v>94</v>
      </c>
    </row>
    <row r="94" ht="15.75" customHeight="1">
      <c r="A94" s="5">
        <v>897027.0</v>
      </c>
      <c r="B94" s="6" t="s">
        <v>806</v>
      </c>
      <c r="C94" s="5">
        <v>0.0</v>
      </c>
      <c r="D94" s="7" t="s">
        <v>52</v>
      </c>
      <c r="E94" s="7" t="s">
        <v>53</v>
      </c>
      <c r="F94" s="7" t="s">
        <v>73</v>
      </c>
      <c r="G94" s="7" t="s">
        <v>807</v>
      </c>
      <c r="H94" s="7" t="s">
        <v>808</v>
      </c>
      <c r="I94" s="5">
        <v>2013.0</v>
      </c>
      <c r="J94" s="8">
        <v>41456.0</v>
      </c>
      <c r="K94" s="7" t="s">
        <v>809</v>
      </c>
      <c r="L94" s="7" t="s">
        <v>809</v>
      </c>
      <c r="M94" s="7">
        <f>IFERROR(__xludf.DUMMYFUNCTION("index(SPLIT(L94,""-""),0,1)"),2013.0)</f>
        <v>2013</v>
      </c>
      <c r="N94" s="5">
        <v>119.0</v>
      </c>
      <c r="O94" s="5">
        <v>119.0</v>
      </c>
      <c r="P94" s="5">
        <v>3.0</v>
      </c>
      <c r="Q94" s="7" t="s">
        <v>810</v>
      </c>
      <c r="R94" s="5">
        <v>13.0</v>
      </c>
      <c r="S94" s="5">
        <v>46.0</v>
      </c>
      <c r="T94" s="5">
        <v>25.0</v>
      </c>
      <c r="U94" s="5">
        <v>1229.0</v>
      </c>
      <c r="V94" s="5">
        <v>2.0</v>
      </c>
      <c r="W94" s="5">
        <v>77.0</v>
      </c>
      <c r="X94" s="7" t="s">
        <v>811</v>
      </c>
      <c r="Y94" s="5">
        <v>8.0</v>
      </c>
      <c r="Z94" s="5">
        <v>309.0</v>
      </c>
      <c r="AA94" s="5">
        <v>0.0</v>
      </c>
      <c r="AB94" s="5">
        <v>12.0</v>
      </c>
      <c r="AC94" s="7" t="s">
        <v>60</v>
      </c>
      <c r="AD94" s="7" t="s">
        <v>78</v>
      </c>
      <c r="AE94" s="7" t="s">
        <v>62</v>
      </c>
      <c r="AF94" s="7" t="s">
        <v>63</v>
      </c>
      <c r="AG94" s="7" t="s">
        <v>64</v>
      </c>
      <c r="AH94" s="7"/>
      <c r="AI94" s="7" t="s">
        <v>65</v>
      </c>
      <c r="AJ94" s="9" t="b">
        <v>0</v>
      </c>
      <c r="AK94" s="7" t="s">
        <v>64</v>
      </c>
      <c r="AL94" s="5" t="s">
        <v>66</v>
      </c>
      <c r="AM94" s="5" t="s">
        <v>241</v>
      </c>
      <c r="AN94" s="10" t="s">
        <v>812</v>
      </c>
      <c r="AO94" s="11" t="s">
        <v>813</v>
      </c>
      <c r="AP94" s="11">
        <v>11.0</v>
      </c>
      <c r="AQ94" s="11" t="str">
        <f t="shared" si="14"/>
        <v>0</v>
      </c>
      <c r="AR94" s="12">
        <f>IFERROR(__xludf.DUMMYFUNCTION("IF(REGEXMATCH(AO94, ""ISU_REP""), 1, 0)"),0.0)</f>
        <v>0</v>
      </c>
      <c r="AS94" s="12">
        <f>IFERROR(__xludf.DUMMYFUNCTION("IF(REGEXMATCH(AO94, ""ISU_ANLYS""), 1, 0)"),1.0)</f>
        <v>1</v>
      </c>
      <c r="AT94" s="12">
        <f>IFERROR(__xludf.DUMMYFUNCTION("IF(REGEXMATCH(AO94, ""SOL_DES""), 1, 0)"),1.0)</f>
        <v>1</v>
      </c>
      <c r="AU94" s="12">
        <f>IFERROR(__xludf.DUMMYFUNCTION("IF(REGEXMATCH(AO94, ""IMPL""), 1, 0)"),1.0)</f>
        <v>1</v>
      </c>
      <c r="AV94" s="12">
        <f>IFERROR(__xludf.DUMMYFUNCTION("IF(REGEXMATCH(AO94, ""CR""), 1, 0)"),1.0)</f>
        <v>1</v>
      </c>
      <c r="AW94" s="12">
        <f>IFERROR(__xludf.DUMMYFUNCTION("IF(REGEXMATCH(AO94, ""VER""), 1, 0)"),1.0)</f>
        <v>1</v>
      </c>
      <c r="AX94" s="10" t="s">
        <v>106</v>
      </c>
      <c r="AY94" s="10" t="s">
        <v>94</v>
      </c>
    </row>
    <row r="95" ht="15.75" customHeight="1">
      <c r="A95" s="13">
        <v>900384.0</v>
      </c>
      <c r="B95" s="14" t="str">
        <f>CONCATENATE("https://bugzilla.mozilla.org/show_bug.cgi?id=",A95)</f>
        <v>https://bugzilla.mozilla.org/show_bug.cgi?id=900384</v>
      </c>
      <c r="C95" s="13">
        <v>0.0</v>
      </c>
      <c r="D95" s="13" t="s">
        <v>52</v>
      </c>
      <c r="E95" s="13" t="s">
        <v>53</v>
      </c>
      <c r="F95" s="13" t="s">
        <v>478</v>
      </c>
      <c r="G95" s="13" t="s">
        <v>97</v>
      </c>
      <c r="H95" s="13" t="s">
        <v>814</v>
      </c>
      <c r="I95" s="13">
        <v>2013.0</v>
      </c>
      <c r="J95" s="15">
        <v>41487.0</v>
      </c>
      <c r="K95" s="13" t="s">
        <v>815</v>
      </c>
      <c r="L95" s="13" t="s">
        <v>815</v>
      </c>
      <c r="M95" s="7">
        <f>IFERROR(__xludf.DUMMYFUNCTION("index(SPLIT(L95,""-""),0,1)"),2014.0)</f>
        <v>2014</v>
      </c>
      <c r="N95" s="13">
        <v>516.0</v>
      </c>
      <c r="O95" s="13">
        <v>516.0</v>
      </c>
      <c r="P95" s="13">
        <v>2.0</v>
      </c>
      <c r="Q95" s="13" t="s">
        <v>816</v>
      </c>
      <c r="R95" s="13">
        <v>7.0</v>
      </c>
      <c r="S95" s="13">
        <v>4.0</v>
      </c>
      <c r="T95" s="13">
        <v>4.0</v>
      </c>
      <c r="U95" s="13">
        <v>70.0</v>
      </c>
      <c r="V95" s="13">
        <v>3.0</v>
      </c>
      <c r="W95" s="13">
        <v>62.0</v>
      </c>
      <c r="X95" s="13" t="s">
        <v>97</v>
      </c>
      <c r="Y95" s="13">
        <v>3.0</v>
      </c>
      <c r="Z95" s="13">
        <v>62.0</v>
      </c>
      <c r="AA95" s="13">
        <v>1.0</v>
      </c>
      <c r="AB95" s="13">
        <v>1.0</v>
      </c>
      <c r="AC95" s="13" t="s">
        <v>60</v>
      </c>
      <c r="AD95" s="13" t="s">
        <v>78</v>
      </c>
      <c r="AE95" s="13" t="s">
        <v>62</v>
      </c>
      <c r="AF95" s="13" t="s">
        <v>63</v>
      </c>
      <c r="AG95" s="13"/>
      <c r="AH95" s="13"/>
      <c r="AI95" s="13"/>
      <c r="AJ95" s="13"/>
      <c r="AK95" s="13"/>
      <c r="AL95" s="13" t="s">
        <v>326</v>
      </c>
      <c r="AM95" s="13" t="s">
        <v>572</v>
      </c>
      <c r="AN95" s="10" t="s">
        <v>183</v>
      </c>
      <c r="AO95" s="11" t="s">
        <v>184</v>
      </c>
      <c r="AP95" s="11">
        <v>1.0</v>
      </c>
      <c r="AQ95" s="11" t="str">
        <f t="shared" si="14"/>
        <v>0</v>
      </c>
      <c r="AR95" s="12">
        <f>IFERROR(__xludf.DUMMYFUNCTION("IF(REGEXMATCH(AO95, ""ISU_REP""), 1, 0)"),0.0)</f>
        <v>0</v>
      </c>
      <c r="AS95" s="12">
        <f>IFERROR(__xludf.DUMMYFUNCTION("IF(REGEXMATCH(AO95, ""ISU_ANLYS""), 1, 0)"),0.0)</f>
        <v>0</v>
      </c>
      <c r="AT95" s="12">
        <f>IFERROR(__xludf.DUMMYFUNCTION("IF(REGEXMATCH(AO95, ""SOL_DES""), 1, 0)"),0.0)</f>
        <v>0</v>
      </c>
      <c r="AU95" s="12">
        <f>IFERROR(__xludf.DUMMYFUNCTION("IF(REGEXMATCH(AO95, ""IMPL""), 1, 0)"),1.0)</f>
        <v>1</v>
      </c>
      <c r="AV95" s="12">
        <f>IFERROR(__xludf.DUMMYFUNCTION("IF(REGEXMATCH(AO95, ""CR""), 1, 0)"),0.0)</f>
        <v>0</v>
      </c>
      <c r="AW95" s="12">
        <f>IFERROR(__xludf.DUMMYFUNCTION("IF(REGEXMATCH(AO95, ""VER""), 1, 0)"),0.0)</f>
        <v>0</v>
      </c>
      <c r="AX95" s="16" t="s">
        <v>184</v>
      </c>
      <c r="AY95" s="16" t="s">
        <v>71</v>
      </c>
    </row>
    <row r="96" ht="15.75" customHeight="1">
      <c r="A96" s="5">
        <v>904571.0</v>
      </c>
      <c r="B96" s="6" t="s">
        <v>817</v>
      </c>
      <c r="C96" s="5">
        <v>0.0</v>
      </c>
      <c r="D96" s="7" t="s">
        <v>52</v>
      </c>
      <c r="E96" s="7" t="s">
        <v>53</v>
      </c>
      <c r="F96" s="7" t="s">
        <v>818</v>
      </c>
      <c r="G96" s="7" t="s">
        <v>819</v>
      </c>
      <c r="H96" s="7" t="s">
        <v>820</v>
      </c>
      <c r="I96" s="5">
        <v>2013.0</v>
      </c>
      <c r="J96" s="8">
        <v>41487.0</v>
      </c>
      <c r="K96" s="7" t="s">
        <v>821</v>
      </c>
      <c r="L96" s="7" t="s">
        <v>821</v>
      </c>
      <c r="M96" s="7">
        <f>IFERROR(__xludf.DUMMYFUNCTION("index(SPLIT(L96,""-""),0,1)"),2014.0)</f>
        <v>2014</v>
      </c>
      <c r="N96" s="5">
        <v>205.0</v>
      </c>
      <c r="O96" s="5">
        <v>205.0</v>
      </c>
      <c r="P96" s="5">
        <v>4.0</v>
      </c>
      <c r="Q96" s="7" t="s">
        <v>822</v>
      </c>
      <c r="R96" s="5">
        <v>6.0</v>
      </c>
      <c r="S96" s="5">
        <v>318.0</v>
      </c>
      <c r="T96" s="5">
        <v>14.0</v>
      </c>
      <c r="U96" s="5">
        <v>1394.0</v>
      </c>
      <c r="V96" s="5">
        <v>1.0</v>
      </c>
      <c r="W96" s="5">
        <v>318.0</v>
      </c>
      <c r="X96" s="7" t="s">
        <v>619</v>
      </c>
      <c r="Y96" s="5">
        <v>11.0</v>
      </c>
      <c r="Z96" s="5">
        <v>753.0</v>
      </c>
      <c r="AA96" s="5">
        <v>0.0</v>
      </c>
      <c r="AB96" s="5">
        <v>4.0</v>
      </c>
      <c r="AC96" s="7" t="s">
        <v>60</v>
      </c>
      <c r="AD96" s="7" t="s">
        <v>171</v>
      </c>
      <c r="AE96" s="7" t="s">
        <v>62</v>
      </c>
      <c r="AF96" s="7" t="s">
        <v>63</v>
      </c>
      <c r="AG96" s="7" t="s">
        <v>64</v>
      </c>
      <c r="AH96" s="7"/>
      <c r="AI96" s="7" t="s">
        <v>65</v>
      </c>
      <c r="AJ96" s="9" t="b">
        <v>0</v>
      </c>
      <c r="AK96" s="7" t="s">
        <v>64</v>
      </c>
      <c r="AL96" s="5" t="s">
        <v>66</v>
      </c>
      <c r="AM96" s="5" t="s">
        <v>273</v>
      </c>
      <c r="AN96" s="10" t="s">
        <v>823</v>
      </c>
      <c r="AO96" s="11" t="s">
        <v>824</v>
      </c>
      <c r="AP96" s="11">
        <v>5.0</v>
      </c>
      <c r="AQ96" s="11" t="str">
        <f t="shared" si="14"/>
        <v>0</v>
      </c>
      <c r="AR96" s="12">
        <f>IFERROR(__xludf.DUMMYFUNCTION("IF(REGEXMATCH(AO96, ""ISU_REP""), 1, 0)"),0.0)</f>
        <v>0</v>
      </c>
      <c r="AS96" s="12">
        <f>IFERROR(__xludf.DUMMYFUNCTION("IF(REGEXMATCH(AO96, ""ISU_ANLYS""), 1, 0)"),1.0)</f>
        <v>1</v>
      </c>
      <c r="AT96" s="12">
        <f>IFERROR(__xludf.DUMMYFUNCTION("IF(REGEXMATCH(AO96, ""SOL_DES""), 1, 0)"),1.0)</f>
        <v>1</v>
      </c>
      <c r="AU96" s="12">
        <f>IFERROR(__xludf.DUMMYFUNCTION("IF(REGEXMATCH(AO96, ""IMPL""), 1, 0)"),1.0)</f>
        <v>1</v>
      </c>
      <c r="AV96" s="12">
        <f>IFERROR(__xludf.DUMMYFUNCTION("IF(REGEXMATCH(AO96, ""CR""), 1, 0)"),1.0)</f>
        <v>1</v>
      </c>
      <c r="AW96" s="12">
        <f>IFERROR(__xludf.DUMMYFUNCTION("IF(REGEXMATCH(AO96, ""VER""), 1, 0)"),0.0)</f>
        <v>0</v>
      </c>
      <c r="AX96" s="10" t="s">
        <v>70</v>
      </c>
      <c r="AY96" s="10" t="s">
        <v>71</v>
      </c>
    </row>
    <row r="97" ht="15.0" customHeight="1">
      <c r="A97" s="5">
        <v>906912.0</v>
      </c>
      <c r="B97" s="6" t="s">
        <v>825</v>
      </c>
      <c r="C97" s="5">
        <v>0.0</v>
      </c>
      <c r="D97" s="7" t="s">
        <v>52</v>
      </c>
      <c r="E97" s="7" t="s">
        <v>53</v>
      </c>
      <c r="F97" s="7" t="s">
        <v>684</v>
      </c>
      <c r="G97" s="7" t="s">
        <v>826</v>
      </c>
      <c r="H97" s="7" t="s">
        <v>827</v>
      </c>
      <c r="I97" s="5">
        <v>2013.0</v>
      </c>
      <c r="J97" s="8">
        <v>41487.0</v>
      </c>
      <c r="K97" s="7" t="s">
        <v>828</v>
      </c>
      <c r="L97" s="7" t="s">
        <v>828</v>
      </c>
      <c r="M97" s="7">
        <f>IFERROR(__xludf.DUMMYFUNCTION("index(SPLIT(L97,""-""),0,1)"),2013.0)</f>
        <v>2013</v>
      </c>
      <c r="N97" s="5">
        <v>11.0</v>
      </c>
      <c r="O97" s="5">
        <v>11.0</v>
      </c>
      <c r="P97" s="5">
        <v>3.0</v>
      </c>
      <c r="Q97" s="7" t="s">
        <v>829</v>
      </c>
      <c r="R97" s="5">
        <v>10.0</v>
      </c>
      <c r="S97" s="5">
        <v>14.0</v>
      </c>
      <c r="T97" s="5">
        <v>21.0</v>
      </c>
      <c r="U97" s="5">
        <v>1121.0</v>
      </c>
      <c r="V97" s="5">
        <v>12.0</v>
      </c>
      <c r="W97" s="5">
        <v>542.0</v>
      </c>
      <c r="X97" s="7" t="s">
        <v>826</v>
      </c>
      <c r="Y97" s="5">
        <v>12.0</v>
      </c>
      <c r="Z97" s="5">
        <v>542.0</v>
      </c>
      <c r="AA97" s="5">
        <v>1.0</v>
      </c>
      <c r="AB97" s="5">
        <v>7.0</v>
      </c>
      <c r="AC97" s="7" t="s">
        <v>60</v>
      </c>
      <c r="AD97" s="7" t="s">
        <v>78</v>
      </c>
      <c r="AE97" s="7" t="s">
        <v>62</v>
      </c>
      <c r="AF97" s="7" t="s">
        <v>63</v>
      </c>
      <c r="AG97" s="7" t="s">
        <v>64</v>
      </c>
      <c r="AH97" s="7"/>
      <c r="AI97" s="7" t="s">
        <v>65</v>
      </c>
      <c r="AJ97" s="9" t="b">
        <v>0</v>
      </c>
      <c r="AK97" s="7" t="s">
        <v>64</v>
      </c>
      <c r="AL97" s="5" t="s">
        <v>326</v>
      </c>
      <c r="AM97" s="5" t="s">
        <v>572</v>
      </c>
      <c r="AN97" s="10" t="s">
        <v>830</v>
      </c>
      <c r="AO97" s="11" t="s">
        <v>831</v>
      </c>
      <c r="AP97" s="11">
        <v>7.0</v>
      </c>
      <c r="AQ97" s="11" t="str">
        <f t="shared" si="14"/>
        <v>0</v>
      </c>
      <c r="AR97" s="12">
        <f>IFERROR(__xludf.DUMMYFUNCTION("IF(REGEXMATCH(AO97, ""ISU_REP""), 1, 0)"),0.0)</f>
        <v>0</v>
      </c>
      <c r="AS97" s="12">
        <f>IFERROR(__xludf.DUMMYFUNCTION("IF(REGEXMATCH(AO97, ""ISU_ANLYS""), 1, 0)"),0.0)</f>
        <v>0</v>
      </c>
      <c r="AT97" s="12">
        <f>IFERROR(__xludf.DUMMYFUNCTION("IF(REGEXMATCH(AO97, ""SOL_DES""), 1, 0)"),1.0)</f>
        <v>1</v>
      </c>
      <c r="AU97" s="12">
        <f>IFERROR(__xludf.DUMMYFUNCTION("IF(REGEXMATCH(AO97, ""IMPL""), 1, 0)"),1.0)</f>
        <v>1</v>
      </c>
      <c r="AV97" s="12">
        <f>IFERROR(__xludf.DUMMYFUNCTION("IF(REGEXMATCH(AO97, ""CR""), 1, 0)"),1.0)</f>
        <v>1</v>
      </c>
      <c r="AW97" s="12">
        <f>IFERROR(__xludf.DUMMYFUNCTION("IF(REGEXMATCH(AO97, ""VER""), 1, 0)"),0.0)</f>
        <v>0</v>
      </c>
      <c r="AX97" s="10" t="s">
        <v>127</v>
      </c>
      <c r="AY97" s="10" t="s">
        <v>94</v>
      </c>
    </row>
    <row r="98" ht="15.75" customHeight="1">
      <c r="A98" s="5">
        <v>912496.0</v>
      </c>
      <c r="B98" s="6" t="s">
        <v>832</v>
      </c>
      <c r="C98" s="5">
        <v>0.0</v>
      </c>
      <c r="D98" s="7" t="s">
        <v>52</v>
      </c>
      <c r="E98" s="7" t="s">
        <v>53</v>
      </c>
      <c r="F98" s="7" t="s">
        <v>73</v>
      </c>
      <c r="G98" s="7" t="s">
        <v>833</v>
      </c>
      <c r="H98" s="7" t="s">
        <v>834</v>
      </c>
      <c r="I98" s="5">
        <v>2013.0</v>
      </c>
      <c r="J98" s="8">
        <v>41518.0</v>
      </c>
      <c r="K98" s="7" t="s">
        <v>835</v>
      </c>
      <c r="L98" s="7" t="s">
        <v>835</v>
      </c>
      <c r="M98" s="7">
        <f>IFERROR(__xludf.DUMMYFUNCTION("index(SPLIT(L98,""-""),0,1)"),2013.0)</f>
        <v>2013</v>
      </c>
      <c r="N98" s="5">
        <v>1.0</v>
      </c>
      <c r="O98" s="5">
        <v>1.0</v>
      </c>
      <c r="P98" s="5">
        <v>1.0</v>
      </c>
      <c r="Q98" s="7" t="s">
        <v>836</v>
      </c>
      <c r="R98" s="5">
        <v>19.0</v>
      </c>
      <c r="S98" s="5">
        <v>0.0</v>
      </c>
      <c r="T98" s="5">
        <v>7.0</v>
      </c>
      <c r="U98" s="5">
        <v>592.0</v>
      </c>
      <c r="V98" s="5">
        <v>4.0</v>
      </c>
      <c r="W98" s="5">
        <v>161.0</v>
      </c>
      <c r="X98" s="7" t="s">
        <v>833</v>
      </c>
      <c r="Y98" s="5">
        <v>4.0</v>
      </c>
      <c r="Z98" s="5">
        <v>161.0</v>
      </c>
      <c r="AA98" s="5">
        <v>1.0</v>
      </c>
      <c r="AB98" s="5">
        <v>4.0</v>
      </c>
      <c r="AC98" s="7" t="s">
        <v>60</v>
      </c>
      <c r="AD98" s="7" t="s">
        <v>78</v>
      </c>
      <c r="AE98" s="7" t="s">
        <v>62</v>
      </c>
      <c r="AF98" s="7" t="s">
        <v>63</v>
      </c>
      <c r="AG98" s="7" t="s">
        <v>64</v>
      </c>
      <c r="AH98" s="7"/>
      <c r="AI98" s="7" t="s">
        <v>65</v>
      </c>
      <c r="AJ98" s="9" t="b">
        <v>0</v>
      </c>
      <c r="AK98" s="7" t="s">
        <v>64</v>
      </c>
      <c r="AL98" s="5" t="s">
        <v>66</v>
      </c>
      <c r="AM98" s="5" t="s">
        <v>79</v>
      </c>
      <c r="AN98" s="10" t="s">
        <v>837</v>
      </c>
      <c r="AO98" s="11" t="s">
        <v>355</v>
      </c>
      <c r="AP98" s="11">
        <v>4.0</v>
      </c>
      <c r="AQ98" s="11" t="str">
        <f t="shared" si="14"/>
        <v>0</v>
      </c>
      <c r="AR98" s="12">
        <f>IFERROR(__xludf.DUMMYFUNCTION("IF(REGEXMATCH(AO98, ""ISU_REP""), 1, 0)"),0.0)</f>
        <v>0</v>
      </c>
      <c r="AS98" s="12">
        <f>IFERROR(__xludf.DUMMYFUNCTION("IF(REGEXMATCH(AO98, ""ISU_ANLYS""), 1, 0)"),0.0)</f>
        <v>0</v>
      </c>
      <c r="AT98" s="12">
        <f>IFERROR(__xludf.DUMMYFUNCTION("IF(REGEXMATCH(AO98, ""SOL_DES""), 1, 0)"),0.0)</f>
        <v>0</v>
      </c>
      <c r="AU98" s="12">
        <f>IFERROR(__xludf.DUMMYFUNCTION("IF(REGEXMATCH(AO98, ""IMPL""), 1, 0)"),1.0)</f>
        <v>1</v>
      </c>
      <c r="AV98" s="12">
        <f>IFERROR(__xludf.DUMMYFUNCTION("IF(REGEXMATCH(AO98, ""CR""), 1, 0)"),1.0)</f>
        <v>1</v>
      </c>
      <c r="AW98" s="12">
        <f>IFERROR(__xludf.DUMMYFUNCTION("IF(REGEXMATCH(AO98, ""VER""), 1, 0)"),0.0)</f>
        <v>0</v>
      </c>
      <c r="AX98" s="10" t="s">
        <v>138</v>
      </c>
      <c r="AY98" s="10" t="s">
        <v>94</v>
      </c>
    </row>
    <row r="99" ht="15.75" customHeight="1">
      <c r="A99" s="5">
        <v>916390.0</v>
      </c>
      <c r="B99" s="6" t="s">
        <v>838</v>
      </c>
      <c r="C99" s="5">
        <v>0.0</v>
      </c>
      <c r="D99" s="7" t="s">
        <v>52</v>
      </c>
      <c r="E99" s="7" t="s">
        <v>205</v>
      </c>
      <c r="F99" s="7" t="s">
        <v>206</v>
      </c>
      <c r="G99" s="7" t="s">
        <v>426</v>
      </c>
      <c r="H99" s="7" t="s">
        <v>839</v>
      </c>
      <c r="I99" s="5">
        <v>2013.0</v>
      </c>
      <c r="J99" s="8">
        <v>41518.0</v>
      </c>
      <c r="K99" s="7" t="s">
        <v>840</v>
      </c>
      <c r="L99" s="7" t="s">
        <v>841</v>
      </c>
      <c r="M99" s="7">
        <f>IFERROR(__xludf.DUMMYFUNCTION("index(SPLIT(L99,""-""),0,1)"),2013.0)</f>
        <v>2013</v>
      </c>
      <c r="N99" s="5">
        <v>4.0</v>
      </c>
      <c r="O99" s="5">
        <v>73.0</v>
      </c>
      <c r="P99" s="5">
        <v>3.0</v>
      </c>
      <c r="Q99" s="7" t="s">
        <v>842</v>
      </c>
      <c r="R99" s="5">
        <v>3.0</v>
      </c>
      <c r="S99" s="5">
        <v>153.0</v>
      </c>
      <c r="T99" s="5">
        <v>11.0</v>
      </c>
      <c r="U99" s="5">
        <v>636.0</v>
      </c>
      <c r="V99" s="5">
        <v>1.0</v>
      </c>
      <c r="W99" s="5">
        <v>153.0</v>
      </c>
      <c r="X99" s="7" t="s">
        <v>843</v>
      </c>
      <c r="Y99" s="5">
        <v>8.0</v>
      </c>
      <c r="Z99" s="5">
        <v>369.0</v>
      </c>
      <c r="AA99" s="5">
        <v>0.0</v>
      </c>
      <c r="AB99" s="5">
        <v>2.0</v>
      </c>
      <c r="AC99" s="7" t="s">
        <v>60</v>
      </c>
      <c r="AD99" s="7" t="s">
        <v>78</v>
      </c>
      <c r="AE99" s="7" t="s">
        <v>62</v>
      </c>
      <c r="AF99" s="7" t="s">
        <v>63</v>
      </c>
      <c r="AG99" s="7" t="s">
        <v>64</v>
      </c>
      <c r="AH99" s="7"/>
      <c r="AI99" s="7" t="s">
        <v>212</v>
      </c>
      <c r="AJ99" s="9" t="b">
        <v>0</v>
      </c>
      <c r="AK99" s="7" t="s">
        <v>64</v>
      </c>
      <c r="AL99" s="5" t="s">
        <v>326</v>
      </c>
      <c r="AM99" s="5" t="s">
        <v>327</v>
      </c>
      <c r="AN99" s="10" t="s">
        <v>844</v>
      </c>
      <c r="AO99" s="11" t="s">
        <v>845</v>
      </c>
      <c r="AP99" s="11">
        <v>6.0</v>
      </c>
      <c r="AQ99" s="11" t="str">
        <f t="shared" si="14"/>
        <v>0</v>
      </c>
      <c r="AR99" s="12">
        <f>IFERROR(__xludf.DUMMYFUNCTION("IF(REGEXMATCH(AO99, ""ISU_REP""), 1, 0)"),1.0)</f>
        <v>1</v>
      </c>
      <c r="AS99" s="12">
        <f>IFERROR(__xludf.DUMMYFUNCTION("IF(REGEXMATCH(AO99, ""ISU_ANLYS""), 1, 0)"),1.0)</f>
        <v>1</v>
      </c>
      <c r="AT99" s="12">
        <f>IFERROR(__xludf.DUMMYFUNCTION("IF(REGEXMATCH(AO99, ""SOL_DES""), 1, 0)"),1.0)</f>
        <v>1</v>
      </c>
      <c r="AU99" s="12">
        <f>IFERROR(__xludf.DUMMYFUNCTION("IF(REGEXMATCH(AO99, ""IMPL""), 1, 0)"),1.0)</f>
        <v>1</v>
      </c>
      <c r="AV99" s="12">
        <f>IFERROR(__xludf.DUMMYFUNCTION("IF(REGEXMATCH(AO99, ""CR""), 1, 0)"),1.0)</f>
        <v>1</v>
      </c>
      <c r="AW99" s="12">
        <f>IFERROR(__xludf.DUMMYFUNCTION("IF(REGEXMATCH(AO99, ""VER""), 1, 0)"),0.0)</f>
        <v>0</v>
      </c>
      <c r="AX99" s="10" t="s">
        <v>165</v>
      </c>
      <c r="AY99" s="10" t="s">
        <v>71</v>
      </c>
    </row>
    <row r="100" ht="15.75" customHeight="1">
      <c r="A100" s="5">
        <v>919434.0</v>
      </c>
      <c r="B100" s="6" t="s">
        <v>846</v>
      </c>
      <c r="C100" s="5">
        <v>0.0</v>
      </c>
      <c r="D100" s="7" t="s">
        <v>52</v>
      </c>
      <c r="E100" s="7" t="s">
        <v>53</v>
      </c>
      <c r="F100" s="7" t="s">
        <v>234</v>
      </c>
      <c r="G100" s="7" t="s">
        <v>55</v>
      </c>
      <c r="H100" s="7" t="s">
        <v>847</v>
      </c>
      <c r="I100" s="5">
        <v>2013.0</v>
      </c>
      <c r="J100" s="8">
        <v>41518.0</v>
      </c>
      <c r="K100" s="7" t="s">
        <v>848</v>
      </c>
      <c r="L100" s="7" t="s">
        <v>849</v>
      </c>
      <c r="M100" s="7">
        <f>IFERROR(__xludf.DUMMYFUNCTION("index(SPLIT(L100,""-""),0,1)"),2013.0)</f>
        <v>2013</v>
      </c>
      <c r="N100" s="5">
        <v>72.0</v>
      </c>
      <c r="O100" s="5">
        <v>577.0</v>
      </c>
      <c r="P100" s="5">
        <v>10.0</v>
      </c>
      <c r="Q100" s="7" t="s">
        <v>850</v>
      </c>
      <c r="R100" s="5">
        <v>12.0</v>
      </c>
      <c r="S100" s="5">
        <v>29.0</v>
      </c>
      <c r="T100" s="5">
        <v>15.0</v>
      </c>
      <c r="U100" s="5">
        <v>413.0</v>
      </c>
      <c r="V100" s="5">
        <v>3.0</v>
      </c>
      <c r="W100" s="5">
        <v>41.0</v>
      </c>
      <c r="X100" s="7" t="s">
        <v>556</v>
      </c>
      <c r="Y100" s="5">
        <v>0.0</v>
      </c>
      <c r="Z100" s="5">
        <v>0.0</v>
      </c>
      <c r="AA100" s="5">
        <v>0.0</v>
      </c>
      <c r="AB100" s="5">
        <v>3.0</v>
      </c>
      <c r="AC100" s="7" t="s">
        <v>60</v>
      </c>
      <c r="AD100" s="7" t="s">
        <v>171</v>
      </c>
      <c r="AE100" s="7" t="s">
        <v>62</v>
      </c>
      <c r="AF100" s="7" t="s">
        <v>115</v>
      </c>
      <c r="AG100" s="7" t="s">
        <v>64</v>
      </c>
      <c r="AH100" s="7"/>
      <c r="AI100" s="7" t="s">
        <v>65</v>
      </c>
      <c r="AJ100" s="9" t="b">
        <v>0</v>
      </c>
      <c r="AK100" s="7" t="s">
        <v>64</v>
      </c>
      <c r="AL100" s="5" t="s">
        <v>66</v>
      </c>
      <c r="AM100" s="5" t="s">
        <v>273</v>
      </c>
      <c r="AN100" s="10" t="s">
        <v>851</v>
      </c>
      <c r="AO100" s="11" t="s">
        <v>852</v>
      </c>
      <c r="AP100" s="11">
        <v>3.0</v>
      </c>
      <c r="AQ100" s="11" t="str">
        <f t="shared" si="14"/>
        <v>0</v>
      </c>
      <c r="AR100" s="12">
        <f>IFERROR(__xludf.DUMMYFUNCTION("IF(REGEXMATCH(AO100, ""ISU_REP""), 1, 0)"),1.0)</f>
        <v>1</v>
      </c>
      <c r="AS100" s="12">
        <f>IFERROR(__xludf.DUMMYFUNCTION("IF(REGEXMATCH(AO100, ""ISU_ANLYS""), 1, 0)"),1.0)</f>
        <v>1</v>
      </c>
      <c r="AT100" s="12">
        <f>IFERROR(__xludf.DUMMYFUNCTION("IF(REGEXMATCH(AO100, ""SOL_DES""), 1, 0)"),0.0)</f>
        <v>0</v>
      </c>
      <c r="AU100" s="12">
        <f>IFERROR(__xludf.DUMMYFUNCTION("IF(REGEXMATCH(AO100, ""IMPL""), 1, 0)"),0.0)</f>
        <v>0</v>
      </c>
      <c r="AV100" s="12">
        <f>IFERROR(__xludf.DUMMYFUNCTION("IF(REGEXMATCH(AO100, ""CR""), 1, 0)"),0.0)</f>
        <v>0</v>
      </c>
      <c r="AW100" s="12">
        <f>IFERROR(__xludf.DUMMYFUNCTION("IF(REGEXMATCH(AO100, ""VER""), 1, 0)"),1.0)</f>
        <v>1</v>
      </c>
      <c r="AX100" s="10" t="s">
        <v>853</v>
      </c>
      <c r="AY100" s="10" t="s">
        <v>71</v>
      </c>
    </row>
    <row r="101" ht="15.75" customHeight="1">
      <c r="A101" s="5">
        <v>924397.0</v>
      </c>
      <c r="B101" s="6" t="s">
        <v>854</v>
      </c>
      <c r="C101" s="5">
        <v>0.0</v>
      </c>
      <c r="D101" s="7" t="s">
        <v>52</v>
      </c>
      <c r="E101" s="7" t="s">
        <v>53</v>
      </c>
      <c r="F101" s="7" t="s">
        <v>185</v>
      </c>
      <c r="G101" s="7" t="s">
        <v>855</v>
      </c>
      <c r="H101" s="7" t="s">
        <v>856</v>
      </c>
      <c r="I101" s="5">
        <v>2013.0</v>
      </c>
      <c r="J101" s="17">
        <v>41548.0</v>
      </c>
      <c r="K101" s="7" t="s">
        <v>188</v>
      </c>
      <c r="L101" s="7" t="s">
        <v>857</v>
      </c>
      <c r="M101" s="7">
        <f>IFERROR(__xludf.DUMMYFUNCTION("index(SPLIT(L101,""-""),0,1)"),2013.0)</f>
        <v>2013</v>
      </c>
      <c r="N101" s="5">
        <v>10.0</v>
      </c>
      <c r="O101" s="5">
        <v>1982.0</v>
      </c>
      <c r="P101" s="5">
        <v>2.0</v>
      </c>
      <c r="Q101" s="7" t="s">
        <v>858</v>
      </c>
      <c r="R101" s="5">
        <v>14.0</v>
      </c>
      <c r="S101" s="5">
        <v>294.0</v>
      </c>
      <c r="T101" s="5">
        <v>6.0</v>
      </c>
      <c r="U101" s="5">
        <v>387.0</v>
      </c>
      <c r="V101" s="5">
        <v>3.0</v>
      </c>
      <c r="W101" s="5">
        <v>335.0</v>
      </c>
      <c r="X101" s="7" t="s">
        <v>859</v>
      </c>
      <c r="Y101" s="5">
        <v>1.0</v>
      </c>
      <c r="Z101" s="5">
        <v>35.0</v>
      </c>
      <c r="AA101" s="5">
        <v>0.0</v>
      </c>
      <c r="AB101" s="5">
        <v>2.0</v>
      </c>
      <c r="AC101" s="7" t="s">
        <v>60</v>
      </c>
      <c r="AD101" s="7" t="s">
        <v>78</v>
      </c>
      <c r="AE101" s="7" t="s">
        <v>62</v>
      </c>
      <c r="AF101" s="7" t="s">
        <v>63</v>
      </c>
      <c r="AG101" s="7" t="s">
        <v>64</v>
      </c>
      <c r="AH101" s="7"/>
      <c r="AI101" s="7" t="s">
        <v>65</v>
      </c>
      <c r="AJ101" s="9" t="b">
        <v>0</v>
      </c>
      <c r="AK101" s="7" t="s">
        <v>64</v>
      </c>
      <c r="AL101" s="5" t="s">
        <v>66</v>
      </c>
      <c r="AM101" s="5" t="s">
        <v>781</v>
      </c>
      <c r="AN101" s="10" t="s">
        <v>860</v>
      </c>
      <c r="AO101" s="11" t="s">
        <v>184</v>
      </c>
      <c r="AP101" s="11">
        <v>1.0</v>
      </c>
      <c r="AQ101" s="11" t="str">
        <f t="shared" si="14"/>
        <v>0</v>
      </c>
      <c r="AR101" s="12">
        <f>IFERROR(__xludf.DUMMYFUNCTION("IF(REGEXMATCH(AO101, ""ISU_REP""), 1, 0)"),0.0)</f>
        <v>0</v>
      </c>
      <c r="AS101" s="12">
        <f>IFERROR(__xludf.DUMMYFUNCTION("IF(REGEXMATCH(AO101, ""ISU_ANLYS""), 1, 0)"),0.0)</f>
        <v>0</v>
      </c>
      <c r="AT101" s="12">
        <f>IFERROR(__xludf.DUMMYFUNCTION("IF(REGEXMATCH(AO101, ""SOL_DES""), 1, 0)"),0.0)</f>
        <v>0</v>
      </c>
      <c r="AU101" s="12">
        <f>IFERROR(__xludf.DUMMYFUNCTION("IF(REGEXMATCH(AO101, ""IMPL""), 1, 0)"),1.0)</f>
        <v>1</v>
      </c>
      <c r="AV101" s="12">
        <f>IFERROR(__xludf.DUMMYFUNCTION("IF(REGEXMATCH(AO101, ""CR""), 1, 0)"),0.0)</f>
        <v>0</v>
      </c>
      <c r="AW101" s="12">
        <f>IFERROR(__xludf.DUMMYFUNCTION("IF(REGEXMATCH(AO101, ""VER""), 1, 0)"),0.0)</f>
        <v>0</v>
      </c>
      <c r="AX101" s="10" t="s">
        <v>184</v>
      </c>
      <c r="AY101" s="10" t="s">
        <v>71</v>
      </c>
    </row>
    <row r="102" ht="15.75" customHeight="1">
      <c r="A102" s="5">
        <v>927544.0</v>
      </c>
      <c r="B102" s="6" t="s">
        <v>861</v>
      </c>
      <c r="C102" s="5">
        <v>0.0</v>
      </c>
      <c r="D102" s="7" t="s">
        <v>52</v>
      </c>
      <c r="E102" s="7" t="s">
        <v>53</v>
      </c>
      <c r="F102" s="7" t="s">
        <v>862</v>
      </c>
      <c r="G102" s="7" t="s">
        <v>298</v>
      </c>
      <c r="H102" s="7" t="s">
        <v>863</v>
      </c>
      <c r="I102" s="5">
        <v>2013.0</v>
      </c>
      <c r="J102" s="17">
        <v>41548.0</v>
      </c>
      <c r="K102" s="7" t="s">
        <v>864</v>
      </c>
      <c r="L102" s="7" t="s">
        <v>865</v>
      </c>
      <c r="M102" s="7">
        <f>IFERROR(__xludf.DUMMYFUNCTION("index(SPLIT(L102,""-""),0,1)"),2013.0)</f>
        <v>2013</v>
      </c>
      <c r="N102" s="5">
        <v>2.0</v>
      </c>
      <c r="O102" s="5">
        <v>2.0</v>
      </c>
      <c r="P102" s="5">
        <v>2.0</v>
      </c>
      <c r="Q102" s="7" t="s">
        <v>866</v>
      </c>
      <c r="R102" s="5">
        <v>9.0</v>
      </c>
      <c r="S102" s="5">
        <v>22.0</v>
      </c>
      <c r="T102" s="5">
        <v>3.0</v>
      </c>
      <c r="U102" s="5">
        <v>89.0</v>
      </c>
      <c r="V102" s="5">
        <v>2.0</v>
      </c>
      <c r="W102" s="5">
        <v>86.0</v>
      </c>
      <c r="X102" s="7" t="s">
        <v>298</v>
      </c>
      <c r="Y102" s="5">
        <v>2.0</v>
      </c>
      <c r="Z102" s="5">
        <v>86.0</v>
      </c>
      <c r="AA102" s="5">
        <v>1.0</v>
      </c>
      <c r="AB102" s="5">
        <v>1.0</v>
      </c>
      <c r="AC102" s="7" t="s">
        <v>60</v>
      </c>
      <c r="AD102" s="7" t="s">
        <v>78</v>
      </c>
      <c r="AE102" s="7" t="s">
        <v>62</v>
      </c>
      <c r="AF102" s="7" t="s">
        <v>63</v>
      </c>
      <c r="AG102" s="7" t="s">
        <v>64</v>
      </c>
      <c r="AH102" s="7"/>
      <c r="AI102" s="7" t="s">
        <v>65</v>
      </c>
      <c r="AJ102" s="9" t="b">
        <v>0</v>
      </c>
      <c r="AK102" s="7" t="s">
        <v>64</v>
      </c>
      <c r="AL102" s="5" t="s">
        <v>66</v>
      </c>
      <c r="AM102" s="5" t="s">
        <v>103</v>
      </c>
      <c r="AN102" s="10" t="s">
        <v>867</v>
      </c>
      <c r="AO102" s="11" t="s">
        <v>154</v>
      </c>
      <c r="AP102" s="11">
        <v>2.0</v>
      </c>
      <c r="AQ102" s="11" t="str">
        <f t="shared" si="14"/>
        <v>0</v>
      </c>
      <c r="AR102" s="12">
        <f>IFERROR(__xludf.DUMMYFUNCTION("IF(REGEXMATCH(AO102, ""ISU_REP""), 1, 0)"),0.0)</f>
        <v>0</v>
      </c>
      <c r="AS102" s="12">
        <f>IFERROR(__xludf.DUMMYFUNCTION("IF(REGEXMATCH(AO102, ""ISU_ANLYS""), 1, 0)"),0.0)</f>
        <v>0</v>
      </c>
      <c r="AT102" s="12">
        <f>IFERROR(__xludf.DUMMYFUNCTION("IF(REGEXMATCH(AO102, ""SOL_DES""), 1, 0)"),0.0)</f>
        <v>0</v>
      </c>
      <c r="AU102" s="12">
        <f>IFERROR(__xludf.DUMMYFUNCTION("IF(REGEXMATCH(AO102, ""IMPL""), 1, 0)"),1.0)</f>
        <v>1</v>
      </c>
      <c r="AV102" s="12">
        <f>IFERROR(__xludf.DUMMYFUNCTION("IF(REGEXMATCH(AO102, ""CR""), 1, 0)"),1.0)</f>
        <v>1</v>
      </c>
      <c r="AW102" s="12">
        <f>IFERROR(__xludf.DUMMYFUNCTION("IF(REGEXMATCH(AO102, ""VER""), 1, 0)"),0.0)</f>
        <v>0</v>
      </c>
      <c r="AX102" s="10" t="s">
        <v>155</v>
      </c>
      <c r="AY102" s="10" t="s">
        <v>71</v>
      </c>
    </row>
    <row r="103" ht="15.75" customHeight="1">
      <c r="A103" s="5">
        <v>937475.0</v>
      </c>
      <c r="B103" s="6" t="s">
        <v>868</v>
      </c>
      <c r="C103" s="5">
        <v>0.0</v>
      </c>
      <c r="D103" s="7" t="s">
        <v>52</v>
      </c>
      <c r="E103" s="7" t="s">
        <v>53</v>
      </c>
      <c r="F103" s="7" t="s">
        <v>869</v>
      </c>
      <c r="G103" s="7" t="s">
        <v>870</v>
      </c>
      <c r="H103" s="7" t="s">
        <v>871</v>
      </c>
      <c r="I103" s="5">
        <v>2013.0</v>
      </c>
      <c r="J103" s="17">
        <v>41579.0</v>
      </c>
      <c r="K103" s="7" t="s">
        <v>872</v>
      </c>
      <c r="L103" s="7" t="s">
        <v>873</v>
      </c>
      <c r="M103" s="7">
        <f>IFERROR(__xludf.DUMMYFUNCTION("index(SPLIT(L103,""-""),0,1)"),2013.0)</f>
        <v>2013</v>
      </c>
      <c r="N103" s="5">
        <v>21.0</v>
      </c>
      <c r="O103" s="5">
        <v>85.0</v>
      </c>
      <c r="P103" s="5">
        <v>2.0</v>
      </c>
      <c r="Q103" s="7" t="s">
        <v>874</v>
      </c>
      <c r="R103" s="5">
        <v>8.0</v>
      </c>
      <c r="S103" s="5">
        <v>46.0</v>
      </c>
      <c r="T103" s="5">
        <v>11.0</v>
      </c>
      <c r="U103" s="5">
        <v>248.0</v>
      </c>
      <c r="V103" s="5">
        <v>8.0</v>
      </c>
      <c r="W103" s="5">
        <v>172.0</v>
      </c>
      <c r="X103" s="7" t="s">
        <v>870</v>
      </c>
      <c r="Y103" s="5">
        <v>8.0</v>
      </c>
      <c r="Z103" s="5">
        <v>172.0</v>
      </c>
      <c r="AA103" s="5">
        <v>1.0</v>
      </c>
      <c r="AB103" s="5">
        <v>4.0</v>
      </c>
      <c r="AC103" s="7" t="s">
        <v>60</v>
      </c>
      <c r="AD103" s="7" t="s">
        <v>78</v>
      </c>
      <c r="AE103" s="7" t="s">
        <v>62</v>
      </c>
      <c r="AF103" s="7" t="s">
        <v>63</v>
      </c>
      <c r="AG103" s="7" t="s">
        <v>64</v>
      </c>
      <c r="AH103" s="7"/>
      <c r="AI103" s="7" t="s">
        <v>65</v>
      </c>
      <c r="AJ103" s="9" t="b">
        <v>0</v>
      </c>
      <c r="AK103" s="7" t="s">
        <v>64</v>
      </c>
      <c r="AL103" s="5" t="s">
        <v>66</v>
      </c>
      <c r="AM103" s="5" t="s">
        <v>241</v>
      </c>
      <c r="AN103" s="10" t="s">
        <v>875</v>
      </c>
      <c r="AO103" s="11" t="s">
        <v>369</v>
      </c>
      <c r="AP103" s="11">
        <v>2.0</v>
      </c>
      <c r="AQ103" s="11" t="str">
        <f t="shared" si="14"/>
        <v>0</v>
      </c>
      <c r="AR103" s="12">
        <f>IFERROR(__xludf.DUMMYFUNCTION("IF(REGEXMATCH(AO103, ""ISU_REP""), 1, 0)"),0.0)</f>
        <v>0</v>
      </c>
      <c r="AS103" s="12">
        <f>IFERROR(__xludf.DUMMYFUNCTION("IF(REGEXMATCH(AO103, ""ISU_ANLYS""), 1, 0)"),1.0)</f>
        <v>1</v>
      </c>
      <c r="AT103" s="12">
        <f>IFERROR(__xludf.DUMMYFUNCTION("IF(REGEXMATCH(AO103, ""SOL_DES""), 1, 0)"),0.0)</f>
        <v>0</v>
      </c>
      <c r="AU103" s="12">
        <f>IFERROR(__xludf.DUMMYFUNCTION("IF(REGEXMATCH(AO103, ""IMPL""), 1, 0)"),1.0)</f>
        <v>1</v>
      </c>
      <c r="AV103" s="12">
        <f>IFERROR(__xludf.DUMMYFUNCTION("IF(REGEXMATCH(AO103, ""CR""), 1, 0)"),0.0)</f>
        <v>0</v>
      </c>
      <c r="AW103" s="12">
        <f>IFERROR(__xludf.DUMMYFUNCTION("IF(REGEXMATCH(AO103, ""VER""), 1, 0)"),0.0)</f>
        <v>0</v>
      </c>
      <c r="AX103" s="10" t="s">
        <v>319</v>
      </c>
      <c r="AY103" s="10" t="s">
        <v>71</v>
      </c>
    </row>
    <row r="104" ht="15.75" customHeight="1">
      <c r="A104" s="5">
        <v>939475.0</v>
      </c>
      <c r="B104" s="6" t="s">
        <v>876</v>
      </c>
      <c r="C104" s="5">
        <v>0.0</v>
      </c>
      <c r="D104" s="7" t="s">
        <v>52</v>
      </c>
      <c r="E104" s="7" t="s">
        <v>53</v>
      </c>
      <c r="F104" s="7" t="s">
        <v>73</v>
      </c>
      <c r="G104" s="7" t="s">
        <v>55</v>
      </c>
      <c r="H104" s="7" t="s">
        <v>877</v>
      </c>
      <c r="I104" s="5">
        <v>2013.0</v>
      </c>
      <c r="J104" s="17">
        <v>41579.0</v>
      </c>
      <c r="K104" s="7" t="s">
        <v>878</v>
      </c>
      <c r="L104" s="7" t="s">
        <v>879</v>
      </c>
      <c r="M104" s="7">
        <f>IFERROR(__xludf.DUMMYFUNCTION("index(SPLIT(L104,""-""),0,1)"),2013.0)</f>
        <v>2013</v>
      </c>
      <c r="N104" s="5">
        <v>4.0</v>
      </c>
      <c r="O104" s="5">
        <v>82.0</v>
      </c>
      <c r="P104" s="5">
        <v>3.0</v>
      </c>
      <c r="Q104" s="7" t="s">
        <v>880</v>
      </c>
      <c r="R104" s="5">
        <v>9.0</v>
      </c>
      <c r="S104" s="5">
        <v>29.0</v>
      </c>
      <c r="T104" s="5">
        <v>8.0</v>
      </c>
      <c r="U104" s="5">
        <v>180.0</v>
      </c>
      <c r="V104" s="5">
        <v>1.0</v>
      </c>
      <c r="W104" s="5">
        <v>29.0</v>
      </c>
      <c r="X104" s="7" t="s">
        <v>881</v>
      </c>
      <c r="Y104" s="5">
        <v>3.0</v>
      </c>
      <c r="Z104" s="5">
        <v>27.0</v>
      </c>
      <c r="AA104" s="5">
        <v>0.0</v>
      </c>
      <c r="AB104" s="5">
        <v>4.0</v>
      </c>
      <c r="AC104" s="7" t="s">
        <v>60</v>
      </c>
      <c r="AD104" s="7" t="s">
        <v>102</v>
      </c>
      <c r="AE104" s="7" t="s">
        <v>62</v>
      </c>
      <c r="AF104" s="7" t="s">
        <v>63</v>
      </c>
      <c r="AG104" s="7" t="s">
        <v>64</v>
      </c>
      <c r="AH104" s="7"/>
      <c r="AI104" s="7" t="s">
        <v>65</v>
      </c>
      <c r="AJ104" s="9" t="b">
        <v>0</v>
      </c>
      <c r="AK104" s="7" t="s">
        <v>64</v>
      </c>
      <c r="AL104" s="5" t="s">
        <v>66</v>
      </c>
      <c r="AM104" s="5" t="s">
        <v>781</v>
      </c>
      <c r="AN104" s="10" t="s">
        <v>882</v>
      </c>
      <c r="AO104" s="11" t="s">
        <v>883</v>
      </c>
      <c r="AP104" s="11">
        <v>5.0</v>
      </c>
      <c r="AQ104" s="11" t="str">
        <f t="shared" si="14"/>
        <v>0</v>
      </c>
      <c r="AR104" s="12">
        <f>IFERROR(__xludf.DUMMYFUNCTION("IF(REGEXMATCH(AO104, ""ISU_REP""), 1, 0)"),0.0)</f>
        <v>0</v>
      </c>
      <c r="AS104" s="12">
        <f>IFERROR(__xludf.DUMMYFUNCTION("IF(REGEXMATCH(AO104, ""ISU_ANLYS""), 1, 0)"),0.0)</f>
        <v>0</v>
      </c>
      <c r="AT104" s="12">
        <f>IFERROR(__xludf.DUMMYFUNCTION("IF(REGEXMATCH(AO104, ""SOL_DES""), 1, 0)"),0.0)</f>
        <v>0</v>
      </c>
      <c r="AU104" s="12">
        <f>IFERROR(__xludf.DUMMYFUNCTION("IF(REGEXMATCH(AO104, ""IMPL""), 1, 0)"),1.0)</f>
        <v>1</v>
      </c>
      <c r="AV104" s="12">
        <f>IFERROR(__xludf.DUMMYFUNCTION("IF(REGEXMATCH(AO104, ""CR""), 1, 0)"),1.0)</f>
        <v>1</v>
      </c>
      <c r="AW104" s="12">
        <f>IFERROR(__xludf.DUMMYFUNCTION("IF(REGEXMATCH(AO104, ""VER""), 1, 0)"),0.0)</f>
        <v>0</v>
      </c>
      <c r="AX104" s="10" t="s">
        <v>138</v>
      </c>
      <c r="AY104" s="10" t="s">
        <v>94</v>
      </c>
    </row>
    <row r="105" ht="15.75" customHeight="1">
      <c r="A105" s="5">
        <v>947523.0</v>
      </c>
      <c r="B105" s="6" t="s">
        <v>884</v>
      </c>
      <c r="C105" s="5">
        <v>0.0</v>
      </c>
      <c r="D105" s="7" t="s">
        <v>52</v>
      </c>
      <c r="E105" s="7" t="s">
        <v>53</v>
      </c>
      <c r="F105" s="7" t="s">
        <v>148</v>
      </c>
      <c r="G105" s="7" t="s">
        <v>885</v>
      </c>
      <c r="H105" s="7" t="s">
        <v>886</v>
      </c>
      <c r="I105" s="5">
        <v>2013.0</v>
      </c>
      <c r="J105" s="17">
        <v>41609.0</v>
      </c>
      <c r="K105" s="7" t="s">
        <v>887</v>
      </c>
      <c r="L105" s="7" t="s">
        <v>887</v>
      </c>
      <c r="M105" s="7">
        <f>IFERROR(__xludf.DUMMYFUNCTION("index(SPLIT(L105,""-""),0,1)"),2014.0)</f>
        <v>2014</v>
      </c>
      <c r="N105" s="5">
        <v>32.0</v>
      </c>
      <c r="O105" s="5">
        <v>32.0</v>
      </c>
      <c r="P105" s="5">
        <v>28.0</v>
      </c>
      <c r="Q105" s="7" t="s">
        <v>888</v>
      </c>
      <c r="R105" s="5">
        <v>15.0</v>
      </c>
      <c r="S105" s="5">
        <v>141.0</v>
      </c>
      <c r="T105" s="5">
        <v>88.0</v>
      </c>
      <c r="U105" s="5">
        <v>7725.0</v>
      </c>
      <c r="V105" s="5">
        <v>4.0</v>
      </c>
      <c r="W105" s="5">
        <v>268.0</v>
      </c>
      <c r="X105" s="7" t="s">
        <v>697</v>
      </c>
      <c r="Y105" s="5">
        <v>23.0</v>
      </c>
      <c r="Z105" s="5">
        <v>2689.0</v>
      </c>
      <c r="AA105" s="5">
        <v>0.0</v>
      </c>
      <c r="AB105" s="5">
        <v>27.0</v>
      </c>
      <c r="AC105" s="7" t="s">
        <v>222</v>
      </c>
      <c r="AD105" s="7" t="s">
        <v>171</v>
      </c>
      <c r="AE105" s="7" t="s">
        <v>62</v>
      </c>
      <c r="AF105" s="7" t="s">
        <v>63</v>
      </c>
      <c r="AG105" s="7" t="s">
        <v>64</v>
      </c>
      <c r="AH105" s="7"/>
      <c r="AI105" s="7" t="s">
        <v>65</v>
      </c>
      <c r="AJ105" s="9" t="b">
        <v>0</v>
      </c>
      <c r="AK105" s="7" t="s">
        <v>64</v>
      </c>
      <c r="AL105" s="5" t="s">
        <v>66</v>
      </c>
      <c r="AM105" s="5" t="s">
        <v>273</v>
      </c>
      <c r="AN105" s="10" t="s">
        <v>889</v>
      </c>
      <c r="AO105" s="11" t="s">
        <v>890</v>
      </c>
      <c r="AP105" s="11">
        <v>29.0</v>
      </c>
      <c r="AQ105" s="11" t="str">
        <f t="shared" ref="AQ105:AQ106" si="17">IF(AP105&gt;19,"1","0")</f>
        <v>1</v>
      </c>
      <c r="AR105" s="12">
        <f>IFERROR(__xludf.DUMMYFUNCTION("IF(REGEXMATCH(AO105, ""ISU_REP""), 1, 0)"),1.0)</f>
        <v>1</v>
      </c>
      <c r="AS105" s="12">
        <f>IFERROR(__xludf.DUMMYFUNCTION("IF(REGEXMATCH(AO105, ""ISU_ANLYS""), 1, 0)"),1.0)</f>
        <v>1</v>
      </c>
      <c r="AT105" s="12">
        <f>IFERROR(__xludf.DUMMYFUNCTION("IF(REGEXMATCH(AO105, ""SOL_DES""), 1, 0)"),1.0)</f>
        <v>1</v>
      </c>
      <c r="AU105" s="12">
        <f>IFERROR(__xludf.DUMMYFUNCTION("IF(REGEXMATCH(AO105, ""IMPL""), 1, 0)"),1.0)</f>
        <v>1</v>
      </c>
      <c r="AV105" s="12">
        <f>IFERROR(__xludf.DUMMYFUNCTION("IF(REGEXMATCH(AO105, ""CR""), 1, 0)"),1.0)</f>
        <v>1</v>
      </c>
      <c r="AW105" s="12">
        <f>IFERROR(__xludf.DUMMYFUNCTION("IF(REGEXMATCH(AO105, ""VER""), 1, 0)"),1.0)</f>
        <v>1</v>
      </c>
      <c r="AX105" s="10" t="s">
        <v>891</v>
      </c>
      <c r="AY105" s="10" t="s">
        <v>94</v>
      </c>
    </row>
    <row r="106" ht="15.75" customHeight="1">
      <c r="A106" s="5">
        <v>948882.0</v>
      </c>
      <c r="B106" s="6" t="s">
        <v>892</v>
      </c>
      <c r="C106" s="5">
        <v>0.0</v>
      </c>
      <c r="D106" s="7" t="s">
        <v>52</v>
      </c>
      <c r="E106" s="7" t="s">
        <v>205</v>
      </c>
      <c r="F106" s="7" t="s">
        <v>254</v>
      </c>
      <c r="G106" s="7" t="s">
        <v>893</v>
      </c>
      <c r="H106" s="7" t="s">
        <v>894</v>
      </c>
      <c r="I106" s="5">
        <v>2013.0</v>
      </c>
      <c r="J106" s="17">
        <v>41609.0</v>
      </c>
      <c r="K106" s="7" t="s">
        <v>895</v>
      </c>
      <c r="L106" s="7" t="s">
        <v>895</v>
      </c>
      <c r="M106" s="7">
        <f>IFERROR(__xludf.DUMMYFUNCTION("index(SPLIT(L106,""-""),0,1)"),2018.0)</f>
        <v>2018</v>
      </c>
      <c r="N106" s="5">
        <v>1651.0</v>
      </c>
      <c r="O106" s="5">
        <v>1651.0</v>
      </c>
      <c r="P106" s="5">
        <v>10.0</v>
      </c>
      <c r="Q106" s="7" t="s">
        <v>896</v>
      </c>
      <c r="R106" s="5">
        <v>17.0</v>
      </c>
      <c r="S106" s="5">
        <v>36.0</v>
      </c>
      <c r="T106" s="5">
        <v>38.0</v>
      </c>
      <c r="U106" s="5">
        <v>1742.0</v>
      </c>
      <c r="V106" s="5">
        <v>12.0</v>
      </c>
      <c r="W106" s="5">
        <v>736.0</v>
      </c>
      <c r="X106" s="7" t="s">
        <v>897</v>
      </c>
      <c r="Y106" s="5">
        <v>2.0</v>
      </c>
      <c r="Z106" s="5">
        <v>67.0</v>
      </c>
      <c r="AA106" s="5">
        <v>0.0</v>
      </c>
      <c r="AB106" s="5">
        <v>17.0</v>
      </c>
      <c r="AC106" s="7" t="s">
        <v>60</v>
      </c>
      <c r="AD106" s="7" t="s">
        <v>78</v>
      </c>
      <c r="AE106" s="7" t="s">
        <v>62</v>
      </c>
      <c r="AF106" s="7" t="s">
        <v>63</v>
      </c>
      <c r="AG106" s="7" t="s">
        <v>64</v>
      </c>
      <c r="AH106" s="7"/>
      <c r="AI106" s="7" t="s">
        <v>212</v>
      </c>
      <c r="AJ106" s="9" t="b">
        <v>0</v>
      </c>
      <c r="AK106" s="7" t="s">
        <v>64</v>
      </c>
      <c r="AL106" s="5" t="s">
        <v>326</v>
      </c>
      <c r="AM106" s="5" t="s">
        <v>572</v>
      </c>
      <c r="AN106" s="10" t="s">
        <v>898</v>
      </c>
      <c r="AO106" s="11" t="s">
        <v>899</v>
      </c>
      <c r="AP106" s="11">
        <v>20.0</v>
      </c>
      <c r="AQ106" s="11" t="str">
        <f t="shared" si="17"/>
        <v>1</v>
      </c>
      <c r="AR106" s="12">
        <f>IFERROR(__xludf.DUMMYFUNCTION("IF(REGEXMATCH(AO106, ""ISU_REP""), 1, 0)"),0.0)</f>
        <v>0</v>
      </c>
      <c r="AS106" s="12">
        <f>IFERROR(__xludf.DUMMYFUNCTION("IF(REGEXMATCH(AO106, ""ISU_ANLYS""), 1, 0)"),0.0)</f>
        <v>0</v>
      </c>
      <c r="AT106" s="12">
        <f>IFERROR(__xludf.DUMMYFUNCTION("IF(REGEXMATCH(AO106, ""SOL_DES""), 1, 0)"),1.0)</f>
        <v>1</v>
      </c>
      <c r="AU106" s="12">
        <f>IFERROR(__xludf.DUMMYFUNCTION("IF(REGEXMATCH(AO106, ""IMPL""), 1, 0)"),1.0)</f>
        <v>1</v>
      </c>
      <c r="AV106" s="12">
        <f>IFERROR(__xludf.DUMMYFUNCTION("IF(REGEXMATCH(AO106, ""CR""), 1, 0)"),1.0)</f>
        <v>1</v>
      </c>
      <c r="AW106" s="12">
        <f>IFERROR(__xludf.DUMMYFUNCTION("IF(REGEXMATCH(AO106, ""VER""), 1, 0)"),1.0)</f>
        <v>1</v>
      </c>
      <c r="AX106" s="10" t="s">
        <v>307</v>
      </c>
      <c r="AY106" s="10" t="s">
        <v>94</v>
      </c>
    </row>
    <row r="107" ht="15.75" customHeight="1">
      <c r="A107" s="5">
        <v>957093.0</v>
      </c>
      <c r="B107" s="6" t="s">
        <v>900</v>
      </c>
      <c r="C107" s="5">
        <v>0.0</v>
      </c>
      <c r="D107" s="7" t="s">
        <v>52</v>
      </c>
      <c r="E107" s="7" t="s">
        <v>53</v>
      </c>
      <c r="F107" s="7" t="s">
        <v>818</v>
      </c>
      <c r="G107" s="7" t="s">
        <v>364</v>
      </c>
      <c r="H107" s="7" t="s">
        <v>901</v>
      </c>
      <c r="I107" s="5">
        <v>2014.0</v>
      </c>
      <c r="J107" s="8">
        <v>41640.0</v>
      </c>
      <c r="K107" s="7" t="s">
        <v>902</v>
      </c>
      <c r="L107" s="7" t="s">
        <v>902</v>
      </c>
      <c r="M107" s="7">
        <f>IFERROR(__xludf.DUMMYFUNCTION("index(SPLIT(L107,""-""),0,1)"),2014.0)</f>
        <v>2014</v>
      </c>
      <c r="N107" s="5">
        <v>1.0</v>
      </c>
      <c r="O107" s="5">
        <v>1.0</v>
      </c>
      <c r="P107" s="5">
        <v>2.0</v>
      </c>
      <c r="Q107" s="7" t="s">
        <v>903</v>
      </c>
      <c r="R107" s="5">
        <v>8.0</v>
      </c>
      <c r="S107" s="5">
        <v>23.0</v>
      </c>
      <c r="T107" s="5">
        <v>6.0</v>
      </c>
      <c r="U107" s="5">
        <v>148.0</v>
      </c>
      <c r="V107" s="5">
        <v>4.0</v>
      </c>
      <c r="W107" s="5">
        <v>51.0</v>
      </c>
      <c r="X107" s="7" t="s">
        <v>364</v>
      </c>
      <c r="Y107" s="5">
        <v>4.0</v>
      </c>
      <c r="Z107" s="5">
        <v>51.0</v>
      </c>
      <c r="AA107" s="5">
        <v>1.0</v>
      </c>
      <c r="AB107" s="5">
        <v>2.0</v>
      </c>
      <c r="AC107" s="7" t="s">
        <v>60</v>
      </c>
      <c r="AD107" s="7" t="s">
        <v>78</v>
      </c>
      <c r="AE107" s="7" t="s">
        <v>62</v>
      </c>
      <c r="AF107" s="7" t="s">
        <v>63</v>
      </c>
      <c r="AG107" s="7" t="s">
        <v>64</v>
      </c>
      <c r="AH107" s="7"/>
      <c r="AI107" s="7" t="s">
        <v>65</v>
      </c>
      <c r="AJ107" s="9" t="b">
        <v>0</v>
      </c>
      <c r="AK107" s="7" t="s">
        <v>64</v>
      </c>
      <c r="AL107" s="5" t="s">
        <v>326</v>
      </c>
      <c r="AM107" s="5" t="s">
        <v>572</v>
      </c>
      <c r="AN107" s="10" t="s">
        <v>904</v>
      </c>
      <c r="AO107" s="11" t="s">
        <v>499</v>
      </c>
      <c r="AP107" s="11">
        <v>3.0</v>
      </c>
      <c r="AQ107" s="11" t="str">
        <f t="shared" ref="AQ107:AQ109" si="18">IF(AP107&gt;12,"1","0")</f>
        <v>0</v>
      </c>
      <c r="AR107" s="12">
        <f>IFERROR(__xludf.DUMMYFUNCTION("IF(REGEXMATCH(AO107, ""ISU_REP""), 1, 0)"),0.0)</f>
        <v>0</v>
      </c>
      <c r="AS107" s="12">
        <f>IFERROR(__xludf.DUMMYFUNCTION("IF(REGEXMATCH(AO107, ""ISU_ANLYS""), 1, 0)"),0.0)</f>
        <v>0</v>
      </c>
      <c r="AT107" s="12">
        <f>IFERROR(__xludf.DUMMYFUNCTION("IF(REGEXMATCH(AO107, ""SOL_DES""), 1, 0)"),0.0)</f>
        <v>0</v>
      </c>
      <c r="AU107" s="12">
        <f>IFERROR(__xludf.DUMMYFUNCTION("IF(REGEXMATCH(AO107, ""IMPL""), 1, 0)"),1.0)</f>
        <v>1</v>
      </c>
      <c r="AV107" s="12">
        <f>IFERROR(__xludf.DUMMYFUNCTION("IF(REGEXMATCH(AO107, ""CR""), 1, 0)"),1.0)</f>
        <v>1</v>
      </c>
      <c r="AW107" s="12">
        <f>IFERROR(__xludf.DUMMYFUNCTION("IF(REGEXMATCH(AO107, ""VER""), 1, 0)"),0.0)</f>
        <v>0</v>
      </c>
      <c r="AX107" s="10" t="s">
        <v>155</v>
      </c>
      <c r="AY107" s="10" t="s">
        <v>71</v>
      </c>
    </row>
    <row r="108" ht="15.75" customHeight="1">
      <c r="A108" s="5">
        <v>966240.0</v>
      </c>
      <c r="B108" s="6" t="s">
        <v>905</v>
      </c>
      <c r="C108" s="5">
        <v>0.0</v>
      </c>
      <c r="D108" s="7" t="s">
        <v>52</v>
      </c>
      <c r="E108" s="7" t="s">
        <v>53</v>
      </c>
      <c r="F108" s="7" t="s">
        <v>185</v>
      </c>
      <c r="G108" s="7" t="s">
        <v>906</v>
      </c>
      <c r="H108" s="7" t="s">
        <v>907</v>
      </c>
      <c r="I108" s="5">
        <v>2014.0</v>
      </c>
      <c r="J108" s="8">
        <v>41640.0</v>
      </c>
      <c r="K108" s="7" t="s">
        <v>188</v>
      </c>
      <c r="L108" s="7" t="s">
        <v>908</v>
      </c>
      <c r="M108" s="7">
        <f>IFERROR(__xludf.DUMMYFUNCTION("index(SPLIT(L108,""-""),0,1)"),2017.0)</f>
        <v>2017</v>
      </c>
      <c r="N108" s="5">
        <v>1233.0</v>
      </c>
      <c r="O108" s="5">
        <v>1867.0</v>
      </c>
      <c r="P108" s="5">
        <v>9.0</v>
      </c>
      <c r="Q108" s="7" t="s">
        <v>909</v>
      </c>
      <c r="R108" s="5">
        <v>4.0</v>
      </c>
      <c r="S108" s="5">
        <v>10.0</v>
      </c>
      <c r="T108" s="5">
        <v>22.0</v>
      </c>
      <c r="U108" s="5">
        <v>583.0</v>
      </c>
      <c r="V108" s="5">
        <v>3.0</v>
      </c>
      <c r="W108" s="5">
        <v>32.0</v>
      </c>
      <c r="X108" s="7" t="s">
        <v>84</v>
      </c>
      <c r="Y108" s="5">
        <v>7.0</v>
      </c>
      <c r="Z108" s="5">
        <v>223.0</v>
      </c>
      <c r="AA108" s="5">
        <v>0.0</v>
      </c>
      <c r="AB108" s="5">
        <v>5.0</v>
      </c>
      <c r="AC108" s="7" t="s">
        <v>60</v>
      </c>
      <c r="AD108" s="7" t="s">
        <v>78</v>
      </c>
      <c r="AE108" s="7" t="s">
        <v>62</v>
      </c>
      <c r="AF108" s="7" t="s">
        <v>115</v>
      </c>
      <c r="AG108" s="7" t="s">
        <v>910</v>
      </c>
      <c r="AH108" s="7"/>
      <c r="AI108" s="7" t="s">
        <v>65</v>
      </c>
      <c r="AJ108" s="9" t="b">
        <v>0</v>
      </c>
      <c r="AK108" s="7" t="s">
        <v>64</v>
      </c>
      <c r="AL108" s="5" t="s">
        <v>66</v>
      </c>
      <c r="AM108" s="5" t="s">
        <v>241</v>
      </c>
      <c r="AN108" s="10" t="s">
        <v>911</v>
      </c>
      <c r="AO108" s="11" t="s">
        <v>912</v>
      </c>
      <c r="AP108" s="11">
        <v>5.0</v>
      </c>
      <c r="AQ108" s="11" t="str">
        <f t="shared" si="18"/>
        <v>0</v>
      </c>
      <c r="AR108" s="12">
        <f>IFERROR(__xludf.DUMMYFUNCTION("IF(REGEXMATCH(AO108, ""ISU_REP""), 1, 0)"),0.0)</f>
        <v>0</v>
      </c>
      <c r="AS108" s="12">
        <f>IFERROR(__xludf.DUMMYFUNCTION("IF(REGEXMATCH(AO108, ""ISU_ANLYS""), 1, 0)"),1.0)</f>
        <v>1</v>
      </c>
      <c r="AT108" s="12">
        <f>IFERROR(__xludf.DUMMYFUNCTION("IF(REGEXMATCH(AO108, ""SOL_DES""), 1, 0)"),0.0)</f>
        <v>0</v>
      </c>
      <c r="AU108" s="12">
        <f>IFERROR(__xludf.DUMMYFUNCTION("IF(REGEXMATCH(AO108, ""IMPL""), 1, 0)"),1.0)</f>
        <v>1</v>
      </c>
      <c r="AV108" s="12">
        <f>IFERROR(__xludf.DUMMYFUNCTION("IF(REGEXMATCH(AO108, ""CR""), 1, 0)"),1.0)</f>
        <v>1</v>
      </c>
      <c r="AW108" s="12">
        <f>IFERROR(__xludf.DUMMYFUNCTION("IF(REGEXMATCH(AO108, ""VER""), 1, 0)"),1.0)</f>
        <v>1</v>
      </c>
      <c r="AX108" s="10" t="s">
        <v>319</v>
      </c>
      <c r="AY108" s="10" t="s">
        <v>71</v>
      </c>
    </row>
    <row r="109" ht="15.75" customHeight="1">
      <c r="A109" s="5">
        <v>978610.0</v>
      </c>
      <c r="B109" s="6" t="s">
        <v>913</v>
      </c>
      <c r="C109" s="5">
        <v>0.0</v>
      </c>
      <c r="D109" s="7" t="s">
        <v>52</v>
      </c>
      <c r="E109" s="7" t="s">
        <v>53</v>
      </c>
      <c r="F109" s="7" t="s">
        <v>185</v>
      </c>
      <c r="G109" s="7" t="s">
        <v>426</v>
      </c>
      <c r="H109" s="7" t="s">
        <v>914</v>
      </c>
      <c r="I109" s="5">
        <v>2014.0</v>
      </c>
      <c r="J109" s="8">
        <v>41699.0</v>
      </c>
      <c r="K109" s="7" t="s">
        <v>188</v>
      </c>
      <c r="L109" s="7" t="s">
        <v>915</v>
      </c>
      <c r="M109" s="7">
        <f>IFERROR(__xludf.DUMMYFUNCTION("index(SPLIT(L109,""-""),0,1)"),2014.0)</f>
        <v>2014</v>
      </c>
      <c r="N109" s="5">
        <v>16.0</v>
      </c>
      <c r="O109" s="5">
        <v>1837.0</v>
      </c>
      <c r="P109" s="5">
        <v>6.0</v>
      </c>
      <c r="Q109" s="7" t="s">
        <v>916</v>
      </c>
      <c r="R109" s="5">
        <v>5.0</v>
      </c>
      <c r="S109" s="5">
        <v>20.0</v>
      </c>
      <c r="T109" s="5">
        <v>19.0</v>
      </c>
      <c r="U109" s="5">
        <v>553.0</v>
      </c>
      <c r="V109" s="5">
        <v>10.0</v>
      </c>
      <c r="W109" s="5">
        <v>269.0</v>
      </c>
      <c r="X109" s="7" t="s">
        <v>426</v>
      </c>
      <c r="Y109" s="5">
        <v>10.0</v>
      </c>
      <c r="Z109" s="5">
        <v>269.0</v>
      </c>
      <c r="AA109" s="5">
        <v>1.0</v>
      </c>
      <c r="AB109" s="5">
        <v>12.0</v>
      </c>
      <c r="AC109" s="7" t="s">
        <v>60</v>
      </c>
      <c r="AD109" s="7" t="s">
        <v>78</v>
      </c>
      <c r="AE109" s="7" t="s">
        <v>62</v>
      </c>
      <c r="AF109" s="7" t="s">
        <v>63</v>
      </c>
      <c r="AG109" s="7" t="s">
        <v>64</v>
      </c>
      <c r="AH109" s="7"/>
      <c r="AI109" s="7" t="s">
        <v>65</v>
      </c>
      <c r="AJ109" s="9" t="b">
        <v>0</v>
      </c>
      <c r="AK109" s="7" t="s">
        <v>64</v>
      </c>
      <c r="AL109" s="5" t="s">
        <v>66</v>
      </c>
      <c r="AM109" s="5" t="s">
        <v>241</v>
      </c>
      <c r="AN109" s="10" t="s">
        <v>917</v>
      </c>
      <c r="AO109" s="11" t="s">
        <v>918</v>
      </c>
      <c r="AP109" s="11">
        <v>8.0</v>
      </c>
      <c r="AQ109" s="11" t="str">
        <f t="shared" si="18"/>
        <v>0</v>
      </c>
      <c r="AR109" s="12">
        <f>IFERROR(__xludf.DUMMYFUNCTION("IF(REGEXMATCH(AO109, ""ISU_REP""), 1, 0)"),0.0)</f>
        <v>0</v>
      </c>
      <c r="AS109" s="12">
        <f>IFERROR(__xludf.DUMMYFUNCTION("IF(REGEXMATCH(AO109, ""ISU_ANLYS""), 1, 0)"),0.0)</f>
        <v>0</v>
      </c>
      <c r="AT109" s="12">
        <f>IFERROR(__xludf.DUMMYFUNCTION("IF(REGEXMATCH(AO109, ""SOL_DES""), 1, 0)"),0.0)</f>
        <v>0</v>
      </c>
      <c r="AU109" s="12">
        <f>IFERROR(__xludf.DUMMYFUNCTION("IF(REGEXMATCH(AO109, ""IMPL""), 1, 0)"),1.0)</f>
        <v>1</v>
      </c>
      <c r="AV109" s="12">
        <f>IFERROR(__xludf.DUMMYFUNCTION("IF(REGEXMATCH(AO109, ""CR""), 1, 0)"),1.0)</f>
        <v>1</v>
      </c>
      <c r="AW109" s="12">
        <f>IFERROR(__xludf.DUMMYFUNCTION("IF(REGEXMATCH(AO109, ""VER""), 1, 0)"),0.0)</f>
        <v>0</v>
      </c>
      <c r="AX109" s="10" t="s">
        <v>138</v>
      </c>
      <c r="AY109" s="10" t="s">
        <v>94</v>
      </c>
    </row>
    <row r="110" ht="15.75" customHeight="1">
      <c r="A110" s="5">
        <v>983489.0</v>
      </c>
      <c r="B110" s="6" t="s">
        <v>919</v>
      </c>
      <c r="C110" s="5">
        <v>0.0</v>
      </c>
      <c r="D110" s="7" t="s">
        <v>52</v>
      </c>
      <c r="E110" s="7" t="s">
        <v>53</v>
      </c>
      <c r="F110" s="7" t="s">
        <v>691</v>
      </c>
      <c r="G110" s="7" t="s">
        <v>920</v>
      </c>
      <c r="H110" s="7" t="s">
        <v>921</v>
      </c>
      <c r="I110" s="5">
        <v>2014.0</v>
      </c>
      <c r="J110" s="8">
        <v>41699.0</v>
      </c>
      <c r="K110" s="7" t="s">
        <v>922</v>
      </c>
      <c r="L110" s="7" t="s">
        <v>923</v>
      </c>
      <c r="M110" s="7">
        <f>IFERROR(__xludf.DUMMYFUNCTION("index(SPLIT(L110,""-""),0,1)"),2014.0)</f>
        <v>2014</v>
      </c>
      <c r="N110" s="5">
        <v>62.0</v>
      </c>
      <c r="O110" s="5">
        <v>368.0</v>
      </c>
      <c r="P110" s="5">
        <v>16.0</v>
      </c>
      <c r="Q110" s="7" t="s">
        <v>924</v>
      </c>
      <c r="R110" s="5">
        <v>11.0</v>
      </c>
      <c r="S110" s="5">
        <v>32.0</v>
      </c>
      <c r="T110" s="5">
        <v>55.0</v>
      </c>
      <c r="U110" s="5">
        <v>4093.0</v>
      </c>
      <c r="V110" s="5">
        <v>24.0</v>
      </c>
      <c r="W110" s="5">
        <v>1461.0</v>
      </c>
      <c r="X110" s="7" t="s">
        <v>920</v>
      </c>
      <c r="Y110" s="5">
        <v>24.0</v>
      </c>
      <c r="Z110" s="5">
        <v>1461.0</v>
      </c>
      <c r="AA110" s="5">
        <v>1.0</v>
      </c>
      <c r="AB110" s="5">
        <v>16.0</v>
      </c>
      <c r="AC110" s="7" t="s">
        <v>60</v>
      </c>
      <c r="AD110" s="7" t="s">
        <v>78</v>
      </c>
      <c r="AE110" s="7" t="s">
        <v>62</v>
      </c>
      <c r="AF110" s="7" t="s">
        <v>63</v>
      </c>
      <c r="AG110" s="7" t="s">
        <v>64</v>
      </c>
      <c r="AH110" s="7"/>
      <c r="AI110" s="7" t="s">
        <v>65</v>
      </c>
      <c r="AJ110" s="9" t="b">
        <v>0</v>
      </c>
      <c r="AK110" s="7" t="s">
        <v>64</v>
      </c>
      <c r="AL110" s="5" t="s">
        <v>66</v>
      </c>
      <c r="AM110" s="5" t="s">
        <v>273</v>
      </c>
      <c r="AN110" s="10" t="s">
        <v>925</v>
      </c>
      <c r="AO110" s="11" t="s">
        <v>926</v>
      </c>
      <c r="AP110" s="11">
        <v>24.0</v>
      </c>
      <c r="AQ110" s="11" t="str">
        <f>IF(AP110&gt;19,"1","0")</f>
        <v>1</v>
      </c>
      <c r="AR110" s="12">
        <f>IFERROR(__xludf.DUMMYFUNCTION("IF(REGEXMATCH(AO110, ""ISU_REP""), 1, 0)"),0.0)</f>
        <v>0</v>
      </c>
      <c r="AS110" s="12">
        <f>IFERROR(__xludf.DUMMYFUNCTION("IF(REGEXMATCH(AO110, ""ISU_ANLYS""), 1, 0)"),1.0)</f>
        <v>1</v>
      </c>
      <c r="AT110" s="12">
        <f>IFERROR(__xludf.DUMMYFUNCTION("IF(REGEXMATCH(AO110, ""SOL_DES""), 1, 0)"),1.0)</f>
        <v>1</v>
      </c>
      <c r="AU110" s="12">
        <f>IFERROR(__xludf.DUMMYFUNCTION("IF(REGEXMATCH(AO110, ""IMPL""), 1, 0)"),1.0)</f>
        <v>1</v>
      </c>
      <c r="AV110" s="12">
        <f>IFERROR(__xludf.DUMMYFUNCTION("IF(REGEXMATCH(AO110, ""CR""), 1, 0)"),1.0)</f>
        <v>1</v>
      </c>
      <c r="AW110" s="12">
        <f>IFERROR(__xludf.DUMMYFUNCTION("IF(REGEXMATCH(AO110, ""VER""), 1, 0)"),1.0)</f>
        <v>1</v>
      </c>
      <c r="AX110" s="10" t="s">
        <v>93</v>
      </c>
      <c r="AY110" s="10" t="s">
        <v>94</v>
      </c>
    </row>
    <row r="111" ht="15.75" customHeight="1">
      <c r="A111" s="5">
        <v>985257.0</v>
      </c>
      <c r="B111" s="6" t="s">
        <v>927</v>
      </c>
      <c r="C111" s="5">
        <v>0.0</v>
      </c>
      <c r="D111" s="7" t="s">
        <v>52</v>
      </c>
      <c r="E111" s="7" t="s">
        <v>53</v>
      </c>
      <c r="F111" s="7" t="s">
        <v>129</v>
      </c>
      <c r="G111" s="7" t="s">
        <v>928</v>
      </c>
      <c r="H111" s="7" t="s">
        <v>929</v>
      </c>
      <c r="I111" s="5">
        <v>2014.0</v>
      </c>
      <c r="J111" s="8">
        <v>41699.0</v>
      </c>
      <c r="K111" s="7" t="s">
        <v>930</v>
      </c>
      <c r="L111" s="7" t="s">
        <v>931</v>
      </c>
      <c r="M111" s="7">
        <f>IFERROR(__xludf.DUMMYFUNCTION("index(SPLIT(L111,""-""),0,1)"),2014.0)</f>
        <v>2014</v>
      </c>
      <c r="N111" s="5">
        <v>5.0</v>
      </c>
      <c r="O111" s="5">
        <v>251.0</v>
      </c>
      <c r="P111" s="5">
        <v>3.0</v>
      </c>
      <c r="Q111" s="7" t="s">
        <v>932</v>
      </c>
      <c r="R111" s="5">
        <v>9.0</v>
      </c>
      <c r="S111" s="5">
        <v>0.0</v>
      </c>
      <c r="T111" s="5">
        <v>18.0</v>
      </c>
      <c r="U111" s="5">
        <v>326.0</v>
      </c>
      <c r="V111" s="5">
        <v>11.0</v>
      </c>
      <c r="W111" s="5">
        <v>212.0</v>
      </c>
      <c r="X111" s="7" t="s">
        <v>928</v>
      </c>
      <c r="Y111" s="5">
        <v>11.0</v>
      </c>
      <c r="Z111" s="5">
        <v>212.0</v>
      </c>
      <c r="AA111" s="5">
        <v>1.0</v>
      </c>
      <c r="AB111" s="5">
        <v>5.0</v>
      </c>
      <c r="AC111" s="7" t="s">
        <v>60</v>
      </c>
      <c r="AD111" s="7" t="s">
        <v>78</v>
      </c>
      <c r="AE111" s="7" t="s">
        <v>62</v>
      </c>
      <c r="AF111" s="7" t="s">
        <v>63</v>
      </c>
      <c r="AG111" s="7" t="s">
        <v>64</v>
      </c>
      <c r="AH111" s="7"/>
      <c r="AI111" s="7" t="s">
        <v>65</v>
      </c>
      <c r="AJ111" s="9" t="b">
        <v>0</v>
      </c>
      <c r="AK111" s="7" t="s">
        <v>64</v>
      </c>
      <c r="AL111" s="5" t="s">
        <v>66</v>
      </c>
      <c r="AM111" s="5" t="s">
        <v>223</v>
      </c>
      <c r="AN111" s="10" t="s">
        <v>933</v>
      </c>
      <c r="AO111" s="11" t="s">
        <v>934</v>
      </c>
      <c r="AP111" s="11">
        <v>7.0</v>
      </c>
      <c r="AQ111" s="11" t="str">
        <f t="shared" ref="AQ111:AQ134" si="19">IF(AP111&gt;12,"1","0")</f>
        <v>0</v>
      </c>
      <c r="AR111" s="12">
        <f>IFERROR(__xludf.DUMMYFUNCTION("IF(REGEXMATCH(AO111, ""ISU_REP""), 1, 0)"),0.0)</f>
        <v>0</v>
      </c>
      <c r="AS111" s="12">
        <f>IFERROR(__xludf.DUMMYFUNCTION("IF(REGEXMATCH(AO111, ""ISU_ANLYS""), 1, 0)"),0.0)</f>
        <v>0</v>
      </c>
      <c r="AT111" s="12">
        <f>IFERROR(__xludf.DUMMYFUNCTION("IF(REGEXMATCH(AO111, ""SOL_DES""), 1, 0)"),1.0)</f>
        <v>1</v>
      </c>
      <c r="AU111" s="12">
        <f>IFERROR(__xludf.DUMMYFUNCTION("IF(REGEXMATCH(AO111, ""IMPL""), 1, 0)"),1.0)</f>
        <v>1</v>
      </c>
      <c r="AV111" s="12">
        <f>IFERROR(__xludf.DUMMYFUNCTION("IF(REGEXMATCH(AO111, ""CR""), 1, 0)"),1.0)</f>
        <v>1</v>
      </c>
      <c r="AW111" s="12">
        <f>IFERROR(__xludf.DUMMYFUNCTION("IF(REGEXMATCH(AO111, ""VER""), 1, 0)"),1.0)</f>
        <v>1</v>
      </c>
      <c r="AX111" s="10" t="s">
        <v>138</v>
      </c>
      <c r="AY111" s="10" t="s">
        <v>94</v>
      </c>
    </row>
    <row r="112" ht="15.75" customHeight="1">
      <c r="A112" s="5">
        <v>989204.0</v>
      </c>
      <c r="B112" s="6" t="s">
        <v>935</v>
      </c>
      <c r="C112" s="5">
        <v>0.0</v>
      </c>
      <c r="D112" s="7" t="s">
        <v>52</v>
      </c>
      <c r="E112" s="7" t="s">
        <v>53</v>
      </c>
      <c r="F112" s="7" t="s">
        <v>73</v>
      </c>
      <c r="G112" s="7" t="s">
        <v>278</v>
      </c>
      <c r="H112" s="7" t="s">
        <v>936</v>
      </c>
      <c r="I112" s="5">
        <v>2014.0</v>
      </c>
      <c r="J112" s="8">
        <v>41699.0</v>
      </c>
      <c r="K112" s="7" t="s">
        <v>937</v>
      </c>
      <c r="L112" s="7" t="s">
        <v>938</v>
      </c>
      <c r="M112" s="7">
        <f>IFERROR(__xludf.DUMMYFUNCTION("index(SPLIT(L112,""-""),0,1)"),2014.0)</f>
        <v>2014</v>
      </c>
      <c r="N112" s="5">
        <v>6.0</v>
      </c>
      <c r="O112" s="5">
        <v>634.0</v>
      </c>
      <c r="P112" s="5">
        <v>6.0</v>
      </c>
      <c r="Q112" s="7" t="s">
        <v>939</v>
      </c>
      <c r="R112" s="5">
        <v>8.0</v>
      </c>
      <c r="S112" s="5">
        <v>184.0</v>
      </c>
      <c r="T112" s="5">
        <v>9.0</v>
      </c>
      <c r="U112" s="5">
        <v>521.0</v>
      </c>
      <c r="V112" s="5">
        <v>6.0</v>
      </c>
      <c r="W112" s="5">
        <v>340.0</v>
      </c>
      <c r="X112" s="7" t="s">
        <v>278</v>
      </c>
      <c r="Y112" s="5">
        <v>6.0</v>
      </c>
      <c r="Z112" s="5">
        <v>340.0</v>
      </c>
      <c r="AA112" s="5">
        <v>1.0</v>
      </c>
      <c r="AB112" s="5">
        <v>5.0</v>
      </c>
      <c r="AC112" s="7" t="s">
        <v>60</v>
      </c>
      <c r="AD112" s="7" t="s">
        <v>78</v>
      </c>
      <c r="AE112" s="7" t="s">
        <v>62</v>
      </c>
      <c r="AF112" s="7" t="s">
        <v>63</v>
      </c>
      <c r="AG112" s="7" t="s">
        <v>940</v>
      </c>
      <c r="AH112" s="7"/>
      <c r="AI112" s="7" t="s">
        <v>65</v>
      </c>
      <c r="AJ112" s="9" t="b">
        <v>0</v>
      </c>
      <c r="AK112" s="7" t="s">
        <v>64</v>
      </c>
      <c r="AL112" s="5" t="s">
        <v>326</v>
      </c>
      <c r="AM112" s="5" t="s">
        <v>572</v>
      </c>
      <c r="AN112" s="10" t="s">
        <v>941</v>
      </c>
      <c r="AO112" s="11" t="s">
        <v>499</v>
      </c>
      <c r="AP112" s="11">
        <v>3.0</v>
      </c>
      <c r="AQ112" s="11" t="str">
        <f t="shared" si="19"/>
        <v>0</v>
      </c>
      <c r="AR112" s="12">
        <f>IFERROR(__xludf.DUMMYFUNCTION("IF(REGEXMATCH(AO112, ""ISU_REP""), 1, 0)"),0.0)</f>
        <v>0</v>
      </c>
      <c r="AS112" s="12">
        <f>IFERROR(__xludf.DUMMYFUNCTION("IF(REGEXMATCH(AO112, ""ISU_ANLYS""), 1, 0)"),0.0)</f>
        <v>0</v>
      </c>
      <c r="AT112" s="12">
        <f>IFERROR(__xludf.DUMMYFUNCTION("IF(REGEXMATCH(AO112, ""SOL_DES""), 1, 0)"),0.0)</f>
        <v>0</v>
      </c>
      <c r="AU112" s="12">
        <f>IFERROR(__xludf.DUMMYFUNCTION("IF(REGEXMATCH(AO112, ""IMPL""), 1, 0)"),1.0)</f>
        <v>1</v>
      </c>
      <c r="AV112" s="12">
        <f>IFERROR(__xludf.DUMMYFUNCTION("IF(REGEXMATCH(AO112, ""CR""), 1, 0)"),1.0)</f>
        <v>1</v>
      </c>
      <c r="AW112" s="12">
        <f>IFERROR(__xludf.DUMMYFUNCTION("IF(REGEXMATCH(AO112, ""VER""), 1, 0)"),0.0)</f>
        <v>0</v>
      </c>
      <c r="AX112" s="10" t="s">
        <v>155</v>
      </c>
      <c r="AY112" s="10" t="s">
        <v>71</v>
      </c>
    </row>
    <row r="113" ht="15.75" customHeight="1">
      <c r="A113" s="5">
        <v>991812.0</v>
      </c>
      <c r="B113" s="6" t="s">
        <v>942</v>
      </c>
      <c r="C113" s="5">
        <v>0.0</v>
      </c>
      <c r="D113" s="7" t="s">
        <v>52</v>
      </c>
      <c r="E113" s="7" t="s">
        <v>53</v>
      </c>
      <c r="F113" s="7" t="s">
        <v>684</v>
      </c>
      <c r="G113" s="7" t="s">
        <v>624</v>
      </c>
      <c r="H113" s="7" t="s">
        <v>943</v>
      </c>
      <c r="I113" s="5">
        <v>2014.0</v>
      </c>
      <c r="J113" s="8">
        <v>41730.0</v>
      </c>
      <c r="K113" s="7" t="s">
        <v>944</v>
      </c>
      <c r="L113" s="7" t="s">
        <v>945</v>
      </c>
      <c r="M113" s="7">
        <f>IFERROR(__xludf.DUMMYFUNCTION("index(SPLIT(L113,""-""),0,1)"),2014.0)</f>
        <v>2014</v>
      </c>
      <c r="N113" s="5">
        <v>13.0</v>
      </c>
      <c r="O113" s="5">
        <v>2477.0</v>
      </c>
      <c r="P113" s="5">
        <v>5.0</v>
      </c>
      <c r="Q113" s="7" t="s">
        <v>946</v>
      </c>
      <c r="R113" s="5">
        <v>11.0</v>
      </c>
      <c r="S113" s="5">
        <v>32.0</v>
      </c>
      <c r="T113" s="5">
        <v>22.0</v>
      </c>
      <c r="U113" s="5">
        <v>879.0</v>
      </c>
      <c r="V113" s="5">
        <v>5.0</v>
      </c>
      <c r="W113" s="5">
        <v>61.0</v>
      </c>
      <c r="X113" s="7" t="s">
        <v>624</v>
      </c>
      <c r="Y113" s="5">
        <v>5.0</v>
      </c>
      <c r="Z113" s="5">
        <v>61.0</v>
      </c>
      <c r="AA113" s="5">
        <v>1.0</v>
      </c>
      <c r="AB113" s="5">
        <v>7.0</v>
      </c>
      <c r="AC113" s="7" t="s">
        <v>60</v>
      </c>
      <c r="AD113" s="7" t="s">
        <v>78</v>
      </c>
      <c r="AE113" s="7" t="s">
        <v>62</v>
      </c>
      <c r="AF113" s="7" t="s">
        <v>63</v>
      </c>
      <c r="AG113" s="7" t="s">
        <v>64</v>
      </c>
      <c r="AH113" s="7"/>
      <c r="AI113" s="7" t="s">
        <v>65</v>
      </c>
      <c r="AJ113" s="9" t="b">
        <v>0</v>
      </c>
      <c r="AK113" s="7" t="s">
        <v>64</v>
      </c>
      <c r="AL113" s="5" t="s">
        <v>326</v>
      </c>
      <c r="AM113" s="5" t="s">
        <v>327</v>
      </c>
      <c r="AN113" s="10" t="s">
        <v>947</v>
      </c>
      <c r="AO113" s="11" t="s">
        <v>948</v>
      </c>
      <c r="AP113" s="11">
        <v>9.0</v>
      </c>
      <c r="AQ113" s="11" t="str">
        <f t="shared" si="19"/>
        <v>0</v>
      </c>
      <c r="AR113" s="12">
        <f>IFERROR(__xludf.DUMMYFUNCTION("IF(REGEXMATCH(AO113, ""ISU_REP""), 1, 0)"),0.0)</f>
        <v>0</v>
      </c>
      <c r="AS113" s="12">
        <f>IFERROR(__xludf.DUMMYFUNCTION("IF(REGEXMATCH(AO113, ""ISU_ANLYS""), 1, 0)"),0.0)</f>
        <v>0</v>
      </c>
      <c r="AT113" s="12">
        <f>IFERROR(__xludf.DUMMYFUNCTION("IF(REGEXMATCH(AO113, ""SOL_DES""), 1, 0)"),0.0)</f>
        <v>0</v>
      </c>
      <c r="AU113" s="12">
        <f>IFERROR(__xludf.DUMMYFUNCTION("IF(REGEXMATCH(AO113, ""IMPL""), 1, 0)"),1.0)</f>
        <v>1</v>
      </c>
      <c r="AV113" s="12">
        <f>IFERROR(__xludf.DUMMYFUNCTION("IF(REGEXMATCH(AO113, ""CR""), 1, 0)"),1.0)</f>
        <v>1</v>
      </c>
      <c r="AW113" s="12">
        <f>IFERROR(__xludf.DUMMYFUNCTION("IF(REGEXMATCH(AO113, ""VER""), 1, 0)"),1.0)</f>
        <v>1</v>
      </c>
      <c r="AX113" s="10" t="s">
        <v>138</v>
      </c>
      <c r="AY113" s="10" t="s">
        <v>94</v>
      </c>
    </row>
    <row r="114" ht="15.75" customHeight="1">
      <c r="A114" s="5">
        <v>1003694.0</v>
      </c>
      <c r="B114" s="6" t="s">
        <v>949</v>
      </c>
      <c r="C114" s="5">
        <v>0.0</v>
      </c>
      <c r="D114" s="7" t="s">
        <v>52</v>
      </c>
      <c r="E114" s="7" t="s">
        <v>53</v>
      </c>
      <c r="F114" s="7" t="s">
        <v>862</v>
      </c>
      <c r="G114" s="7" t="s">
        <v>166</v>
      </c>
      <c r="H114" s="7" t="s">
        <v>950</v>
      </c>
      <c r="I114" s="5">
        <v>2014.0</v>
      </c>
      <c r="J114" s="8">
        <v>41730.0</v>
      </c>
      <c r="K114" s="7" t="s">
        <v>951</v>
      </c>
      <c r="L114" s="7" t="s">
        <v>952</v>
      </c>
      <c r="M114" s="7">
        <f>IFERROR(__xludf.DUMMYFUNCTION("index(SPLIT(L114,""-""),0,1)"),2014.0)</f>
        <v>2014</v>
      </c>
      <c r="N114" s="5">
        <v>1.0</v>
      </c>
      <c r="O114" s="5">
        <v>127.0</v>
      </c>
      <c r="P114" s="5">
        <v>6.0</v>
      </c>
      <c r="Q114" s="7" t="s">
        <v>953</v>
      </c>
      <c r="R114" s="5">
        <v>18.0</v>
      </c>
      <c r="S114" s="5">
        <v>96.0</v>
      </c>
      <c r="T114" s="5">
        <v>13.0</v>
      </c>
      <c r="U114" s="5">
        <v>355.0</v>
      </c>
      <c r="V114" s="5">
        <v>3.0</v>
      </c>
      <c r="W114" s="5">
        <v>191.0</v>
      </c>
      <c r="X114" s="7" t="s">
        <v>954</v>
      </c>
      <c r="Y114" s="5">
        <v>3.0</v>
      </c>
      <c r="Z114" s="5">
        <v>51.0</v>
      </c>
      <c r="AA114" s="5">
        <v>0.0</v>
      </c>
      <c r="AB114" s="5">
        <v>4.0</v>
      </c>
      <c r="AC114" s="7" t="s">
        <v>60</v>
      </c>
      <c r="AD114" s="7" t="s">
        <v>171</v>
      </c>
      <c r="AE114" s="7" t="s">
        <v>62</v>
      </c>
      <c r="AF114" s="7" t="s">
        <v>115</v>
      </c>
      <c r="AG114" s="7" t="s">
        <v>64</v>
      </c>
      <c r="AH114" s="7"/>
      <c r="AI114" s="7" t="s">
        <v>65</v>
      </c>
      <c r="AJ114" s="9" t="b">
        <v>0</v>
      </c>
      <c r="AK114" s="7" t="s">
        <v>64</v>
      </c>
      <c r="AL114" s="5" t="s">
        <v>172</v>
      </c>
      <c r="AM114" s="5" t="s">
        <v>173</v>
      </c>
      <c r="AN114" s="10" t="s">
        <v>955</v>
      </c>
      <c r="AO114" s="11" t="s">
        <v>956</v>
      </c>
      <c r="AP114" s="11">
        <v>4.0</v>
      </c>
      <c r="AQ114" s="11" t="str">
        <f t="shared" si="19"/>
        <v>0</v>
      </c>
      <c r="AR114" s="12">
        <f>IFERROR(__xludf.DUMMYFUNCTION("IF(REGEXMATCH(AO114, ""ISU_REP""), 1, 0)"),1.0)</f>
        <v>1</v>
      </c>
      <c r="AS114" s="12">
        <f>IFERROR(__xludf.DUMMYFUNCTION("IF(REGEXMATCH(AO114, ""ISU_ANLYS""), 1, 0)"),1.0)</f>
        <v>1</v>
      </c>
      <c r="AT114" s="12">
        <f>IFERROR(__xludf.DUMMYFUNCTION("IF(REGEXMATCH(AO114, ""SOL_DES""), 1, 0)"),0.0)</f>
        <v>0</v>
      </c>
      <c r="AU114" s="12">
        <f>IFERROR(__xludf.DUMMYFUNCTION("IF(REGEXMATCH(AO114, ""IMPL""), 1, 0)"),1.0)</f>
        <v>1</v>
      </c>
      <c r="AV114" s="12">
        <f>IFERROR(__xludf.DUMMYFUNCTION("IF(REGEXMATCH(AO114, ""CR""), 1, 0)"),0.0)</f>
        <v>0</v>
      </c>
      <c r="AW114" s="12">
        <f>IFERROR(__xludf.DUMMYFUNCTION("IF(REGEXMATCH(AO114, ""VER""), 1, 0)"),1.0)</f>
        <v>1</v>
      </c>
      <c r="AX114" s="10" t="s">
        <v>226</v>
      </c>
      <c r="AY114" s="10" t="s">
        <v>71</v>
      </c>
    </row>
    <row r="115" ht="15.75" customHeight="1">
      <c r="A115" s="5">
        <v>1023280.0</v>
      </c>
      <c r="B115" s="6" t="s">
        <v>957</v>
      </c>
      <c r="C115" s="5">
        <v>0.0</v>
      </c>
      <c r="D115" s="7" t="s">
        <v>52</v>
      </c>
      <c r="E115" s="7" t="s">
        <v>53</v>
      </c>
      <c r="F115" s="7" t="s">
        <v>185</v>
      </c>
      <c r="G115" s="7" t="s">
        <v>641</v>
      </c>
      <c r="H115" s="7" t="s">
        <v>958</v>
      </c>
      <c r="I115" s="5">
        <v>2014.0</v>
      </c>
      <c r="J115" s="8">
        <v>41791.0</v>
      </c>
      <c r="K115" s="7" t="s">
        <v>188</v>
      </c>
      <c r="L115" s="7" t="s">
        <v>959</v>
      </c>
      <c r="M115" s="7">
        <f>IFERROR(__xludf.DUMMYFUNCTION("index(SPLIT(L115,""-""),0,1)"),2014.0)</f>
        <v>2014</v>
      </c>
      <c r="N115" s="5">
        <v>2.0</v>
      </c>
      <c r="O115" s="5">
        <v>1737.0</v>
      </c>
      <c r="P115" s="5">
        <v>1.0</v>
      </c>
      <c r="Q115" s="7" t="s">
        <v>960</v>
      </c>
      <c r="R115" s="5">
        <v>3.0</v>
      </c>
      <c r="S115" s="5">
        <v>34.0</v>
      </c>
      <c r="T115" s="5">
        <v>6.0</v>
      </c>
      <c r="U115" s="5">
        <v>100.0</v>
      </c>
      <c r="V115" s="5">
        <v>4.0</v>
      </c>
      <c r="W115" s="5">
        <v>73.0</v>
      </c>
      <c r="X115" s="7" t="s">
        <v>641</v>
      </c>
      <c r="Y115" s="5">
        <v>4.0</v>
      </c>
      <c r="Z115" s="5">
        <v>73.0</v>
      </c>
      <c r="AA115" s="5">
        <v>1.0</v>
      </c>
      <c r="AB115" s="5">
        <v>2.0</v>
      </c>
      <c r="AC115" s="7" t="s">
        <v>60</v>
      </c>
      <c r="AD115" s="7" t="s">
        <v>78</v>
      </c>
      <c r="AE115" s="7" t="s">
        <v>62</v>
      </c>
      <c r="AF115" s="7" t="s">
        <v>63</v>
      </c>
      <c r="AG115" s="7" t="s">
        <v>64</v>
      </c>
      <c r="AH115" s="7"/>
      <c r="AI115" s="7" t="s">
        <v>65</v>
      </c>
      <c r="AJ115" s="9" t="b">
        <v>0</v>
      </c>
      <c r="AK115" s="7" t="s">
        <v>64</v>
      </c>
      <c r="AL115" s="5" t="s">
        <v>326</v>
      </c>
      <c r="AM115" s="5" t="s">
        <v>572</v>
      </c>
      <c r="AN115" s="10" t="s">
        <v>961</v>
      </c>
      <c r="AO115" s="11" t="s">
        <v>154</v>
      </c>
      <c r="AP115" s="11">
        <v>2.0</v>
      </c>
      <c r="AQ115" s="11" t="str">
        <f t="shared" si="19"/>
        <v>0</v>
      </c>
      <c r="AR115" s="12">
        <f>IFERROR(__xludf.DUMMYFUNCTION("IF(REGEXMATCH(AO115, ""ISU_REP""), 1, 0)"),0.0)</f>
        <v>0</v>
      </c>
      <c r="AS115" s="12">
        <f>IFERROR(__xludf.DUMMYFUNCTION("IF(REGEXMATCH(AO115, ""ISU_ANLYS""), 1, 0)"),0.0)</f>
        <v>0</v>
      </c>
      <c r="AT115" s="12">
        <f>IFERROR(__xludf.DUMMYFUNCTION("IF(REGEXMATCH(AO115, ""SOL_DES""), 1, 0)"),0.0)</f>
        <v>0</v>
      </c>
      <c r="AU115" s="12">
        <f>IFERROR(__xludf.DUMMYFUNCTION("IF(REGEXMATCH(AO115, ""IMPL""), 1, 0)"),1.0)</f>
        <v>1</v>
      </c>
      <c r="AV115" s="12">
        <f>IFERROR(__xludf.DUMMYFUNCTION("IF(REGEXMATCH(AO115, ""CR""), 1, 0)"),1.0)</f>
        <v>1</v>
      </c>
      <c r="AW115" s="12">
        <f>IFERROR(__xludf.DUMMYFUNCTION("IF(REGEXMATCH(AO115, ""VER""), 1, 0)"),0.0)</f>
        <v>0</v>
      </c>
      <c r="AX115" s="10" t="s">
        <v>155</v>
      </c>
      <c r="AY115" s="10" t="s">
        <v>71</v>
      </c>
    </row>
    <row r="116" ht="15.75" customHeight="1">
      <c r="A116" s="13">
        <v>1024256.0</v>
      </c>
      <c r="B116" s="14" t="str">
        <f>CONCATENATE("https://bugzilla.mozilla.org/show_bug.cgi?id=",A116)</f>
        <v>https://bugzilla.mozilla.org/show_bug.cgi?id=1024256</v>
      </c>
      <c r="C116" s="13">
        <v>0.0</v>
      </c>
      <c r="D116" s="13" t="s">
        <v>52</v>
      </c>
      <c r="E116" s="13" t="s">
        <v>53</v>
      </c>
      <c r="F116" s="13" t="s">
        <v>511</v>
      </c>
      <c r="G116" s="13" t="s">
        <v>962</v>
      </c>
      <c r="H116" s="13" t="s">
        <v>963</v>
      </c>
      <c r="I116" s="13">
        <v>2014.0</v>
      </c>
      <c r="J116" s="15">
        <v>41791.0</v>
      </c>
      <c r="K116" s="13" t="s">
        <v>964</v>
      </c>
      <c r="L116" s="13" t="s">
        <v>965</v>
      </c>
      <c r="M116" s="7">
        <f>IFERROR(__xludf.DUMMYFUNCTION("index(SPLIT(L116,""-""),0,1)"),2014.0)</f>
        <v>2014</v>
      </c>
      <c r="N116" s="13">
        <v>4.0</v>
      </c>
      <c r="O116" s="13">
        <v>4.0</v>
      </c>
      <c r="P116" s="13">
        <v>1.0</v>
      </c>
      <c r="Q116" s="13" t="s">
        <v>966</v>
      </c>
      <c r="R116" s="13">
        <v>19.0</v>
      </c>
      <c r="S116" s="13">
        <v>8.0</v>
      </c>
      <c r="T116" s="13">
        <v>7.0</v>
      </c>
      <c r="U116" s="13">
        <v>106.0</v>
      </c>
      <c r="V116" s="13">
        <v>6.0</v>
      </c>
      <c r="W116" s="13">
        <v>98.0</v>
      </c>
      <c r="X116" s="13" t="s">
        <v>962</v>
      </c>
      <c r="Y116" s="13">
        <v>6.0</v>
      </c>
      <c r="Z116" s="13">
        <v>98.0</v>
      </c>
      <c r="AA116" s="13">
        <v>1.0</v>
      </c>
      <c r="AB116" s="13">
        <v>1.0</v>
      </c>
      <c r="AC116" s="13" t="s">
        <v>60</v>
      </c>
      <c r="AD116" s="13" t="s">
        <v>78</v>
      </c>
      <c r="AE116" s="13" t="s">
        <v>62</v>
      </c>
      <c r="AF116" s="13" t="s">
        <v>63</v>
      </c>
      <c r="AG116" s="13"/>
      <c r="AH116" s="13"/>
      <c r="AI116" s="13"/>
      <c r="AJ116" s="13"/>
      <c r="AK116" s="13"/>
      <c r="AL116" s="5" t="s">
        <v>66</v>
      </c>
      <c r="AM116" s="13" t="s">
        <v>162</v>
      </c>
      <c r="AN116" s="10" t="s">
        <v>183</v>
      </c>
      <c r="AO116" s="11" t="s">
        <v>184</v>
      </c>
      <c r="AP116" s="11">
        <v>1.0</v>
      </c>
      <c r="AQ116" s="11" t="str">
        <f t="shared" si="19"/>
        <v>0</v>
      </c>
      <c r="AR116" s="12">
        <f>IFERROR(__xludf.DUMMYFUNCTION("IF(REGEXMATCH(AO116, ""ISU_REP""), 1, 0)"),0.0)</f>
        <v>0</v>
      </c>
      <c r="AS116" s="12">
        <f>IFERROR(__xludf.DUMMYFUNCTION("IF(REGEXMATCH(AO116, ""ISU_ANLYS""), 1, 0)"),0.0)</f>
        <v>0</v>
      </c>
      <c r="AT116" s="12">
        <f>IFERROR(__xludf.DUMMYFUNCTION("IF(REGEXMATCH(AO116, ""SOL_DES""), 1, 0)"),0.0)</f>
        <v>0</v>
      </c>
      <c r="AU116" s="12">
        <f>IFERROR(__xludf.DUMMYFUNCTION("IF(REGEXMATCH(AO116, ""IMPL""), 1, 0)"),1.0)</f>
        <v>1</v>
      </c>
      <c r="AV116" s="12">
        <f>IFERROR(__xludf.DUMMYFUNCTION("IF(REGEXMATCH(AO116, ""CR""), 1, 0)"),0.0)</f>
        <v>0</v>
      </c>
      <c r="AW116" s="12">
        <f>IFERROR(__xludf.DUMMYFUNCTION("IF(REGEXMATCH(AO116, ""VER""), 1, 0)"),0.0)</f>
        <v>0</v>
      </c>
      <c r="AX116" s="16" t="s">
        <v>184</v>
      </c>
      <c r="AY116" s="16" t="s">
        <v>71</v>
      </c>
    </row>
    <row r="117" ht="15.75" customHeight="1">
      <c r="A117" s="5">
        <v>1025075.0</v>
      </c>
      <c r="B117" s="6" t="s">
        <v>967</v>
      </c>
      <c r="C117" s="5">
        <v>0.0</v>
      </c>
      <c r="D117" s="7" t="s">
        <v>52</v>
      </c>
      <c r="E117" s="7" t="s">
        <v>53</v>
      </c>
      <c r="F117" s="7" t="s">
        <v>818</v>
      </c>
      <c r="G117" s="7" t="s">
        <v>364</v>
      </c>
      <c r="H117" s="7" t="s">
        <v>968</v>
      </c>
      <c r="I117" s="5">
        <v>2014.0</v>
      </c>
      <c r="J117" s="8">
        <v>41791.0</v>
      </c>
      <c r="K117" s="7" t="s">
        <v>969</v>
      </c>
      <c r="L117" s="7" t="s">
        <v>969</v>
      </c>
      <c r="M117" s="7">
        <f>IFERROR(__xludf.DUMMYFUNCTION("index(SPLIT(L117,""-""),0,1)"),2014.0)</f>
        <v>2014</v>
      </c>
      <c r="N117" s="5">
        <v>1.0</v>
      </c>
      <c r="O117" s="5">
        <v>1.0</v>
      </c>
      <c r="P117" s="5">
        <v>2.0</v>
      </c>
      <c r="Q117" s="7" t="s">
        <v>970</v>
      </c>
      <c r="R117" s="5">
        <v>7.0</v>
      </c>
      <c r="S117" s="5">
        <v>147.0</v>
      </c>
      <c r="T117" s="5">
        <v>4.0</v>
      </c>
      <c r="U117" s="5">
        <v>186.0</v>
      </c>
      <c r="V117" s="5">
        <v>3.0</v>
      </c>
      <c r="W117" s="5">
        <v>178.0</v>
      </c>
      <c r="X117" s="7" t="s">
        <v>364</v>
      </c>
      <c r="Y117" s="5">
        <v>3.0</v>
      </c>
      <c r="Z117" s="5">
        <v>178.0</v>
      </c>
      <c r="AA117" s="5">
        <v>1.0</v>
      </c>
      <c r="AB117" s="5">
        <v>1.0</v>
      </c>
      <c r="AC117" s="7" t="s">
        <v>60</v>
      </c>
      <c r="AD117" s="7" t="s">
        <v>78</v>
      </c>
      <c r="AE117" s="7" t="s">
        <v>62</v>
      </c>
      <c r="AF117" s="7" t="s">
        <v>63</v>
      </c>
      <c r="AG117" s="7" t="s">
        <v>64</v>
      </c>
      <c r="AH117" s="7"/>
      <c r="AI117" s="7" t="s">
        <v>65</v>
      </c>
      <c r="AJ117" s="9" t="b">
        <v>0</v>
      </c>
      <c r="AK117" s="7" t="s">
        <v>64</v>
      </c>
      <c r="AL117" s="5" t="s">
        <v>66</v>
      </c>
      <c r="AM117" s="5" t="s">
        <v>79</v>
      </c>
      <c r="AN117" s="10" t="s">
        <v>710</v>
      </c>
      <c r="AO117" s="11" t="s">
        <v>612</v>
      </c>
      <c r="AP117" s="11">
        <v>2.0</v>
      </c>
      <c r="AQ117" s="11" t="str">
        <f t="shared" si="19"/>
        <v>0</v>
      </c>
      <c r="AR117" s="12">
        <f>IFERROR(__xludf.DUMMYFUNCTION("IF(REGEXMATCH(AO117, ""ISU_REP""), 1, 0)"),0.0)</f>
        <v>0</v>
      </c>
      <c r="AS117" s="12">
        <f>IFERROR(__xludf.DUMMYFUNCTION("IF(REGEXMATCH(AO117, ""ISU_ANLYS""), 1, 0)"),0.0)</f>
        <v>0</v>
      </c>
      <c r="AT117" s="12">
        <f>IFERROR(__xludf.DUMMYFUNCTION("IF(REGEXMATCH(AO117, ""SOL_DES""), 1, 0)"),1.0)</f>
        <v>1</v>
      </c>
      <c r="AU117" s="12">
        <f>IFERROR(__xludf.DUMMYFUNCTION("IF(REGEXMATCH(AO117, ""IMPL""), 1, 0)"),1.0)</f>
        <v>1</v>
      </c>
      <c r="AV117" s="12">
        <f>IFERROR(__xludf.DUMMYFUNCTION("IF(REGEXMATCH(AO117, ""CR""), 1, 0)"),0.0)</f>
        <v>0</v>
      </c>
      <c r="AW117" s="12">
        <f>IFERROR(__xludf.DUMMYFUNCTION("IF(REGEXMATCH(AO117, ""VER""), 1, 0)"),0.0)</f>
        <v>0</v>
      </c>
      <c r="AX117" s="10" t="s">
        <v>612</v>
      </c>
      <c r="AY117" s="10" t="s">
        <v>71</v>
      </c>
    </row>
    <row r="118" ht="15.75" customHeight="1">
      <c r="A118" s="5">
        <v>1029919.0</v>
      </c>
      <c r="B118" s="6" t="s">
        <v>971</v>
      </c>
      <c r="C118" s="5">
        <v>0.0</v>
      </c>
      <c r="D118" s="7" t="s">
        <v>52</v>
      </c>
      <c r="E118" s="7" t="s">
        <v>53</v>
      </c>
      <c r="F118" s="7" t="s">
        <v>691</v>
      </c>
      <c r="G118" s="7" t="s">
        <v>972</v>
      </c>
      <c r="H118" s="7" t="s">
        <v>973</v>
      </c>
      <c r="I118" s="5">
        <v>2014.0</v>
      </c>
      <c r="J118" s="8">
        <v>41791.0</v>
      </c>
      <c r="K118" s="7" t="s">
        <v>974</v>
      </c>
      <c r="L118" s="7" t="s">
        <v>975</v>
      </c>
      <c r="M118" s="7">
        <f>IFERROR(__xludf.DUMMYFUNCTION("index(SPLIT(L118,""-""),0,1)"),2014.0)</f>
        <v>2014</v>
      </c>
      <c r="N118" s="5">
        <v>12.0</v>
      </c>
      <c r="O118" s="5">
        <v>58.0</v>
      </c>
      <c r="P118" s="5">
        <v>6.0</v>
      </c>
      <c r="Q118" s="7" t="s">
        <v>976</v>
      </c>
      <c r="R118" s="5">
        <v>22.0</v>
      </c>
      <c r="S118" s="5">
        <v>68.0</v>
      </c>
      <c r="T118" s="5">
        <v>18.0</v>
      </c>
      <c r="U118" s="5">
        <v>781.0</v>
      </c>
      <c r="V118" s="5">
        <v>6.0</v>
      </c>
      <c r="W118" s="5">
        <v>175.0</v>
      </c>
      <c r="X118" s="7" t="s">
        <v>149</v>
      </c>
      <c r="Y118" s="5">
        <v>5.0</v>
      </c>
      <c r="Z118" s="5">
        <v>287.0</v>
      </c>
      <c r="AA118" s="5">
        <v>0.0</v>
      </c>
      <c r="AB118" s="5">
        <v>8.0</v>
      </c>
      <c r="AC118" s="7" t="s">
        <v>60</v>
      </c>
      <c r="AD118" s="7" t="s">
        <v>78</v>
      </c>
      <c r="AE118" s="7" t="s">
        <v>62</v>
      </c>
      <c r="AF118" s="7" t="s">
        <v>115</v>
      </c>
      <c r="AG118" s="7" t="s">
        <v>64</v>
      </c>
      <c r="AH118" s="7"/>
      <c r="AI118" s="7" t="s">
        <v>65</v>
      </c>
      <c r="AJ118" s="9" t="b">
        <v>0</v>
      </c>
      <c r="AK118" s="7" t="s">
        <v>64</v>
      </c>
      <c r="AL118" s="5" t="s">
        <v>66</v>
      </c>
      <c r="AM118" s="5" t="s">
        <v>90</v>
      </c>
      <c r="AN118" s="10" t="s">
        <v>977</v>
      </c>
      <c r="AO118" s="11" t="s">
        <v>978</v>
      </c>
      <c r="AP118" s="11">
        <v>10.0</v>
      </c>
      <c r="AQ118" s="11" t="str">
        <f t="shared" si="19"/>
        <v>0</v>
      </c>
      <c r="AR118" s="12">
        <f>IFERROR(__xludf.DUMMYFUNCTION("IF(REGEXMATCH(AO118, ""ISU_REP""), 1, 0)"),1.0)</f>
        <v>1</v>
      </c>
      <c r="AS118" s="12">
        <f>IFERROR(__xludf.DUMMYFUNCTION("IF(REGEXMATCH(AO118, ""ISU_ANLYS""), 1, 0)"),1.0)</f>
        <v>1</v>
      </c>
      <c r="AT118" s="12">
        <f>IFERROR(__xludf.DUMMYFUNCTION("IF(REGEXMATCH(AO118, ""SOL_DES""), 1, 0)"),1.0)</f>
        <v>1</v>
      </c>
      <c r="AU118" s="12">
        <f>IFERROR(__xludf.DUMMYFUNCTION("IF(REGEXMATCH(AO118, ""IMPL""), 1, 0)"),1.0)</f>
        <v>1</v>
      </c>
      <c r="AV118" s="12">
        <f>IFERROR(__xludf.DUMMYFUNCTION("IF(REGEXMATCH(AO118, ""CR""), 1, 0)"),1.0)</f>
        <v>1</v>
      </c>
      <c r="AW118" s="12">
        <f>IFERROR(__xludf.DUMMYFUNCTION("IF(REGEXMATCH(AO118, ""VER""), 1, 0)"),1.0)</f>
        <v>1</v>
      </c>
      <c r="AX118" s="10" t="s">
        <v>979</v>
      </c>
      <c r="AY118" s="10" t="s">
        <v>94</v>
      </c>
    </row>
    <row r="119" ht="15.75" customHeight="1">
      <c r="A119" s="5">
        <v>1033283.0</v>
      </c>
      <c r="B119" s="6" t="s">
        <v>980</v>
      </c>
      <c r="C119" s="5">
        <v>0.0</v>
      </c>
      <c r="D119" s="7" t="s">
        <v>52</v>
      </c>
      <c r="E119" s="7" t="s">
        <v>53</v>
      </c>
      <c r="F119" s="7" t="s">
        <v>309</v>
      </c>
      <c r="G119" s="7" t="s">
        <v>981</v>
      </c>
      <c r="H119" s="7" t="s">
        <v>982</v>
      </c>
      <c r="I119" s="5">
        <v>2014.0</v>
      </c>
      <c r="J119" s="8">
        <v>41821.0</v>
      </c>
      <c r="K119" s="7" t="s">
        <v>983</v>
      </c>
      <c r="L119" s="7" t="s">
        <v>983</v>
      </c>
      <c r="M119" s="7">
        <f>IFERROR(__xludf.DUMMYFUNCTION("index(SPLIT(L119,""-""),0,1)"),2014.0)</f>
        <v>2014</v>
      </c>
      <c r="N119" s="5">
        <v>4.0</v>
      </c>
      <c r="O119" s="5">
        <v>4.0</v>
      </c>
      <c r="P119" s="5">
        <v>2.0</v>
      </c>
      <c r="Q119" s="7" t="s">
        <v>984</v>
      </c>
      <c r="R119" s="5">
        <v>5.0</v>
      </c>
      <c r="S119" s="5">
        <v>52.0</v>
      </c>
      <c r="T119" s="5">
        <v>8.0</v>
      </c>
      <c r="U119" s="5">
        <v>285.0</v>
      </c>
      <c r="V119" s="5">
        <v>4.0</v>
      </c>
      <c r="W119" s="5">
        <v>132.0</v>
      </c>
      <c r="X119" s="7" t="s">
        <v>981</v>
      </c>
      <c r="Y119" s="5">
        <v>4.0</v>
      </c>
      <c r="Z119" s="5">
        <v>132.0</v>
      </c>
      <c r="AA119" s="5">
        <v>1.0</v>
      </c>
      <c r="AB119" s="5">
        <v>2.0</v>
      </c>
      <c r="AC119" s="7" t="s">
        <v>60</v>
      </c>
      <c r="AD119" s="7" t="s">
        <v>78</v>
      </c>
      <c r="AE119" s="7" t="s">
        <v>62</v>
      </c>
      <c r="AF119" s="7" t="s">
        <v>63</v>
      </c>
      <c r="AG119" s="7" t="s">
        <v>64</v>
      </c>
      <c r="AH119" s="7"/>
      <c r="AI119" s="7" t="s">
        <v>65</v>
      </c>
      <c r="AJ119" s="9" t="b">
        <v>0</v>
      </c>
      <c r="AK119" s="7" t="s">
        <v>64</v>
      </c>
      <c r="AL119" s="5" t="s">
        <v>66</v>
      </c>
      <c r="AM119" s="5" t="s">
        <v>241</v>
      </c>
      <c r="AN119" s="10" t="s">
        <v>985</v>
      </c>
      <c r="AO119" s="11" t="s">
        <v>499</v>
      </c>
      <c r="AP119" s="11">
        <v>3.0</v>
      </c>
      <c r="AQ119" s="11" t="str">
        <f t="shared" si="19"/>
        <v>0</v>
      </c>
      <c r="AR119" s="12">
        <f>IFERROR(__xludf.DUMMYFUNCTION("IF(REGEXMATCH(AO119, ""ISU_REP""), 1, 0)"),0.0)</f>
        <v>0</v>
      </c>
      <c r="AS119" s="12">
        <f>IFERROR(__xludf.DUMMYFUNCTION("IF(REGEXMATCH(AO119, ""ISU_ANLYS""), 1, 0)"),0.0)</f>
        <v>0</v>
      </c>
      <c r="AT119" s="12">
        <f>IFERROR(__xludf.DUMMYFUNCTION("IF(REGEXMATCH(AO119, ""SOL_DES""), 1, 0)"),0.0)</f>
        <v>0</v>
      </c>
      <c r="AU119" s="12">
        <f>IFERROR(__xludf.DUMMYFUNCTION("IF(REGEXMATCH(AO119, ""IMPL""), 1, 0)"),1.0)</f>
        <v>1</v>
      </c>
      <c r="AV119" s="12">
        <f>IFERROR(__xludf.DUMMYFUNCTION("IF(REGEXMATCH(AO119, ""CR""), 1, 0)"),1.0)</f>
        <v>1</v>
      </c>
      <c r="AW119" s="12">
        <f>IFERROR(__xludf.DUMMYFUNCTION("IF(REGEXMATCH(AO119, ""VER""), 1, 0)"),0.0)</f>
        <v>0</v>
      </c>
      <c r="AX119" s="10" t="s">
        <v>155</v>
      </c>
      <c r="AY119" s="10" t="s">
        <v>71</v>
      </c>
    </row>
    <row r="120" ht="15.75" customHeight="1">
      <c r="A120" s="5">
        <v>1033887.0</v>
      </c>
      <c r="B120" s="6" t="s">
        <v>986</v>
      </c>
      <c r="C120" s="5">
        <v>0.0</v>
      </c>
      <c r="D120" s="7" t="s">
        <v>52</v>
      </c>
      <c r="E120" s="7" t="s">
        <v>53</v>
      </c>
      <c r="F120" s="7" t="s">
        <v>349</v>
      </c>
      <c r="G120" s="7" t="s">
        <v>89</v>
      </c>
      <c r="H120" s="7" t="s">
        <v>987</v>
      </c>
      <c r="I120" s="5">
        <v>2014.0</v>
      </c>
      <c r="J120" s="8">
        <v>41821.0</v>
      </c>
      <c r="K120" s="7" t="s">
        <v>988</v>
      </c>
      <c r="L120" s="7" t="s">
        <v>988</v>
      </c>
      <c r="M120" s="7">
        <f>IFERROR(__xludf.DUMMYFUNCTION("index(SPLIT(L120,""-""),0,1)"),2014.0)</f>
        <v>2014</v>
      </c>
      <c r="N120" s="5">
        <v>0.0</v>
      </c>
      <c r="O120" s="5">
        <v>0.0</v>
      </c>
      <c r="P120" s="5">
        <v>3.0</v>
      </c>
      <c r="Q120" s="7" t="s">
        <v>989</v>
      </c>
      <c r="R120" s="5">
        <v>12.0</v>
      </c>
      <c r="S120" s="5">
        <v>0.0</v>
      </c>
      <c r="T120" s="5">
        <v>14.0</v>
      </c>
      <c r="U120" s="5">
        <v>954.0</v>
      </c>
      <c r="V120" s="5">
        <v>7.0</v>
      </c>
      <c r="W120" s="5">
        <v>605.0</v>
      </c>
      <c r="X120" s="7" t="s">
        <v>89</v>
      </c>
      <c r="Y120" s="5">
        <v>7.0</v>
      </c>
      <c r="Z120" s="5">
        <v>605.0</v>
      </c>
      <c r="AA120" s="5">
        <v>1.0</v>
      </c>
      <c r="AB120" s="5">
        <v>4.0</v>
      </c>
      <c r="AC120" s="7" t="s">
        <v>60</v>
      </c>
      <c r="AD120" s="7" t="s">
        <v>78</v>
      </c>
      <c r="AE120" s="7" t="s">
        <v>62</v>
      </c>
      <c r="AF120" s="7" t="s">
        <v>63</v>
      </c>
      <c r="AG120" s="7" t="s">
        <v>64</v>
      </c>
      <c r="AH120" s="7"/>
      <c r="AI120" s="7" t="s">
        <v>65</v>
      </c>
      <c r="AJ120" s="9" t="b">
        <v>0</v>
      </c>
      <c r="AK120" s="7" t="s">
        <v>64</v>
      </c>
      <c r="AL120" s="5" t="s">
        <v>66</v>
      </c>
      <c r="AM120" s="5" t="s">
        <v>103</v>
      </c>
      <c r="AN120" s="10" t="s">
        <v>990</v>
      </c>
      <c r="AO120" s="11" t="s">
        <v>991</v>
      </c>
      <c r="AP120" s="11">
        <v>4.0</v>
      </c>
      <c r="AQ120" s="11" t="str">
        <f t="shared" si="19"/>
        <v>0</v>
      </c>
      <c r="AR120" s="12">
        <f>IFERROR(__xludf.DUMMYFUNCTION("IF(REGEXMATCH(AO120, ""ISU_REP""), 1, 0)"),0.0)</f>
        <v>0</v>
      </c>
      <c r="AS120" s="12">
        <f>IFERROR(__xludf.DUMMYFUNCTION("IF(REGEXMATCH(AO120, ""ISU_ANLYS""), 1, 0)"),0.0)</f>
        <v>0</v>
      </c>
      <c r="AT120" s="12">
        <f>IFERROR(__xludf.DUMMYFUNCTION("IF(REGEXMATCH(AO120, ""SOL_DES""), 1, 0)"),1.0)</f>
        <v>1</v>
      </c>
      <c r="AU120" s="12">
        <f>IFERROR(__xludf.DUMMYFUNCTION("IF(REGEXMATCH(AO120, ""IMPL""), 1, 0)"),1.0)</f>
        <v>1</v>
      </c>
      <c r="AV120" s="12">
        <f>IFERROR(__xludf.DUMMYFUNCTION("IF(REGEXMATCH(AO120, ""CR""), 1, 0)"),1.0)</f>
        <v>1</v>
      </c>
      <c r="AW120" s="12">
        <f>IFERROR(__xludf.DUMMYFUNCTION("IF(REGEXMATCH(AO120, ""VER""), 1, 0)"),0.0)</f>
        <v>0</v>
      </c>
      <c r="AX120" s="10" t="s">
        <v>992</v>
      </c>
      <c r="AY120" s="10" t="s">
        <v>71</v>
      </c>
    </row>
    <row r="121" ht="15.75" customHeight="1">
      <c r="A121" s="5">
        <v>1047560.0</v>
      </c>
      <c r="B121" s="6" t="s">
        <v>993</v>
      </c>
      <c r="C121" s="5">
        <v>0.0</v>
      </c>
      <c r="D121" s="7" t="s">
        <v>52</v>
      </c>
      <c r="E121" s="7" t="s">
        <v>53</v>
      </c>
      <c r="F121" s="7" t="s">
        <v>440</v>
      </c>
      <c r="G121" s="7" t="s">
        <v>994</v>
      </c>
      <c r="H121" s="7" t="s">
        <v>995</v>
      </c>
      <c r="I121" s="5">
        <v>2014.0</v>
      </c>
      <c r="J121" s="8">
        <v>41852.0</v>
      </c>
      <c r="K121" s="7" t="s">
        <v>996</v>
      </c>
      <c r="L121" s="7" t="s">
        <v>996</v>
      </c>
      <c r="M121" s="7">
        <f>IFERROR(__xludf.DUMMYFUNCTION("index(SPLIT(L121,""-""),0,1)"),2014.0)</f>
        <v>2014</v>
      </c>
      <c r="N121" s="5">
        <v>5.0</v>
      </c>
      <c r="O121" s="5">
        <v>5.0</v>
      </c>
      <c r="P121" s="5">
        <v>2.0</v>
      </c>
      <c r="Q121" s="7" t="s">
        <v>997</v>
      </c>
      <c r="R121" s="5">
        <v>4.0</v>
      </c>
      <c r="S121" s="5">
        <v>22.0</v>
      </c>
      <c r="T121" s="5">
        <v>8.0</v>
      </c>
      <c r="U121" s="5">
        <v>168.0</v>
      </c>
      <c r="V121" s="5">
        <v>4.0</v>
      </c>
      <c r="W121" s="5">
        <v>49.0</v>
      </c>
      <c r="X121" s="7" t="s">
        <v>994</v>
      </c>
      <c r="Y121" s="5">
        <v>4.0</v>
      </c>
      <c r="Z121" s="5">
        <v>49.0</v>
      </c>
      <c r="AA121" s="5">
        <v>1.0</v>
      </c>
      <c r="AB121" s="5">
        <v>2.0</v>
      </c>
      <c r="AC121" s="7" t="s">
        <v>60</v>
      </c>
      <c r="AD121" s="7" t="s">
        <v>78</v>
      </c>
      <c r="AE121" s="7" t="s">
        <v>62</v>
      </c>
      <c r="AF121" s="7" t="s">
        <v>63</v>
      </c>
      <c r="AG121" s="7" t="s">
        <v>64</v>
      </c>
      <c r="AH121" s="7"/>
      <c r="AI121" s="7" t="s">
        <v>65</v>
      </c>
      <c r="AJ121" s="9" t="b">
        <v>0</v>
      </c>
      <c r="AK121" s="7" t="s">
        <v>64</v>
      </c>
      <c r="AL121" s="5" t="s">
        <v>66</v>
      </c>
      <c r="AM121" s="5" t="s">
        <v>223</v>
      </c>
      <c r="AN121" s="10" t="s">
        <v>998</v>
      </c>
      <c r="AO121" s="11" t="s">
        <v>999</v>
      </c>
      <c r="AP121" s="11">
        <v>4.0</v>
      </c>
      <c r="AQ121" s="11" t="str">
        <f t="shared" si="19"/>
        <v>0</v>
      </c>
      <c r="AR121" s="12">
        <f>IFERROR(__xludf.DUMMYFUNCTION("IF(REGEXMATCH(AO121, ""ISU_REP""), 1, 0)"),0.0)</f>
        <v>0</v>
      </c>
      <c r="AS121" s="12">
        <f>IFERROR(__xludf.DUMMYFUNCTION("IF(REGEXMATCH(AO121, ""ISU_ANLYS""), 1, 0)"),0.0)</f>
        <v>0</v>
      </c>
      <c r="AT121" s="12">
        <f>IFERROR(__xludf.DUMMYFUNCTION("IF(REGEXMATCH(AO121, ""SOL_DES""), 1, 0)"),0.0)</f>
        <v>0</v>
      </c>
      <c r="AU121" s="12">
        <f>IFERROR(__xludf.DUMMYFUNCTION("IF(REGEXMATCH(AO121, ""IMPL""), 1, 0)"),1.0)</f>
        <v>1</v>
      </c>
      <c r="AV121" s="12">
        <f>IFERROR(__xludf.DUMMYFUNCTION("IF(REGEXMATCH(AO121, ""CR""), 1, 0)"),1.0)</f>
        <v>1</v>
      </c>
      <c r="AW121" s="12">
        <f>IFERROR(__xludf.DUMMYFUNCTION("IF(REGEXMATCH(AO121, ""VER""), 1, 0)"),1.0)</f>
        <v>1</v>
      </c>
      <c r="AX121" s="10" t="s">
        <v>215</v>
      </c>
      <c r="AY121" s="10" t="s">
        <v>71</v>
      </c>
    </row>
    <row r="122" ht="15.75" customHeight="1">
      <c r="A122" s="5">
        <v>1048721.0</v>
      </c>
      <c r="B122" s="6" t="s">
        <v>1000</v>
      </c>
      <c r="C122" s="5">
        <v>0.0</v>
      </c>
      <c r="D122" s="7" t="s">
        <v>52</v>
      </c>
      <c r="E122" s="7" t="s">
        <v>53</v>
      </c>
      <c r="F122" s="7" t="s">
        <v>511</v>
      </c>
      <c r="G122" s="7" t="s">
        <v>962</v>
      </c>
      <c r="H122" s="7" t="s">
        <v>1001</v>
      </c>
      <c r="I122" s="5">
        <v>2014.0</v>
      </c>
      <c r="J122" s="8">
        <v>41852.0</v>
      </c>
      <c r="K122" s="7" t="s">
        <v>1002</v>
      </c>
      <c r="L122" s="7" t="s">
        <v>1003</v>
      </c>
      <c r="M122" s="7">
        <f>IFERROR(__xludf.DUMMYFUNCTION("index(SPLIT(L122,""-""),0,1)"),2015.0)</f>
        <v>2015</v>
      </c>
      <c r="N122" s="5">
        <v>230.0</v>
      </c>
      <c r="O122" s="5">
        <v>626.0</v>
      </c>
      <c r="P122" s="5">
        <v>2.0</v>
      </c>
      <c r="Q122" s="7" t="s">
        <v>1004</v>
      </c>
      <c r="R122" s="5">
        <v>3.0</v>
      </c>
      <c r="S122" s="5">
        <v>8.0</v>
      </c>
      <c r="T122" s="5">
        <v>10.0</v>
      </c>
      <c r="U122" s="5">
        <v>198.0</v>
      </c>
      <c r="V122" s="5">
        <v>7.0</v>
      </c>
      <c r="W122" s="5">
        <v>130.0</v>
      </c>
      <c r="X122" s="7" t="s">
        <v>962</v>
      </c>
      <c r="Y122" s="5">
        <v>7.0</v>
      </c>
      <c r="Z122" s="5">
        <v>130.0</v>
      </c>
      <c r="AA122" s="5">
        <v>1.0</v>
      </c>
      <c r="AB122" s="5">
        <v>3.0</v>
      </c>
      <c r="AC122" s="7" t="s">
        <v>60</v>
      </c>
      <c r="AD122" s="7" t="s">
        <v>78</v>
      </c>
      <c r="AE122" s="7" t="s">
        <v>62</v>
      </c>
      <c r="AF122" s="7" t="s">
        <v>63</v>
      </c>
      <c r="AG122" s="7" t="s">
        <v>64</v>
      </c>
      <c r="AH122" s="7"/>
      <c r="AI122" s="7" t="s">
        <v>65</v>
      </c>
      <c r="AJ122" s="9" t="b">
        <v>0</v>
      </c>
      <c r="AK122" s="7" t="s">
        <v>64</v>
      </c>
      <c r="AL122" s="5" t="s">
        <v>66</v>
      </c>
      <c r="AM122" s="5" t="s">
        <v>223</v>
      </c>
      <c r="AN122" s="10" t="s">
        <v>777</v>
      </c>
      <c r="AO122" s="11" t="s">
        <v>499</v>
      </c>
      <c r="AP122" s="11">
        <v>3.0</v>
      </c>
      <c r="AQ122" s="11" t="str">
        <f t="shared" si="19"/>
        <v>0</v>
      </c>
      <c r="AR122" s="12">
        <f>IFERROR(__xludf.DUMMYFUNCTION("IF(REGEXMATCH(AO122, ""ISU_REP""), 1, 0)"),0.0)</f>
        <v>0</v>
      </c>
      <c r="AS122" s="12">
        <f>IFERROR(__xludf.DUMMYFUNCTION("IF(REGEXMATCH(AO122, ""ISU_ANLYS""), 1, 0)"),0.0)</f>
        <v>0</v>
      </c>
      <c r="AT122" s="12">
        <f>IFERROR(__xludf.DUMMYFUNCTION("IF(REGEXMATCH(AO122, ""SOL_DES""), 1, 0)"),0.0)</f>
        <v>0</v>
      </c>
      <c r="AU122" s="12">
        <f>IFERROR(__xludf.DUMMYFUNCTION("IF(REGEXMATCH(AO122, ""IMPL""), 1, 0)"),1.0)</f>
        <v>1</v>
      </c>
      <c r="AV122" s="12">
        <f>IFERROR(__xludf.DUMMYFUNCTION("IF(REGEXMATCH(AO122, ""CR""), 1, 0)"),1.0)</f>
        <v>1</v>
      </c>
      <c r="AW122" s="12">
        <f>IFERROR(__xludf.DUMMYFUNCTION("IF(REGEXMATCH(AO122, ""VER""), 1, 0)"),0.0)</f>
        <v>0</v>
      </c>
      <c r="AX122" s="10" t="s">
        <v>155</v>
      </c>
      <c r="AY122" s="10" t="s">
        <v>71</v>
      </c>
    </row>
    <row r="123" ht="15.75" customHeight="1">
      <c r="A123" s="5">
        <v>1055843.0</v>
      </c>
      <c r="B123" s="6" t="s">
        <v>1005</v>
      </c>
      <c r="C123" s="5">
        <v>0.0</v>
      </c>
      <c r="D123" s="7" t="s">
        <v>52</v>
      </c>
      <c r="E123" s="7" t="s">
        <v>53</v>
      </c>
      <c r="F123" s="7" t="s">
        <v>501</v>
      </c>
      <c r="G123" s="7" t="s">
        <v>1006</v>
      </c>
      <c r="H123" s="7" t="s">
        <v>1007</v>
      </c>
      <c r="I123" s="5">
        <v>2014.0</v>
      </c>
      <c r="J123" s="8">
        <v>41852.0</v>
      </c>
      <c r="K123" s="7" t="s">
        <v>1008</v>
      </c>
      <c r="L123" s="7" t="s">
        <v>1009</v>
      </c>
      <c r="M123" s="7">
        <f>IFERROR(__xludf.DUMMYFUNCTION("index(SPLIT(L123,""-""),0,1)"),2014.0)</f>
        <v>2014</v>
      </c>
      <c r="N123" s="5">
        <v>14.0</v>
      </c>
      <c r="O123" s="5">
        <v>22.0</v>
      </c>
      <c r="P123" s="5">
        <v>4.0</v>
      </c>
      <c r="Q123" s="7" t="s">
        <v>1010</v>
      </c>
      <c r="R123" s="5">
        <v>7.0</v>
      </c>
      <c r="S123" s="5">
        <v>17.0</v>
      </c>
      <c r="T123" s="5">
        <v>33.0</v>
      </c>
      <c r="U123" s="5">
        <v>1771.0</v>
      </c>
      <c r="V123" s="5">
        <v>3.0</v>
      </c>
      <c r="W123" s="5">
        <v>35.0</v>
      </c>
      <c r="X123" s="7" t="s">
        <v>1011</v>
      </c>
      <c r="Y123" s="5">
        <v>15.0</v>
      </c>
      <c r="Z123" s="5">
        <v>971.0</v>
      </c>
      <c r="AA123" s="5">
        <v>0.0</v>
      </c>
      <c r="AB123" s="5">
        <v>13.0</v>
      </c>
      <c r="AC123" s="7" t="s">
        <v>60</v>
      </c>
      <c r="AD123" s="7" t="s">
        <v>78</v>
      </c>
      <c r="AE123" s="7" t="s">
        <v>62</v>
      </c>
      <c r="AF123" s="7" t="s">
        <v>63</v>
      </c>
      <c r="AG123" s="7" t="s">
        <v>64</v>
      </c>
      <c r="AH123" s="7"/>
      <c r="AI123" s="7" t="s">
        <v>65</v>
      </c>
      <c r="AJ123" s="9" t="b">
        <v>0</v>
      </c>
      <c r="AK123" s="7" t="s">
        <v>64</v>
      </c>
      <c r="AL123" s="5" t="s">
        <v>66</v>
      </c>
      <c r="AM123" s="5" t="s">
        <v>241</v>
      </c>
      <c r="AN123" s="10" t="s">
        <v>1012</v>
      </c>
      <c r="AO123" s="11" t="s">
        <v>1013</v>
      </c>
      <c r="AP123" s="11">
        <v>12.0</v>
      </c>
      <c r="AQ123" s="11" t="str">
        <f t="shared" si="19"/>
        <v>0</v>
      </c>
      <c r="AR123" s="12">
        <f>IFERROR(__xludf.DUMMYFUNCTION("IF(REGEXMATCH(AO123, ""ISU_REP""), 1, 0)"),0.0)</f>
        <v>0</v>
      </c>
      <c r="AS123" s="12">
        <f>IFERROR(__xludf.DUMMYFUNCTION("IF(REGEXMATCH(AO123, ""ISU_ANLYS""), 1, 0)"),1.0)</f>
        <v>1</v>
      </c>
      <c r="AT123" s="12">
        <f>IFERROR(__xludf.DUMMYFUNCTION("IF(REGEXMATCH(AO123, ""SOL_DES""), 1, 0)"),1.0)</f>
        <v>1</v>
      </c>
      <c r="AU123" s="12">
        <f>IFERROR(__xludf.DUMMYFUNCTION("IF(REGEXMATCH(AO123, ""IMPL""), 1, 0)"),1.0)</f>
        <v>1</v>
      </c>
      <c r="AV123" s="12">
        <f>IFERROR(__xludf.DUMMYFUNCTION("IF(REGEXMATCH(AO123, ""CR""), 1, 0)"),1.0)</f>
        <v>1</v>
      </c>
      <c r="AW123" s="12">
        <f>IFERROR(__xludf.DUMMYFUNCTION("IF(REGEXMATCH(AO123, ""VER""), 1, 0)"),0.0)</f>
        <v>0</v>
      </c>
      <c r="AX123" s="10" t="s">
        <v>93</v>
      </c>
      <c r="AY123" s="10" t="s">
        <v>94</v>
      </c>
    </row>
    <row r="124" ht="15.75" customHeight="1">
      <c r="A124" s="5">
        <v>1057903.0</v>
      </c>
      <c r="B124" s="6" t="s">
        <v>1014</v>
      </c>
      <c r="C124" s="5">
        <v>0.0</v>
      </c>
      <c r="D124" s="7" t="s">
        <v>52</v>
      </c>
      <c r="E124" s="7" t="s">
        <v>53</v>
      </c>
      <c r="F124" s="7" t="s">
        <v>1015</v>
      </c>
      <c r="G124" s="7" t="s">
        <v>1016</v>
      </c>
      <c r="H124" s="7" t="s">
        <v>1017</v>
      </c>
      <c r="I124" s="5">
        <v>2014.0</v>
      </c>
      <c r="J124" s="8">
        <v>41852.0</v>
      </c>
      <c r="K124" s="7" t="s">
        <v>1018</v>
      </c>
      <c r="L124" s="7" t="s">
        <v>1019</v>
      </c>
      <c r="M124" s="7">
        <f>IFERROR(__xludf.DUMMYFUNCTION("index(SPLIT(L124,""-""),0,1)"),2014.0)</f>
        <v>2014</v>
      </c>
      <c r="N124" s="5">
        <v>21.0</v>
      </c>
      <c r="O124" s="5">
        <v>30.0</v>
      </c>
      <c r="P124" s="5">
        <v>3.0</v>
      </c>
      <c r="Q124" s="7" t="s">
        <v>1020</v>
      </c>
      <c r="R124" s="5">
        <v>14.0</v>
      </c>
      <c r="S124" s="5">
        <v>126.0</v>
      </c>
      <c r="T124" s="5">
        <v>15.0</v>
      </c>
      <c r="U124" s="5">
        <v>980.0</v>
      </c>
      <c r="V124" s="5">
        <v>7.0</v>
      </c>
      <c r="W124" s="5">
        <v>649.0</v>
      </c>
      <c r="X124" s="7" t="s">
        <v>1016</v>
      </c>
      <c r="Y124" s="5">
        <v>7.0</v>
      </c>
      <c r="Z124" s="5">
        <v>649.0</v>
      </c>
      <c r="AA124" s="5">
        <v>1.0</v>
      </c>
      <c r="AB124" s="5">
        <v>5.0</v>
      </c>
      <c r="AC124" s="7" t="s">
        <v>60</v>
      </c>
      <c r="AD124" s="7" t="s">
        <v>78</v>
      </c>
      <c r="AE124" s="7" t="s">
        <v>62</v>
      </c>
      <c r="AF124" s="7" t="s">
        <v>63</v>
      </c>
      <c r="AG124" s="7" t="s">
        <v>64</v>
      </c>
      <c r="AH124" s="7"/>
      <c r="AI124" s="7" t="s">
        <v>65</v>
      </c>
      <c r="AJ124" s="9" t="b">
        <v>0</v>
      </c>
      <c r="AK124" s="7" t="s">
        <v>64</v>
      </c>
      <c r="AL124" s="5" t="s">
        <v>326</v>
      </c>
      <c r="AM124" s="5" t="s">
        <v>572</v>
      </c>
      <c r="AN124" s="10" t="s">
        <v>1021</v>
      </c>
      <c r="AO124" s="11" t="s">
        <v>1022</v>
      </c>
      <c r="AP124" s="11">
        <v>5.0</v>
      </c>
      <c r="AQ124" s="11" t="str">
        <f t="shared" si="19"/>
        <v>0</v>
      </c>
      <c r="AR124" s="12">
        <f>IFERROR(__xludf.DUMMYFUNCTION("IF(REGEXMATCH(AO124, ""ISU_REP""), 1, 0)"),0.0)</f>
        <v>0</v>
      </c>
      <c r="AS124" s="12">
        <f>IFERROR(__xludf.DUMMYFUNCTION("IF(REGEXMATCH(AO124, ""ISU_ANLYS""), 1, 0)"),1.0)</f>
        <v>1</v>
      </c>
      <c r="AT124" s="12">
        <f>IFERROR(__xludf.DUMMYFUNCTION("IF(REGEXMATCH(AO124, ""SOL_DES""), 1, 0)"),0.0)</f>
        <v>0</v>
      </c>
      <c r="AU124" s="12">
        <f>IFERROR(__xludf.DUMMYFUNCTION("IF(REGEXMATCH(AO124, ""IMPL""), 1, 0)"),1.0)</f>
        <v>1</v>
      </c>
      <c r="AV124" s="12">
        <f>IFERROR(__xludf.DUMMYFUNCTION("IF(REGEXMATCH(AO124, ""CR""), 1, 0)"),1.0)</f>
        <v>1</v>
      </c>
      <c r="AW124" s="12">
        <f>IFERROR(__xludf.DUMMYFUNCTION("IF(REGEXMATCH(AO124, ""VER""), 1, 0)"),0.0)</f>
        <v>0</v>
      </c>
      <c r="AX124" s="10" t="s">
        <v>1023</v>
      </c>
      <c r="AY124" s="10" t="s">
        <v>71</v>
      </c>
    </row>
    <row r="125" ht="15.75" customHeight="1">
      <c r="A125" s="5">
        <v>1066726.0</v>
      </c>
      <c r="B125" s="6" t="s">
        <v>1024</v>
      </c>
      <c r="C125" s="5">
        <v>0.0</v>
      </c>
      <c r="D125" s="7" t="s">
        <v>52</v>
      </c>
      <c r="E125" s="7" t="s">
        <v>53</v>
      </c>
      <c r="F125" s="7" t="s">
        <v>614</v>
      </c>
      <c r="G125" s="7" t="s">
        <v>619</v>
      </c>
      <c r="H125" s="7" t="s">
        <v>1025</v>
      </c>
      <c r="I125" s="5">
        <v>2014.0</v>
      </c>
      <c r="J125" s="8">
        <v>41883.0</v>
      </c>
      <c r="K125" s="7" t="s">
        <v>1026</v>
      </c>
      <c r="L125" s="7" t="s">
        <v>1027</v>
      </c>
      <c r="M125" s="7">
        <f>IFERROR(__xludf.DUMMYFUNCTION("index(SPLIT(L125,""-""),0,1)"),2014.0)</f>
        <v>2014</v>
      </c>
      <c r="N125" s="5">
        <v>5.0</v>
      </c>
      <c r="O125" s="5">
        <v>530.0</v>
      </c>
      <c r="P125" s="5">
        <v>19.0</v>
      </c>
      <c r="Q125" s="7" t="s">
        <v>1028</v>
      </c>
      <c r="R125" s="5">
        <v>6.0</v>
      </c>
      <c r="S125" s="5">
        <v>38.0</v>
      </c>
      <c r="T125" s="5">
        <v>61.0</v>
      </c>
      <c r="U125" s="5">
        <v>2749.0</v>
      </c>
      <c r="V125" s="5">
        <v>32.0</v>
      </c>
      <c r="W125" s="5">
        <v>1568.0</v>
      </c>
      <c r="X125" s="7" t="s">
        <v>619</v>
      </c>
      <c r="Y125" s="5">
        <v>32.0</v>
      </c>
      <c r="Z125" s="5">
        <v>1568.0</v>
      </c>
      <c r="AA125" s="5">
        <v>1.0</v>
      </c>
      <c r="AB125" s="5">
        <v>13.0</v>
      </c>
      <c r="AC125" s="7" t="s">
        <v>60</v>
      </c>
      <c r="AD125" s="7" t="s">
        <v>192</v>
      </c>
      <c r="AE125" s="7" t="s">
        <v>62</v>
      </c>
      <c r="AF125" s="7" t="s">
        <v>115</v>
      </c>
      <c r="AG125" s="7" t="s">
        <v>1029</v>
      </c>
      <c r="AH125" s="7"/>
      <c r="AI125" s="7" t="s">
        <v>65</v>
      </c>
      <c r="AJ125" s="9" t="b">
        <v>0</v>
      </c>
      <c r="AK125" s="7" t="s">
        <v>64</v>
      </c>
      <c r="AL125" s="5" t="s">
        <v>66</v>
      </c>
      <c r="AM125" s="5" t="s">
        <v>103</v>
      </c>
      <c r="AN125" s="10" t="s">
        <v>1030</v>
      </c>
      <c r="AO125" s="11" t="s">
        <v>1031</v>
      </c>
      <c r="AP125" s="11">
        <v>12.0</v>
      </c>
      <c r="AQ125" s="11" t="str">
        <f t="shared" si="19"/>
        <v>0</v>
      </c>
      <c r="AR125" s="12">
        <f>IFERROR(__xludf.DUMMYFUNCTION("IF(REGEXMATCH(AO125, ""ISU_REP""), 1, 0)"),0.0)</f>
        <v>0</v>
      </c>
      <c r="AS125" s="12">
        <f>IFERROR(__xludf.DUMMYFUNCTION("IF(REGEXMATCH(AO125, ""ISU_ANLYS""), 1, 0)"),0.0)</f>
        <v>0</v>
      </c>
      <c r="AT125" s="12">
        <f>IFERROR(__xludf.DUMMYFUNCTION("IF(REGEXMATCH(AO125, ""SOL_DES""), 1, 0)"),1.0)</f>
        <v>1</v>
      </c>
      <c r="AU125" s="12">
        <f>IFERROR(__xludf.DUMMYFUNCTION("IF(REGEXMATCH(AO125, ""IMPL""), 1, 0)"),1.0)</f>
        <v>1</v>
      </c>
      <c r="AV125" s="12">
        <f>IFERROR(__xludf.DUMMYFUNCTION("IF(REGEXMATCH(AO125, ""CR""), 1, 0)"),1.0)</f>
        <v>1</v>
      </c>
      <c r="AW125" s="12">
        <f>IFERROR(__xludf.DUMMYFUNCTION("IF(REGEXMATCH(AO125, ""VER""), 1, 0)"),1.0)</f>
        <v>1</v>
      </c>
      <c r="AX125" s="10" t="s">
        <v>127</v>
      </c>
      <c r="AY125" s="10" t="s">
        <v>94</v>
      </c>
    </row>
    <row r="126" ht="15.75" customHeight="1">
      <c r="A126" s="5">
        <v>1071367.0</v>
      </c>
      <c r="B126" s="6" t="s">
        <v>1032</v>
      </c>
      <c r="C126" s="5">
        <v>0.0</v>
      </c>
      <c r="D126" s="7" t="s">
        <v>52</v>
      </c>
      <c r="E126" s="7" t="s">
        <v>53</v>
      </c>
      <c r="F126" s="7" t="s">
        <v>234</v>
      </c>
      <c r="G126" s="7" t="s">
        <v>697</v>
      </c>
      <c r="H126" s="7" t="s">
        <v>1033</v>
      </c>
      <c r="I126" s="5">
        <v>2014.0</v>
      </c>
      <c r="J126" s="8">
        <v>41883.0</v>
      </c>
      <c r="K126" s="7" t="s">
        <v>1034</v>
      </c>
      <c r="L126" s="7" t="s">
        <v>1034</v>
      </c>
      <c r="M126" s="7">
        <f>IFERROR(__xludf.DUMMYFUNCTION("index(SPLIT(L126,""-""),0,1)"),2014.0)</f>
        <v>2014</v>
      </c>
      <c r="N126" s="5">
        <v>0.0</v>
      </c>
      <c r="O126" s="5">
        <v>0.0</v>
      </c>
      <c r="P126" s="5">
        <v>4.0</v>
      </c>
      <c r="Q126" s="7" t="s">
        <v>1035</v>
      </c>
      <c r="R126" s="5">
        <v>14.0</v>
      </c>
      <c r="S126" s="5">
        <v>122.0</v>
      </c>
      <c r="T126" s="5">
        <v>6.0</v>
      </c>
      <c r="U126" s="5">
        <v>222.0</v>
      </c>
      <c r="V126" s="5">
        <v>4.0</v>
      </c>
      <c r="W126" s="5">
        <v>193.0</v>
      </c>
      <c r="X126" s="7" t="s">
        <v>697</v>
      </c>
      <c r="Y126" s="5">
        <v>4.0</v>
      </c>
      <c r="Z126" s="5">
        <v>193.0</v>
      </c>
      <c r="AA126" s="5">
        <v>1.0</v>
      </c>
      <c r="AB126" s="5">
        <v>3.0</v>
      </c>
      <c r="AC126" s="7" t="s">
        <v>60</v>
      </c>
      <c r="AD126" s="7" t="s">
        <v>78</v>
      </c>
      <c r="AE126" s="7" t="s">
        <v>62</v>
      </c>
      <c r="AF126" s="7" t="s">
        <v>63</v>
      </c>
      <c r="AG126" s="7" t="s">
        <v>64</v>
      </c>
      <c r="AH126" s="7"/>
      <c r="AI126" s="7" t="s">
        <v>65</v>
      </c>
      <c r="AJ126" s="9" t="b">
        <v>0</v>
      </c>
      <c r="AK126" s="7" t="s">
        <v>64</v>
      </c>
      <c r="AL126" s="5" t="s">
        <v>66</v>
      </c>
      <c r="AM126" s="5" t="s">
        <v>241</v>
      </c>
      <c r="AN126" s="10" t="s">
        <v>1036</v>
      </c>
      <c r="AO126" s="11" t="s">
        <v>1037</v>
      </c>
      <c r="AP126" s="11">
        <v>4.0</v>
      </c>
      <c r="AQ126" s="11" t="str">
        <f t="shared" si="19"/>
        <v>0</v>
      </c>
      <c r="AR126" s="12">
        <f>IFERROR(__xludf.DUMMYFUNCTION("IF(REGEXMATCH(AO126, ""ISU_REP""), 1, 0)"),0.0)</f>
        <v>0</v>
      </c>
      <c r="AS126" s="12">
        <f>IFERROR(__xludf.DUMMYFUNCTION("IF(REGEXMATCH(AO126, ""ISU_ANLYS""), 1, 0)"),1.0)</f>
        <v>1</v>
      </c>
      <c r="AT126" s="12">
        <f>IFERROR(__xludf.DUMMYFUNCTION("IF(REGEXMATCH(AO126, ""SOL_DES""), 1, 0)"),1.0)</f>
        <v>1</v>
      </c>
      <c r="AU126" s="12">
        <f>IFERROR(__xludf.DUMMYFUNCTION("IF(REGEXMATCH(AO126, ""IMPL""), 1, 0)"),1.0)</f>
        <v>1</v>
      </c>
      <c r="AV126" s="12">
        <f>IFERROR(__xludf.DUMMYFUNCTION("IF(REGEXMATCH(AO126, ""CR""), 1, 0)"),1.0)</f>
        <v>1</v>
      </c>
      <c r="AW126" s="12">
        <f>IFERROR(__xludf.DUMMYFUNCTION("IF(REGEXMATCH(AO126, ""VER""), 1, 0)"),0.0)</f>
        <v>0</v>
      </c>
      <c r="AX126" s="10" t="s">
        <v>70</v>
      </c>
      <c r="AY126" s="10" t="s">
        <v>71</v>
      </c>
    </row>
    <row r="127" ht="15.75" customHeight="1">
      <c r="A127" s="5">
        <v>1073339.0</v>
      </c>
      <c r="B127" s="6" t="s">
        <v>1038</v>
      </c>
      <c r="C127" s="5">
        <v>0.0</v>
      </c>
      <c r="D127" s="7" t="s">
        <v>52</v>
      </c>
      <c r="E127" s="7" t="s">
        <v>205</v>
      </c>
      <c r="F127" s="7" t="s">
        <v>330</v>
      </c>
      <c r="G127" s="7" t="s">
        <v>1039</v>
      </c>
      <c r="H127" s="7" t="s">
        <v>1040</v>
      </c>
      <c r="I127" s="5">
        <v>2014.0</v>
      </c>
      <c r="J127" s="8">
        <v>41883.0</v>
      </c>
      <c r="K127" s="7" t="s">
        <v>1041</v>
      </c>
      <c r="L127" s="7" t="s">
        <v>1042</v>
      </c>
      <c r="M127" s="7">
        <f>IFERROR(__xludf.DUMMYFUNCTION("index(SPLIT(L127,""-""),0,1)"),2014.0)</f>
        <v>2014</v>
      </c>
      <c r="N127" s="5">
        <v>82.0</v>
      </c>
      <c r="O127" s="5">
        <v>1768.0</v>
      </c>
      <c r="P127" s="5">
        <v>8.0</v>
      </c>
      <c r="Q127" s="7" t="s">
        <v>1043</v>
      </c>
      <c r="R127" s="5">
        <v>7.0</v>
      </c>
      <c r="S127" s="5">
        <v>73.0</v>
      </c>
      <c r="T127" s="5">
        <v>21.0</v>
      </c>
      <c r="U127" s="5">
        <v>663.0</v>
      </c>
      <c r="V127" s="5">
        <v>5.0</v>
      </c>
      <c r="W127" s="5">
        <v>266.0</v>
      </c>
      <c r="X127" s="7" t="s">
        <v>843</v>
      </c>
      <c r="Y127" s="5">
        <v>13.0</v>
      </c>
      <c r="Z127" s="5">
        <v>222.0</v>
      </c>
      <c r="AA127" s="5">
        <v>0.0</v>
      </c>
      <c r="AB127" s="5">
        <v>10.0</v>
      </c>
      <c r="AC127" s="7" t="s">
        <v>60</v>
      </c>
      <c r="AD127" s="7" t="s">
        <v>78</v>
      </c>
      <c r="AE127" s="7" t="s">
        <v>62</v>
      </c>
      <c r="AF127" s="7" t="s">
        <v>63</v>
      </c>
      <c r="AG127" s="7" t="s">
        <v>64</v>
      </c>
      <c r="AH127" s="7"/>
      <c r="AI127" s="7" t="s">
        <v>212</v>
      </c>
      <c r="AJ127" s="9" t="b">
        <v>0</v>
      </c>
      <c r="AK127" s="7" t="s">
        <v>64</v>
      </c>
      <c r="AL127" s="5" t="s">
        <v>172</v>
      </c>
      <c r="AM127" s="5" t="s">
        <v>634</v>
      </c>
      <c r="AN127" s="10" t="s">
        <v>1044</v>
      </c>
      <c r="AO127" s="11" t="s">
        <v>1045</v>
      </c>
      <c r="AP127" s="11">
        <v>11.0</v>
      </c>
      <c r="AQ127" s="11" t="str">
        <f t="shared" si="19"/>
        <v>0</v>
      </c>
      <c r="AR127" s="12">
        <f>IFERROR(__xludf.DUMMYFUNCTION("IF(REGEXMATCH(AO127, ""ISU_REP""), 1, 0)"),1.0)</f>
        <v>1</v>
      </c>
      <c r="AS127" s="12">
        <f>IFERROR(__xludf.DUMMYFUNCTION("IF(REGEXMATCH(AO127, ""ISU_ANLYS""), 1, 0)"),1.0)</f>
        <v>1</v>
      </c>
      <c r="AT127" s="12">
        <f>IFERROR(__xludf.DUMMYFUNCTION("IF(REGEXMATCH(AO127, ""SOL_DES""), 1, 0)"),0.0)</f>
        <v>0</v>
      </c>
      <c r="AU127" s="12">
        <f>IFERROR(__xludf.DUMMYFUNCTION("IF(REGEXMATCH(AO127, ""IMPL""), 1, 0)"),1.0)</f>
        <v>1</v>
      </c>
      <c r="AV127" s="12">
        <f>IFERROR(__xludf.DUMMYFUNCTION("IF(REGEXMATCH(AO127, ""CR""), 1, 0)"),1.0)</f>
        <v>1</v>
      </c>
      <c r="AW127" s="12">
        <f>IFERROR(__xludf.DUMMYFUNCTION("IF(REGEXMATCH(AO127, ""VER""), 1, 0)"),1.0)</f>
        <v>1</v>
      </c>
      <c r="AX127" s="10" t="s">
        <v>146</v>
      </c>
      <c r="AY127" s="10" t="s">
        <v>94</v>
      </c>
    </row>
    <row r="128" ht="15.75" customHeight="1">
      <c r="A128" s="5">
        <v>1074012.0</v>
      </c>
      <c r="B128" s="6" t="s">
        <v>1046</v>
      </c>
      <c r="C128" s="5">
        <v>0.0</v>
      </c>
      <c r="D128" s="7" t="s">
        <v>52</v>
      </c>
      <c r="E128" s="7" t="s">
        <v>53</v>
      </c>
      <c r="F128" s="7" t="s">
        <v>148</v>
      </c>
      <c r="G128" s="7" t="s">
        <v>748</v>
      </c>
      <c r="H128" s="7" t="s">
        <v>1047</v>
      </c>
      <c r="I128" s="5">
        <v>2014.0</v>
      </c>
      <c r="J128" s="8">
        <v>41883.0</v>
      </c>
      <c r="K128" s="7" t="s">
        <v>1048</v>
      </c>
      <c r="L128" s="7" t="s">
        <v>1048</v>
      </c>
      <c r="M128" s="7">
        <f>IFERROR(__xludf.DUMMYFUNCTION("index(SPLIT(L128,""-""),0,1)"),2014.0)</f>
        <v>2014</v>
      </c>
      <c r="N128" s="5">
        <v>0.0</v>
      </c>
      <c r="O128" s="5">
        <v>0.0</v>
      </c>
      <c r="P128" s="5">
        <v>1.0</v>
      </c>
      <c r="Q128" s="7" t="s">
        <v>1049</v>
      </c>
      <c r="R128" s="5">
        <v>16.0</v>
      </c>
      <c r="S128" s="5">
        <v>0.0</v>
      </c>
      <c r="T128" s="5">
        <v>7.0</v>
      </c>
      <c r="U128" s="5">
        <v>121.0</v>
      </c>
      <c r="V128" s="5">
        <v>6.0</v>
      </c>
      <c r="W128" s="5">
        <v>97.0</v>
      </c>
      <c r="X128" s="7" t="s">
        <v>748</v>
      </c>
      <c r="Y128" s="5">
        <v>6.0</v>
      </c>
      <c r="Z128" s="5">
        <v>97.0</v>
      </c>
      <c r="AA128" s="5">
        <v>1.0</v>
      </c>
      <c r="AB128" s="5">
        <v>4.0</v>
      </c>
      <c r="AC128" s="7" t="s">
        <v>60</v>
      </c>
      <c r="AD128" s="7" t="s">
        <v>78</v>
      </c>
      <c r="AE128" s="7" t="s">
        <v>62</v>
      </c>
      <c r="AF128" s="7" t="s">
        <v>63</v>
      </c>
      <c r="AG128" s="7" t="s">
        <v>64</v>
      </c>
      <c r="AH128" s="7"/>
      <c r="AI128" s="7" t="s">
        <v>65</v>
      </c>
      <c r="AJ128" s="9" t="b">
        <v>0</v>
      </c>
      <c r="AK128" s="7" t="s">
        <v>64</v>
      </c>
      <c r="AL128" s="5" t="s">
        <v>66</v>
      </c>
      <c r="AM128" s="5" t="s">
        <v>103</v>
      </c>
      <c r="AN128" s="10" t="s">
        <v>1050</v>
      </c>
      <c r="AO128" s="11" t="s">
        <v>184</v>
      </c>
      <c r="AP128" s="11">
        <v>1.0</v>
      </c>
      <c r="AQ128" s="11" t="str">
        <f t="shared" si="19"/>
        <v>0</v>
      </c>
      <c r="AR128" s="12">
        <f>IFERROR(__xludf.DUMMYFUNCTION("IF(REGEXMATCH(AO128, ""ISU_REP""), 1, 0)"),0.0)</f>
        <v>0</v>
      </c>
      <c r="AS128" s="12">
        <f>IFERROR(__xludf.DUMMYFUNCTION("IF(REGEXMATCH(AO128, ""ISU_ANLYS""), 1, 0)"),0.0)</f>
        <v>0</v>
      </c>
      <c r="AT128" s="12">
        <f>IFERROR(__xludf.DUMMYFUNCTION("IF(REGEXMATCH(AO128, ""SOL_DES""), 1, 0)"),0.0)</f>
        <v>0</v>
      </c>
      <c r="AU128" s="12">
        <f>IFERROR(__xludf.DUMMYFUNCTION("IF(REGEXMATCH(AO128, ""IMPL""), 1, 0)"),1.0)</f>
        <v>1</v>
      </c>
      <c r="AV128" s="12">
        <f>IFERROR(__xludf.DUMMYFUNCTION("IF(REGEXMATCH(AO128, ""CR""), 1, 0)"),0.0)</f>
        <v>0</v>
      </c>
      <c r="AW128" s="12">
        <f>IFERROR(__xludf.DUMMYFUNCTION("IF(REGEXMATCH(AO128, ""VER""), 1, 0)"),0.0)</f>
        <v>0</v>
      </c>
      <c r="AX128" s="10" t="s">
        <v>184</v>
      </c>
      <c r="AY128" s="10" t="s">
        <v>71</v>
      </c>
    </row>
    <row r="129" ht="15.75" customHeight="1">
      <c r="A129" s="5">
        <v>1076026.0</v>
      </c>
      <c r="B129" s="6" t="s">
        <v>1051</v>
      </c>
      <c r="C129" s="5">
        <v>0.0</v>
      </c>
      <c r="D129" s="7" t="s">
        <v>52</v>
      </c>
      <c r="E129" s="7" t="s">
        <v>53</v>
      </c>
      <c r="F129" s="7" t="s">
        <v>862</v>
      </c>
      <c r="G129" s="7" t="s">
        <v>166</v>
      </c>
      <c r="H129" s="7" t="s">
        <v>1052</v>
      </c>
      <c r="I129" s="5">
        <v>2014.0</v>
      </c>
      <c r="J129" s="17">
        <v>41913.0</v>
      </c>
      <c r="K129" s="7" t="s">
        <v>1053</v>
      </c>
      <c r="L129" s="7" t="s">
        <v>1054</v>
      </c>
      <c r="M129" s="7">
        <f>IFERROR(__xludf.DUMMYFUNCTION("index(SPLIT(L129,""-""),0,1)"),2014.0)</f>
        <v>2014</v>
      </c>
      <c r="N129" s="5">
        <v>15.0</v>
      </c>
      <c r="O129" s="5">
        <v>52.0</v>
      </c>
      <c r="P129" s="5">
        <v>5.0</v>
      </c>
      <c r="Q129" s="7" t="s">
        <v>1055</v>
      </c>
      <c r="R129" s="5">
        <v>8.0</v>
      </c>
      <c r="S129" s="5">
        <v>144.0</v>
      </c>
      <c r="T129" s="5">
        <v>5.0</v>
      </c>
      <c r="U129" s="5">
        <v>436.0</v>
      </c>
      <c r="V129" s="5">
        <v>2.0</v>
      </c>
      <c r="W129" s="5">
        <v>371.0</v>
      </c>
      <c r="X129" s="7" t="s">
        <v>1056</v>
      </c>
      <c r="Y129" s="5">
        <v>2.0</v>
      </c>
      <c r="Z129" s="5">
        <v>57.0</v>
      </c>
      <c r="AA129" s="5">
        <v>0.0</v>
      </c>
      <c r="AB129" s="5">
        <v>2.0</v>
      </c>
      <c r="AC129" s="7" t="s">
        <v>60</v>
      </c>
      <c r="AD129" s="7" t="s">
        <v>171</v>
      </c>
      <c r="AE129" s="7" t="s">
        <v>62</v>
      </c>
      <c r="AF129" s="7" t="s">
        <v>63</v>
      </c>
      <c r="AG129" s="7" t="s">
        <v>64</v>
      </c>
      <c r="AH129" s="7"/>
      <c r="AI129" s="7" t="s">
        <v>65</v>
      </c>
      <c r="AJ129" s="9" t="b">
        <v>0</v>
      </c>
      <c r="AK129" s="7" t="s">
        <v>64</v>
      </c>
      <c r="AL129" s="5" t="s">
        <v>172</v>
      </c>
      <c r="AM129" s="5" t="s">
        <v>173</v>
      </c>
      <c r="AN129" s="10" t="s">
        <v>368</v>
      </c>
      <c r="AO129" s="11" t="s">
        <v>369</v>
      </c>
      <c r="AP129" s="11">
        <v>2.0</v>
      </c>
      <c r="AQ129" s="11" t="str">
        <f t="shared" si="19"/>
        <v>0</v>
      </c>
      <c r="AR129" s="12">
        <f>IFERROR(__xludf.DUMMYFUNCTION("IF(REGEXMATCH(AO129, ""ISU_REP""), 1, 0)"),0.0)</f>
        <v>0</v>
      </c>
      <c r="AS129" s="12">
        <f>IFERROR(__xludf.DUMMYFUNCTION("IF(REGEXMATCH(AO129, ""ISU_ANLYS""), 1, 0)"),1.0)</f>
        <v>1</v>
      </c>
      <c r="AT129" s="12">
        <f>IFERROR(__xludf.DUMMYFUNCTION("IF(REGEXMATCH(AO129, ""SOL_DES""), 1, 0)"),0.0)</f>
        <v>0</v>
      </c>
      <c r="AU129" s="12">
        <f>IFERROR(__xludf.DUMMYFUNCTION("IF(REGEXMATCH(AO129, ""IMPL""), 1, 0)"),1.0)</f>
        <v>1</v>
      </c>
      <c r="AV129" s="12">
        <f>IFERROR(__xludf.DUMMYFUNCTION("IF(REGEXMATCH(AO129, ""CR""), 1, 0)"),0.0)</f>
        <v>0</v>
      </c>
      <c r="AW129" s="12">
        <f>IFERROR(__xludf.DUMMYFUNCTION("IF(REGEXMATCH(AO129, ""VER""), 1, 0)"),0.0)</f>
        <v>0</v>
      </c>
      <c r="AX129" s="10" t="s">
        <v>319</v>
      </c>
      <c r="AY129" s="10" t="s">
        <v>71</v>
      </c>
    </row>
    <row r="130" ht="15.75" customHeight="1">
      <c r="A130" s="13">
        <v>1079321.0</v>
      </c>
      <c r="B130" s="14" t="str">
        <f>CONCATENATE("https://bugzilla.mozilla.org/show_bug.cgi?id=",A130)</f>
        <v>https://bugzilla.mozilla.org/show_bug.cgi?id=1079321</v>
      </c>
      <c r="C130" s="13">
        <v>0.0</v>
      </c>
      <c r="D130" s="13" t="s">
        <v>52</v>
      </c>
      <c r="E130" s="13" t="s">
        <v>53</v>
      </c>
      <c r="F130" s="13" t="s">
        <v>148</v>
      </c>
      <c r="G130" s="13" t="s">
        <v>89</v>
      </c>
      <c r="H130" s="13" t="s">
        <v>1057</v>
      </c>
      <c r="I130" s="13">
        <v>2014.0</v>
      </c>
      <c r="J130" s="18">
        <v>41913.0</v>
      </c>
      <c r="K130" s="13" t="s">
        <v>1058</v>
      </c>
      <c r="L130" s="13" t="s">
        <v>1059</v>
      </c>
      <c r="M130" s="7">
        <f>IFERROR(__xludf.DUMMYFUNCTION("index(SPLIT(L130,""-""),0,1)"),2014.0)</f>
        <v>2014</v>
      </c>
      <c r="N130" s="13">
        <v>2.0</v>
      </c>
      <c r="O130" s="13">
        <v>66.0</v>
      </c>
      <c r="P130" s="13">
        <v>2.0</v>
      </c>
      <c r="Q130" s="13" t="s">
        <v>1060</v>
      </c>
      <c r="R130" s="13">
        <v>8.0</v>
      </c>
      <c r="S130" s="13">
        <v>5.0</v>
      </c>
      <c r="T130" s="13">
        <v>2.0</v>
      </c>
      <c r="U130" s="13">
        <v>13.0</v>
      </c>
      <c r="V130" s="13">
        <v>1.0</v>
      </c>
      <c r="W130" s="13">
        <v>5.0</v>
      </c>
      <c r="X130" s="13" t="s">
        <v>89</v>
      </c>
      <c r="Y130" s="13">
        <v>1.0</v>
      </c>
      <c r="Z130" s="13">
        <v>5.0</v>
      </c>
      <c r="AA130" s="13">
        <v>1.0</v>
      </c>
      <c r="AB130" s="13">
        <v>1.0</v>
      </c>
      <c r="AC130" s="13" t="s">
        <v>60</v>
      </c>
      <c r="AD130" s="13" t="s">
        <v>78</v>
      </c>
      <c r="AE130" s="13" t="s">
        <v>62</v>
      </c>
      <c r="AF130" s="13" t="s">
        <v>63</v>
      </c>
      <c r="AG130" s="13"/>
      <c r="AH130" s="13"/>
      <c r="AI130" s="13"/>
      <c r="AJ130" s="13"/>
      <c r="AK130" s="13"/>
      <c r="AL130" s="13" t="s">
        <v>326</v>
      </c>
      <c r="AM130" s="13" t="s">
        <v>572</v>
      </c>
      <c r="AN130" s="10" t="s">
        <v>183</v>
      </c>
      <c r="AO130" s="11" t="s">
        <v>184</v>
      </c>
      <c r="AP130" s="11">
        <v>1.0</v>
      </c>
      <c r="AQ130" s="11" t="str">
        <f t="shared" si="19"/>
        <v>0</v>
      </c>
      <c r="AR130" s="12">
        <f>IFERROR(__xludf.DUMMYFUNCTION("IF(REGEXMATCH(AO130, ""ISU_REP""), 1, 0)"),0.0)</f>
        <v>0</v>
      </c>
      <c r="AS130" s="12">
        <f>IFERROR(__xludf.DUMMYFUNCTION("IF(REGEXMATCH(AO130, ""ISU_ANLYS""), 1, 0)"),0.0)</f>
        <v>0</v>
      </c>
      <c r="AT130" s="12">
        <f>IFERROR(__xludf.DUMMYFUNCTION("IF(REGEXMATCH(AO130, ""SOL_DES""), 1, 0)"),0.0)</f>
        <v>0</v>
      </c>
      <c r="AU130" s="12">
        <f>IFERROR(__xludf.DUMMYFUNCTION("IF(REGEXMATCH(AO130, ""IMPL""), 1, 0)"),1.0)</f>
        <v>1</v>
      </c>
      <c r="AV130" s="12">
        <f>IFERROR(__xludf.DUMMYFUNCTION("IF(REGEXMATCH(AO130, ""CR""), 1, 0)"),0.0)</f>
        <v>0</v>
      </c>
      <c r="AW130" s="12">
        <f>IFERROR(__xludf.DUMMYFUNCTION("IF(REGEXMATCH(AO130, ""VER""), 1, 0)"),0.0)</f>
        <v>0</v>
      </c>
      <c r="AX130" s="16" t="s">
        <v>184</v>
      </c>
      <c r="AY130" s="16" t="s">
        <v>71</v>
      </c>
    </row>
    <row r="131" ht="15.75" customHeight="1">
      <c r="A131" s="5">
        <v>1079905.0</v>
      </c>
      <c r="B131" s="6" t="s">
        <v>1061</v>
      </c>
      <c r="C131" s="5">
        <v>0.0</v>
      </c>
      <c r="D131" s="7" t="s">
        <v>52</v>
      </c>
      <c r="E131" s="7" t="s">
        <v>205</v>
      </c>
      <c r="F131" s="7" t="s">
        <v>254</v>
      </c>
      <c r="G131" s="7" t="s">
        <v>1062</v>
      </c>
      <c r="H131" s="7" t="s">
        <v>1063</v>
      </c>
      <c r="I131" s="5">
        <v>2014.0</v>
      </c>
      <c r="J131" s="17">
        <v>41913.0</v>
      </c>
      <c r="K131" s="7" t="s">
        <v>1064</v>
      </c>
      <c r="L131" s="7" t="s">
        <v>1065</v>
      </c>
      <c r="M131" s="7">
        <f>IFERROR(__xludf.DUMMYFUNCTION("index(SPLIT(L131,""-""),0,1)"),2014.0)</f>
        <v>2014</v>
      </c>
      <c r="N131" s="5">
        <v>12.0</v>
      </c>
      <c r="O131" s="5">
        <v>12.0</v>
      </c>
      <c r="P131" s="5">
        <v>6.0</v>
      </c>
      <c r="Q131" s="7" t="s">
        <v>1066</v>
      </c>
      <c r="R131" s="5">
        <v>10.0</v>
      </c>
      <c r="S131" s="5">
        <v>27.0</v>
      </c>
      <c r="T131" s="5">
        <v>9.0</v>
      </c>
      <c r="U131" s="5">
        <v>422.0</v>
      </c>
      <c r="V131" s="5">
        <v>5.0</v>
      </c>
      <c r="W131" s="5">
        <v>208.0</v>
      </c>
      <c r="X131" s="7" t="s">
        <v>1062</v>
      </c>
      <c r="Y131" s="5">
        <v>5.0</v>
      </c>
      <c r="Z131" s="5">
        <v>208.0</v>
      </c>
      <c r="AA131" s="5">
        <v>1.0</v>
      </c>
      <c r="AB131" s="5">
        <v>2.0</v>
      </c>
      <c r="AC131" s="7" t="s">
        <v>60</v>
      </c>
      <c r="AD131" s="7" t="s">
        <v>78</v>
      </c>
      <c r="AE131" s="7" t="s">
        <v>62</v>
      </c>
      <c r="AF131" s="7" t="s">
        <v>63</v>
      </c>
      <c r="AG131" s="7" t="s">
        <v>64</v>
      </c>
      <c r="AH131" s="7"/>
      <c r="AI131" s="7" t="s">
        <v>212</v>
      </c>
      <c r="AJ131" s="9" t="b">
        <v>0</v>
      </c>
      <c r="AK131" s="7" t="s">
        <v>64</v>
      </c>
      <c r="AL131" s="5" t="s">
        <v>66</v>
      </c>
      <c r="AM131" s="5" t="s">
        <v>90</v>
      </c>
      <c r="AN131" s="10" t="s">
        <v>1067</v>
      </c>
      <c r="AO131" s="11" t="s">
        <v>788</v>
      </c>
      <c r="AP131" s="11">
        <v>1.0</v>
      </c>
      <c r="AQ131" s="11" t="str">
        <f t="shared" si="19"/>
        <v>0</v>
      </c>
      <c r="AR131" s="12">
        <f>IFERROR(__xludf.DUMMYFUNCTION("IF(REGEXMATCH(AO131, ""ISU_REP""), 1, 0)"),0.0)</f>
        <v>0</v>
      </c>
      <c r="AS131" s="12">
        <f>IFERROR(__xludf.DUMMYFUNCTION("IF(REGEXMATCH(AO131, ""ISU_ANLYS""), 1, 0)"),0.0)</f>
        <v>0</v>
      </c>
      <c r="AT131" s="12">
        <f>IFERROR(__xludf.DUMMYFUNCTION("IF(REGEXMATCH(AO131, ""SOL_DES""), 1, 0)"),1.0)</f>
        <v>1</v>
      </c>
      <c r="AU131" s="12">
        <f>IFERROR(__xludf.DUMMYFUNCTION("IF(REGEXMATCH(AO131, ""IMPL""), 1, 0)"),0.0)</f>
        <v>0</v>
      </c>
      <c r="AV131" s="12">
        <f>IFERROR(__xludf.DUMMYFUNCTION("IF(REGEXMATCH(AO131, ""CR""), 1, 0)"),0.0)</f>
        <v>0</v>
      </c>
      <c r="AW131" s="12">
        <f>IFERROR(__xludf.DUMMYFUNCTION("IF(REGEXMATCH(AO131, ""VER""), 1, 0)"),0.0)</f>
        <v>0</v>
      </c>
      <c r="AX131" s="10" t="s">
        <v>788</v>
      </c>
      <c r="AY131" s="10" t="s">
        <v>71</v>
      </c>
    </row>
    <row r="132" ht="15.75" customHeight="1">
      <c r="A132" s="5">
        <v>1080574.0</v>
      </c>
      <c r="B132" s="6" t="s">
        <v>1068</v>
      </c>
      <c r="C132" s="5">
        <v>0.0</v>
      </c>
      <c r="D132" s="7" t="s">
        <v>52</v>
      </c>
      <c r="E132" s="7" t="s">
        <v>53</v>
      </c>
      <c r="F132" s="7" t="s">
        <v>1069</v>
      </c>
      <c r="G132" s="7" t="s">
        <v>551</v>
      </c>
      <c r="H132" s="7" t="s">
        <v>1070</v>
      </c>
      <c r="I132" s="5">
        <v>2014.0</v>
      </c>
      <c r="J132" s="17">
        <v>41913.0</v>
      </c>
      <c r="K132" s="7" t="s">
        <v>1071</v>
      </c>
      <c r="L132" s="7" t="s">
        <v>1072</v>
      </c>
      <c r="M132" s="7">
        <f>IFERROR(__xludf.DUMMYFUNCTION("index(SPLIT(L132,""-""),0,1)"),2016.0)</f>
        <v>2016</v>
      </c>
      <c r="N132" s="5">
        <v>722.0</v>
      </c>
      <c r="O132" s="5">
        <v>923.0</v>
      </c>
      <c r="P132" s="5">
        <v>3.0</v>
      </c>
      <c r="Q132" s="7" t="s">
        <v>1073</v>
      </c>
      <c r="R132" s="5">
        <v>13.0</v>
      </c>
      <c r="S132" s="5">
        <v>280.0</v>
      </c>
      <c r="T132" s="5">
        <v>35.0</v>
      </c>
      <c r="U132" s="5">
        <v>2474.0</v>
      </c>
      <c r="V132" s="5">
        <v>2.0</v>
      </c>
      <c r="W132" s="5">
        <v>283.0</v>
      </c>
      <c r="X132" s="7" t="s">
        <v>260</v>
      </c>
      <c r="Y132" s="5">
        <v>0.0</v>
      </c>
      <c r="Z132" s="5">
        <v>0.0</v>
      </c>
      <c r="AA132" s="5">
        <v>0.0</v>
      </c>
      <c r="AB132" s="5">
        <v>0.0</v>
      </c>
      <c r="AC132" s="7" t="s">
        <v>742</v>
      </c>
      <c r="AD132" s="7" t="s">
        <v>78</v>
      </c>
      <c r="AE132" s="7" t="s">
        <v>62</v>
      </c>
      <c r="AF132" s="7" t="s">
        <v>63</v>
      </c>
      <c r="AG132" s="7" t="s">
        <v>64</v>
      </c>
      <c r="AH132" s="7"/>
      <c r="AI132" s="7" t="s">
        <v>65</v>
      </c>
      <c r="AJ132" s="9" t="b">
        <v>0</v>
      </c>
      <c r="AK132" s="7" t="s">
        <v>64</v>
      </c>
      <c r="AL132" s="5" t="s">
        <v>172</v>
      </c>
      <c r="AM132" s="5" t="s">
        <v>1074</v>
      </c>
      <c r="AN132" s="10" t="s">
        <v>1075</v>
      </c>
      <c r="AO132" s="11" t="s">
        <v>1076</v>
      </c>
      <c r="AP132" s="11">
        <v>0.0</v>
      </c>
      <c r="AQ132" s="11" t="str">
        <f t="shared" si="19"/>
        <v>0</v>
      </c>
      <c r="AR132" s="12">
        <f>IFERROR(__xludf.DUMMYFUNCTION("IF(REGEXMATCH(AO132, ""ISU_REP""), 1, 0)"),0.0)</f>
        <v>0</v>
      </c>
      <c r="AS132" s="12">
        <f>IFERROR(__xludf.DUMMYFUNCTION("IF(REGEXMATCH(AO132, ""ISU_ANLYS""), 1, 0)"),0.0)</f>
        <v>0</v>
      </c>
      <c r="AT132" s="12">
        <f>IFERROR(__xludf.DUMMYFUNCTION("IF(REGEXMATCH(AO132, ""SOL_DES""), 1, 0)"),0.0)</f>
        <v>0</v>
      </c>
      <c r="AU132" s="12">
        <f>IFERROR(__xludf.DUMMYFUNCTION("IF(REGEXMATCH(AO132, ""IMPL""), 1, 0)"),0.0)</f>
        <v>0</v>
      </c>
      <c r="AV132" s="12">
        <f>IFERROR(__xludf.DUMMYFUNCTION("IF(REGEXMATCH(AO132, ""CR""), 1, 0)"),0.0)</f>
        <v>0</v>
      </c>
      <c r="AW132" s="12">
        <f>IFERROR(__xludf.DUMMYFUNCTION("IF(REGEXMATCH(AO132, ""VER""), 1, 0)"),0.0)</f>
        <v>0</v>
      </c>
      <c r="AX132" s="20" t="s">
        <v>1076</v>
      </c>
      <c r="AY132" s="20" t="s">
        <v>71</v>
      </c>
    </row>
    <row r="133" ht="15.75" customHeight="1">
      <c r="A133" s="5">
        <v>1092808.0</v>
      </c>
      <c r="B133" s="6" t="s">
        <v>1077</v>
      </c>
      <c r="C133" s="5">
        <v>0.0</v>
      </c>
      <c r="D133" s="7" t="s">
        <v>52</v>
      </c>
      <c r="E133" s="7" t="s">
        <v>205</v>
      </c>
      <c r="F133" s="7" t="s">
        <v>1078</v>
      </c>
      <c r="G133" s="7" t="s">
        <v>1079</v>
      </c>
      <c r="H133" s="7" t="s">
        <v>1080</v>
      </c>
      <c r="I133" s="5">
        <v>2014.0</v>
      </c>
      <c r="J133" s="17">
        <v>41944.0</v>
      </c>
      <c r="K133" s="7" t="s">
        <v>1081</v>
      </c>
      <c r="L133" s="7" t="s">
        <v>1082</v>
      </c>
      <c r="M133" s="7">
        <f>IFERROR(__xludf.DUMMYFUNCTION("index(SPLIT(L133,""-""),0,1)"),2014.0)</f>
        <v>2014</v>
      </c>
      <c r="N133" s="5">
        <v>3.0</v>
      </c>
      <c r="O133" s="5">
        <v>67.0</v>
      </c>
      <c r="P133" s="5">
        <v>5.0</v>
      </c>
      <c r="Q133" s="7" t="s">
        <v>1083</v>
      </c>
      <c r="R133" s="5">
        <v>7.0</v>
      </c>
      <c r="S133" s="5">
        <v>31.0</v>
      </c>
      <c r="T133" s="5">
        <v>9.0</v>
      </c>
      <c r="U133" s="5">
        <v>536.0</v>
      </c>
      <c r="V133" s="5">
        <v>1.0</v>
      </c>
      <c r="W133" s="5">
        <v>31.0</v>
      </c>
      <c r="X133" s="7" t="s">
        <v>1084</v>
      </c>
      <c r="Y133" s="5">
        <v>3.0</v>
      </c>
      <c r="Z133" s="5">
        <v>343.0</v>
      </c>
      <c r="AA133" s="5">
        <v>0.0</v>
      </c>
      <c r="AB133" s="5">
        <v>1.0</v>
      </c>
      <c r="AC133" s="7" t="s">
        <v>60</v>
      </c>
      <c r="AD133" s="7" t="s">
        <v>78</v>
      </c>
      <c r="AE133" s="7" t="s">
        <v>62</v>
      </c>
      <c r="AF133" s="7" t="s">
        <v>63</v>
      </c>
      <c r="AG133" s="7" t="s">
        <v>64</v>
      </c>
      <c r="AH133" s="7"/>
      <c r="AI133" s="7" t="s">
        <v>212</v>
      </c>
      <c r="AJ133" s="9" t="b">
        <v>0</v>
      </c>
      <c r="AK133" s="7" t="s">
        <v>64</v>
      </c>
      <c r="AL133" s="5" t="s">
        <v>66</v>
      </c>
      <c r="AM133" s="5" t="s">
        <v>241</v>
      </c>
      <c r="AN133" s="10" t="s">
        <v>1085</v>
      </c>
      <c r="AO133" s="11" t="s">
        <v>1086</v>
      </c>
      <c r="AP133" s="11">
        <v>4.0</v>
      </c>
      <c r="AQ133" s="11" t="str">
        <f t="shared" si="19"/>
        <v>0</v>
      </c>
      <c r="AR133" s="12">
        <f>IFERROR(__xludf.DUMMYFUNCTION("IF(REGEXMATCH(AO133, ""ISU_REP""), 1, 0)"),1.0)</f>
        <v>1</v>
      </c>
      <c r="AS133" s="12">
        <f>IFERROR(__xludf.DUMMYFUNCTION("IF(REGEXMATCH(AO133, ""ISU_ANLYS""), 1, 0)"),0.0)</f>
        <v>0</v>
      </c>
      <c r="AT133" s="12">
        <f>IFERROR(__xludf.DUMMYFUNCTION("IF(REGEXMATCH(AO133, ""SOL_DES""), 1, 0)"),1.0)</f>
        <v>1</v>
      </c>
      <c r="AU133" s="12">
        <f>IFERROR(__xludf.DUMMYFUNCTION("IF(REGEXMATCH(AO133, ""IMPL""), 1, 0)"),1.0)</f>
        <v>1</v>
      </c>
      <c r="AV133" s="12">
        <f>IFERROR(__xludf.DUMMYFUNCTION("IF(REGEXMATCH(AO133, ""CR""), 1, 0)"),0.0)</f>
        <v>0</v>
      </c>
      <c r="AW133" s="12">
        <f>IFERROR(__xludf.DUMMYFUNCTION("IF(REGEXMATCH(AO133, ""VER""), 1, 0)"),1.0)</f>
        <v>1</v>
      </c>
      <c r="AX133" s="10" t="s">
        <v>466</v>
      </c>
      <c r="AY133" s="10" t="s">
        <v>71</v>
      </c>
    </row>
    <row r="134" ht="15.75" customHeight="1">
      <c r="A134" s="13">
        <v>1093374.0</v>
      </c>
      <c r="B134" s="14" t="str">
        <f t="shared" ref="B134:B135" si="20">CONCATENATE("https://bugzilla.mozilla.org/show_bug.cgi?id=",A134)</f>
        <v>https://bugzilla.mozilla.org/show_bug.cgi?id=1093374</v>
      </c>
      <c r="C134" s="13">
        <v>0.0</v>
      </c>
      <c r="D134" s="13" t="s">
        <v>52</v>
      </c>
      <c r="E134" s="13" t="s">
        <v>205</v>
      </c>
      <c r="F134" s="13" t="s">
        <v>1087</v>
      </c>
      <c r="G134" s="13" t="s">
        <v>1088</v>
      </c>
      <c r="H134" s="13" t="s">
        <v>1089</v>
      </c>
      <c r="I134" s="13">
        <v>2014.0</v>
      </c>
      <c r="J134" s="18">
        <v>41944.0</v>
      </c>
      <c r="K134" s="13" t="s">
        <v>1090</v>
      </c>
      <c r="L134" s="13" t="s">
        <v>1091</v>
      </c>
      <c r="M134" s="7">
        <f>IFERROR(__xludf.DUMMYFUNCTION("index(SPLIT(L134,""-""),0,1)"),2014.0)</f>
        <v>2014</v>
      </c>
      <c r="N134" s="13">
        <v>1.0</v>
      </c>
      <c r="O134" s="13">
        <v>6.0</v>
      </c>
      <c r="P134" s="13">
        <v>6.0</v>
      </c>
      <c r="Q134" s="13" t="s">
        <v>1092</v>
      </c>
      <c r="R134" s="13">
        <v>26.0</v>
      </c>
      <c r="S134" s="13">
        <v>8.0</v>
      </c>
      <c r="T134" s="13">
        <v>11.0</v>
      </c>
      <c r="U134" s="13">
        <v>286.0</v>
      </c>
      <c r="V134" s="13">
        <v>6.0</v>
      </c>
      <c r="W134" s="13">
        <v>199.0</v>
      </c>
      <c r="X134" s="13" t="s">
        <v>1088</v>
      </c>
      <c r="Y134" s="13">
        <v>6.0</v>
      </c>
      <c r="Z134" s="13">
        <v>199.0</v>
      </c>
      <c r="AA134" s="13">
        <v>1.0</v>
      </c>
      <c r="AB134" s="13">
        <v>6.0</v>
      </c>
      <c r="AC134" s="13" t="s">
        <v>60</v>
      </c>
      <c r="AD134" s="13" t="s">
        <v>78</v>
      </c>
      <c r="AE134" s="13" t="s">
        <v>62</v>
      </c>
      <c r="AF134" s="13" t="s">
        <v>115</v>
      </c>
      <c r="AG134" s="13"/>
      <c r="AH134" s="13"/>
      <c r="AI134" s="13"/>
      <c r="AJ134" s="13"/>
      <c r="AK134" s="13"/>
      <c r="AL134" s="13" t="s">
        <v>66</v>
      </c>
      <c r="AM134" s="13" t="s">
        <v>90</v>
      </c>
      <c r="AN134" s="10" t="s">
        <v>1093</v>
      </c>
      <c r="AO134" s="11" t="s">
        <v>1094</v>
      </c>
      <c r="AP134" s="11">
        <v>8.0</v>
      </c>
      <c r="AQ134" s="11" t="str">
        <f t="shared" si="19"/>
        <v>0</v>
      </c>
      <c r="AR134" s="12">
        <f>IFERROR(__xludf.DUMMYFUNCTION("IF(REGEXMATCH(AO134, ""ISU_REP""), 1, 0)"),0.0)</f>
        <v>0</v>
      </c>
      <c r="AS134" s="12">
        <f>IFERROR(__xludf.DUMMYFUNCTION("IF(REGEXMATCH(AO134, ""ISU_ANLYS""), 1, 0)"),1.0)</f>
        <v>1</v>
      </c>
      <c r="AT134" s="12">
        <f>IFERROR(__xludf.DUMMYFUNCTION("IF(REGEXMATCH(AO134, ""SOL_DES""), 1, 0)"),0.0)</f>
        <v>0</v>
      </c>
      <c r="AU134" s="12">
        <f>IFERROR(__xludf.DUMMYFUNCTION("IF(REGEXMATCH(AO134, ""IMPL""), 1, 0)"),1.0)</f>
        <v>1</v>
      </c>
      <c r="AV134" s="12">
        <f>IFERROR(__xludf.DUMMYFUNCTION("IF(REGEXMATCH(AO134, ""CR""), 1, 0)"),1.0)</f>
        <v>1</v>
      </c>
      <c r="AW134" s="12">
        <f>IFERROR(__xludf.DUMMYFUNCTION("IF(REGEXMATCH(AO134, ""VER""), 1, 0)"),1.0)</f>
        <v>1</v>
      </c>
      <c r="AX134" s="16" t="s">
        <v>106</v>
      </c>
      <c r="AY134" s="16" t="s">
        <v>94</v>
      </c>
    </row>
    <row r="135" ht="15.75" customHeight="1">
      <c r="A135" s="13">
        <v>1096093.0</v>
      </c>
      <c r="B135" s="14" t="str">
        <f t="shared" si="20"/>
        <v>https://bugzilla.mozilla.org/show_bug.cgi?id=1096093</v>
      </c>
      <c r="C135" s="13">
        <v>0.0</v>
      </c>
      <c r="D135" s="13" t="s">
        <v>52</v>
      </c>
      <c r="E135" s="13" t="s">
        <v>205</v>
      </c>
      <c r="F135" s="13" t="s">
        <v>1095</v>
      </c>
      <c r="G135" s="13" t="s">
        <v>1096</v>
      </c>
      <c r="H135" s="13" t="s">
        <v>1097</v>
      </c>
      <c r="I135" s="13">
        <v>2014.0</v>
      </c>
      <c r="J135" s="18">
        <v>41944.0</v>
      </c>
      <c r="K135" s="13" t="s">
        <v>1098</v>
      </c>
      <c r="L135" s="13" t="s">
        <v>1099</v>
      </c>
      <c r="M135" s="7">
        <f>IFERROR(__xludf.DUMMYFUNCTION("index(SPLIT(L135,""-""),0,1)"),2015.0)</f>
        <v>2015</v>
      </c>
      <c r="N135" s="13">
        <v>166.0</v>
      </c>
      <c r="O135" s="13">
        <v>213.0</v>
      </c>
      <c r="P135" s="13">
        <v>13.0</v>
      </c>
      <c r="Q135" s="13" t="s">
        <v>1100</v>
      </c>
      <c r="R135" s="13">
        <v>6.0</v>
      </c>
      <c r="S135" s="13">
        <v>16.0</v>
      </c>
      <c r="T135" s="13">
        <v>71.0</v>
      </c>
      <c r="U135" s="13">
        <v>4112.0</v>
      </c>
      <c r="V135" s="13">
        <v>6.0</v>
      </c>
      <c r="W135" s="13">
        <v>300.0</v>
      </c>
      <c r="X135" s="13" t="s">
        <v>773</v>
      </c>
      <c r="Y135" s="13">
        <v>33.0</v>
      </c>
      <c r="Z135" s="13">
        <v>1998.0</v>
      </c>
      <c r="AA135" s="13">
        <v>0.0</v>
      </c>
      <c r="AB135" s="13">
        <v>20.0</v>
      </c>
      <c r="AC135" s="13" t="s">
        <v>60</v>
      </c>
      <c r="AD135" s="13" t="s">
        <v>78</v>
      </c>
      <c r="AE135" s="13" t="s">
        <v>62</v>
      </c>
      <c r="AF135" s="13" t="s">
        <v>63</v>
      </c>
      <c r="AG135" s="13"/>
      <c r="AH135" s="13"/>
      <c r="AI135" s="13"/>
      <c r="AJ135" s="13"/>
      <c r="AK135" s="13"/>
      <c r="AL135" s="13" t="s">
        <v>66</v>
      </c>
      <c r="AM135" s="13" t="s">
        <v>90</v>
      </c>
      <c r="AN135" s="10" t="s">
        <v>1101</v>
      </c>
      <c r="AO135" s="11" t="s">
        <v>1102</v>
      </c>
      <c r="AP135" s="11">
        <v>16.0</v>
      </c>
      <c r="AQ135" s="11" t="str">
        <f>IF(AP135&gt;19,"1","0")</f>
        <v>0</v>
      </c>
      <c r="AR135" s="12">
        <f>IFERROR(__xludf.DUMMYFUNCTION("IF(REGEXMATCH(AO135, ""ISU_REP""), 1, 0)"),1.0)</f>
        <v>1</v>
      </c>
      <c r="AS135" s="12">
        <f>IFERROR(__xludf.DUMMYFUNCTION("IF(REGEXMATCH(AO135, ""ISU_ANLYS""), 1, 0)"),1.0)</f>
        <v>1</v>
      </c>
      <c r="AT135" s="12">
        <f>IFERROR(__xludf.DUMMYFUNCTION("IF(REGEXMATCH(AO135, ""SOL_DES""), 1, 0)"),0.0)</f>
        <v>0</v>
      </c>
      <c r="AU135" s="12">
        <f>IFERROR(__xludf.DUMMYFUNCTION("IF(REGEXMATCH(AO135, ""IMPL""), 1, 0)"),1.0)</f>
        <v>1</v>
      </c>
      <c r="AV135" s="12">
        <f>IFERROR(__xludf.DUMMYFUNCTION("IF(REGEXMATCH(AO135, ""CR""), 1, 0)"),1.0)</f>
        <v>1</v>
      </c>
      <c r="AW135" s="12">
        <f>IFERROR(__xludf.DUMMYFUNCTION("IF(REGEXMATCH(AO135, ""VER""), 1, 0)"),1.0)</f>
        <v>1</v>
      </c>
      <c r="AX135" s="16" t="s">
        <v>146</v>
      </c>
      <c r="AY135" s="16" t="s">
        <v>94</v>
      </c>
    </row>
    <row r="136" ht="15.75" customHeight="1">
      <c r="A136" s="5">
        <v>1097236.0</v>
      </c>
      <c r="B136" s="6" t="s">
        <v>1103</v>
      </c>
      <c r="C136" s="5">
        <v>0.0</v>
      </c>
      <c r="D136" s="7" t="s">
        <v>52</v>
      </c>
      <c r="E136" s="7" t="s">
        <v>205</v>
      </c>
      <c r="F136" s="7" t="s">
        <v>1087</v>
      </c>
      <c r="G136" s="7" t="s">
        <v>1104</v>
      </c>
      <c r="H136" s="7" t="s">
        <v>1105</v>
      </c>
      <c r="I136" s="5">
        <v>2014.0</v>
      </c>
      <c r="J136" s="17">
        <v>41944.0</v>
      </c>
      <c r="K136" s="7" t="s">
        <v>1106</v>
      </c>
      <c r="L136" s="7" t="s">
        <v>1107</v>
      </c>
      <c r="M136" s="7">
        <f>IFERROR(__xludf.DUMMYFUNCTION("index(SPLIT(L136,""-""),0,1)"),2014.0)</f>
        <v>2014</v>
      </c>
      <c r="N136" s="5">
        <v>1.0</v>
      </c>
      <c r="O136" s="5">
        <v>2.0</v>
      </c>
      <c r="P136" s="5">
        <v>5.0</v>
      </c>
      <c r="Q136" s="7" t="s">
        <v>1108</v>
      </c>
      <c r="R136" s="5">
        <v>11.0</v>
      </c>
      <c r="S136" s="5">
        <v>74.0</v>
      </c>
      <c r="T136" s="5">
        <v>17.0</v>
      </c>
      <c r="U136" s="5">
        <v>355.0</v>
      </c>
      <c r="V136" s="5">
        <v>3.0</v>
      </c>
      <c r="W136" s="5">
        <v>78.0</v>
      </c>
      <c r="X136" s="7" t="s">
        <v>1109</v>
      </c>
      <c r="Y136" s="5">
        <v>5.0</v>
      </c>
      <c r="Z136" s="5">
        <v>45.0</v>
      </c>
      <c r="AA136" s="5">
        <v>0.0</v>
      </c>
      <c r="AB136" s="5">
        <v>9.0</v>
      </c>
      <c r="AC136" s="7" t="s">
        <v>60</v>
      </c>
      <c r="AD136" s="7" t="s">
        <v>78</v>
      </c>
      <c r="AE136" s="7" t="s">
        <v>62</v>
      </c>
      <c r="AF136" s="7" t="s">
        <v>63</v>
      </c>
      <c r="AG136" s="7" t="s">
        <v>1110</v>
      </c>
      <c r="AH136" s="7"/>
      <c r="AI136" s="7" t="s">
        <v>212</v>
      </c>
      <c r="AJ136" s="9" t="b">
        <v>0</v>
      </c>
      <c r="AK136" s="7" t="s">
        <v>64</v>
      </c>
      <c r="AL136" s="5" t="s">
        <v>66</v>
      </c>
      <c r="AM136" s="5" t="s">
        <v>90</v>
      </c>
      <c r="AN136" s="10" t="s">
        <v>1111</v>
      </c>
      <c r="AO136" s="11" t="s">
        <v>1112</v>
      </c>
      <c r="AP136" s="11">
        <v>4.0</v>
      </c>
      <c r="AQ136" s="11" t="str">
        <f>IF(AP136&gt;12,"1","0")</f>
        <v>0</v>
      </c>
      <c r="AR136" s="12">
        <f>IFERROR(__xludf.DUMMYFUNCTION("IF(REGEXMATCH(AO136, ""ISU_REP""), 1, 0)"),1.0)</f>
        <v>1</v>
      </c>
      <c r="AS136" s="12">
        <f>IFERROR(__xludf.DUMMYFUNCTION("IF(REGEXMATCH(AO136, ""ISU_ANLYS""), 1, 0)"),0.0)</f>
        <v>0</v>
      </c>
      <c r="AT136" s="12">
        <f>IFERROR(__xludf.DUMMYFUNCTION("IF(REGEXMATCH(AO136, ""SOL_DES""), 1, 0)"),0.0)</f>
        <v>0</v>
      </c>
      <c r="AU136" s="12">
        <f>IFERROR(__xludf.DUMMYFUNCTION("IF(REGEXMATCH(AO136, ""IMPL""), 1, 0)"),1.0)</f>
        <v>1</v>
      </c>
      <c r="AV136" s="12">
        <f>IFERROR(__xludf.DUMMYFUNCTION("IF(REGEXMATCH(AO136, ""CR""), 1, 0)"),1.0)</f>
        <v>1</v>
      </c>
      <c r="AW136" s="12">
        <f>IFERROR(__xludf.DUMMYFUNCTION("IF(REGEXMATCH(AO136, ""VER""), 1, 0)"),0.0)</f>
        <v>0</v>
      </c>
      <c r="AX136" s="10" t="s">
        <v>1113</v>
      </c>
      <c r="AY136" s="10" t="s">
        <v>71</v>
      </c>
    </row>
    <row r="137" ht="15.75" customHeight="1">
      <c r="A137" s="5">
        <v>1104875.0</v>
      </c>
      <c r="B137" s="6" t="s">
        <v>1114</v>
      </c>
      <c r="C137" s="5">
        <v>0.0</v>
      </c>
      <c r="D137" s="7" t="s">
        <v>233</v>
      </c>
      <c r="E137" s="7" t="s">
        <v>53</v>
      </c>
      <c r="F137" s="7" t="s">
        <v>185</v>
      </c>
      <c r="G137" s="7" t="s">
        <v>1115</v>
      </c>
      <c r="H137" s="7" t="s">
        <v>1116</v>
      </c>
      <c r="I137" s="5">
        <v>2014.0</v>
      </c>
      <c r="J137" s="17">
        <v>41944.0</v>
      </c>
      <c r="K137" s="7" t="s">
        <v>188</v>
      </c>
      <c r="L137" s="7" t="s">
        <v>1117</v>
      </c>
      <c r="M137" s="7">
        <f>IFERROR(__xludf.DUMMYFUNCTION("index(SPLIT(L137,""-""),0,1)"),2014.0)</f>
        <v>2014</v>
      </c>
      <c r="N137" s="5">
        <v>7.0</v>
      </c>
      <c r="O137" s="5">
        <v>1569.0</v>
      </c>
      <c r="P137" s="5">
        <v>6.0</v>
      </c>
      <c r="Q137" s="7" t="s">
        <v>1118</v>
      </c>
      <c r="R137" s="5">
        <v>14.0</v>
      </c>
      <c r="S137" s="5">
        <v>24.0</v>
      </c>
      <c r="T137" s="5">
        <v>12.0</v>
      </c>
      <c r="U137" s="5">
        <v>434.0</v>
      </c>
      <c r="V137" s="5">
        <v>1.0</v>
      </c>
      <c r="W137" s="5">
        <v>24.0</v>
      </c>
      <c r="X137" s="7" t="s">
        <v>240</v>
      </c>
      <c r="Y137" s="5">
        <v>5.0</v>
      </c>
      <c r="Z137" s="5">
        <v>131.0</v>
      </c>
      <c r="AA137" s="5">
        <v>0.0</v>
      </c>
      <c r="AB137" s="5">
        <v>5.0</v>
      </c>
      <c r="AC137" s="7" t="s">
        <v>60</v>
      </c>
      <c r="AD137" s="7" t="s">
        <v>78</v>
      </c>
      <c r="AE137" s="7" t="s">
        <v>62</v>
      </c>
      <c r="AF137" s="7" t="s">
        <v>63</v>
      </c>
      <c r="AG137" s="7" t="s">
        <v>1119</v>
      </c>
      <c r="AH137" s="7"/>
      <c r="AI137" s="7" t="s">
        <v>65</v>
      </c>
      <c r="AJ137" s="9" t="b">
        <v>0</v>
      </c>
      <c r="AK137" s="7" t="s">
        <v>64</v>
      </c>
      <c r="AL137" s="5" t="s">
        <v>66</v>
      </c>
      <c r="AM137" s="5" t="s">
        <v>90</v>
      </c>
      <c r="AN137" s="10" t="s">
        <v>1120</v>
      </c>
      <c r="AO137" s="11" t="s">
        <v>1121</v>
      </c>
      <c r="AP137" s="11">
        <v>6.0</v>
      </c>
      <c r="AQ137" s="11"/>
      <c r="AR137" s="12">
        <f>IFERROR(__xludf.DUMMYFUNCTION("IF(REGEXMATCH(AO137, ""ISU_REP""), 1, 0)"),0.0)</f>
        <v>0</v>
      </c>
      <c r="AS137" s="12">
        <f>IFERROR(__xludf.DUMMYFUNCTION("IF(REGEXMATCH(AO137, ""ISU_ANLYS""), 1, 0)"),1.0)</f>
        <v>1</v>
      </c>
      <c r="AT137" s="12">
        <f>IFERROR(__xludf.DUMMYFUNCTION("IF(REGEXMATCH(AO137, ""SOL_DES""), 1, 0)"),1.0)</f>
        <v>1</v>
      </c>
      <c r="AU137" s="12">
        <f>IFERROR(__xludf.DUMMYFUNCTION("IF(REGEXMATCH(AO137, ""IMPL""), 1, 0)"),1.0)</f>
        <v>1</v>
      </c>
      <c r="AV137" s="12">
        <f>IFERROR(__xludf.DUMMYFUNCTION("IF(REGEXMATCH(AO137, ""CR""), 1, 0)"),1.0)</f>
        <v>1</v>
      </c>
      <c r="AW137" s="12">
        <f>IFERROR(__xludf.DUMMYFUNCTION("IF(REGEXMATCH(AO137, ""VER""), 1, 0)"),0.0)</f>
        <v>0</v>
      </c>
      <c r="AX137" s="10" t="s">
        <v>668</v>
      </c>
      <c r="AY137" s="10" t="s">
        <v>94</v>
      </c>
    </row>
    <row r="138" ht="15.75" customHeight="1">
      <c r="A138" s="5">
        <v>1105771.0</v>
      </c>
      <c r="B138" s="6" t="s">
        <v>1122</v>
      </c>
      <c r="C138" s="5">
        <v>0.0</v>
      </c>
      <c r="D138" s="7" t="s">
        <v>52</v>
      </c>
      <c r="E138" s="7" t="s">
        <v>53</v>
      </c>
      <c r="F138" s="7" t="s">
        <v>501</v>
      </c>
      <c r="G138" s="7" t="s">
        <v>1123</v>
      </c>
      <c r="H138" s="7" t="s">
        <v>1124</v>
      </c>
      <c r="I138" s="5">
        <v>2014.0</v>
      </c>
      <c r="J138" s="17">
        <v>41944.0</v>
      </c>
      <c r="K138" s="7" t="s">
        <v>1125</v>
      </c>
      <c r="L138" s="7" t="s">
        <v>1126</v>
      </c>
      <c r="M138" s="7">
        <f>IFERROR(__xludf.DUMMYFUNCTION("index(SPLIT(L138,""-""),0,1)"),2014.0)</f>
        <v>2014</v>
      </c>
      <c r="N138" s="5">
        <v>26.0</v>
      </c>
      <c r="O138" s="5">
        <v>27.0</v>
      </c>
      <c r="P138" s="5">
        <v>6.0</v>
      </c>
      <c r="Q138" s="7" t="s">
        <v>1127</v>
      </c>
      <c r="R138" s="5">
        <v>10.0</v>
      </c>
      <c r="S138" s="5">
        <v>125.0</v>
      </c>
      <c r="T138" s="5">
        <v>18.0</v>
      </c>
      <c r="U138" s="5">
        <v>1007.0</v>
      </c>
      <c r="V138" s="5">
        <v>3.0</v>
      </c>
      <c r="W138" s="5">
        <v>315.0</v>
      </c>
      <c r="X138" s="7" t="s">
        <v>1011</v>
      </c>
      <c r="Y138" s="5">
        <v>10.0</v>
      </c>
      <c r="Z138" s="5">
        <v>404.0</v>
      </c>
      <c r="AA138" s="5">
        <v>0.0</v>
      </c>
      <c r="AB138" s="5">
        <v>7.0</v>
      </c>
      <c r="AC138" s="7" t="s">
        <v>60</v>
      </c>
      <c r="AD138" s="7" t="s">
        <v>78</v>
      </c>
      <c r="AE138" s="7" t="s">
        <v>62</v>
      </c>
      <c r="AF138" s="7" t="s">
        <v>63</v>
      </c>
      <c r="AG138" s="7" t="s">
        <v>64</v>
      </c>
      <c r="AH138" s="7"/>
      <c r="AI138" s="7" t="s">
        <v>65</v>
      </c>
      <c r="AJ138" s="9" t="b">
        <v>0</v>
      </c>
      <c r="AK138" s="7" t="s">
        <v>64</v>
      </c>
      <c r="AL138" s="5" t="s">
        <v>66</v>
      </c>
      <c r="AM138" s="5" t="s">
        <v>241</v>
      </c>
      <c r="AN138" s="10" t="s">
        <v>1128</v>
      </c>
      <c r="AO138" s="11" t="s">
        <v>1129</v>
      </c>
      <c r="AP138" s="11">
        <v>7.0</v>
      </c>
      <c r="AQ138" s="11" t="str">
        <f t="shared" ref="AQ138:AQ139" si="21">IF(AP138&gt;12,"1","0")</f>
        <v>0</v>
      </c>
      <c r="AR138" s="12">
        <f>IFERROR(__xludf.DUMMYFUNCTION("IF(REGEXMATCH(AO138, ""ISU_REP""), 1, 0)"),1.0)</f>
        <v>1</v>
      </c>
      <c r="AS138" s="12">
        <f>IFERROR(__xludf.DUMMYFUNCTION("IF(REGEXMATCH(AO138, ""ISU_ANLYS""), 1, 0)"),0.0)</f>
        <v>0</v>
      </c>
      <c r="AT138" s="12">
        <f>IFERROR(__xludf.DUMMYFUNCTION("IF(REGEXMATCH(AO138, ""SOL_DES""), 1, 0)"),1.0)</f>
        <v>1</v>
      </c>
      <c r="AU138" s="12">
        <f>IFERROR(__xludf.DUMMYFUNCTION("IF(REGEXMATCH(AO138, ""IMPL""), 1, 0)"),1.0)</f>
        <v>1</v>
      </c>
      <c r="AV138" s="12">
        <f>IFERROR(__xludf.DUMMYFUNCTION("IF(REGEXMATCH(AO138, ""CR""), 1, 0)"),1.0)</f>
        <v>1</v>
      </c>
      <c r="AW138" s="12">
        <f>IFERROR(__xludf.DUMMYFUNCTION("IF(REGEXMATCH(AO138, ""VER""), 1, 0)"),0.0)</f>
        <v>0</v>
      </c>
      <c r="AX138" s="10" t="s">
        <v>1130</v>
      </c>
      <c r="AY138" s="10" t="s">
        <v>94</v>
      </c>
    </row>
    <row r="139" ht="15.75" customHeight="1">
      <c r="A139" s="5">
        <v>1111046.0</v>
      </c>
      <c r="B139" s="6" t="s">
        <v>1131</v>
      </c>
      <c r="C139" s="5">
        <v>0.0</v>
      </c>
      <c r="D139" s="7" t="s">
        <v>52</v>
      </c>
      <c r="E139" s="7" t="s">
        <v>53</v>
      </c>
      <c r="F139" s="7" t="s">
        <v>724</v>
      </c>
      <c r="G139" s="7" t="s">
        <v>1132</v>
      </c>
      <c r="H139" s="7" t="s">
        <v>1133</v>
      </c>
      <c r="I139" s="5">
        <v>2014.0</v>
      </c>
      <c r="J139" s="17">
        <v>41974.0</v>
      </c>
      <c r="K139" s="7" t="s">
        <v>1134</v>
      </c>
      <c r="L139" s="7" t="s">
        <v>1134</v>
      </c>
      <c r="M139" s="7">
        <f>IFERROR(__xludf.DUMMYFUNCTION("index(SPLIT(L139,""-""),0,1)"),2014.0)</f>
        <v>2014</v>
      </c>
      <c r="N139" s="5">
        <v>4.0</v>
      </c>
      <c r="O139" s="5">
        <v>4.0</v>
      </c>
      <c r="P139" s="5">
        <v>1.0</v>
      </c>
      <c r="Q139" s="7" t="s">
        <v>1135</v>
      </c>
      <c r="R139" s="5">
        <v>5.0</v>
      </c>
      <c r="S139" s="5">
        <v>19.0</v>
      </c>
      <c r="T139" s="5">
        <v>5.0</v>
      </c>
      <c r="U139" s="5">
        <v>51.0</v>
      </c>
      <c r="V139" s="5">
        <v>3.0</v>
      </c>
      <c r="W139" s="5">
        <v>34.0</v>
      </c>
      <c r="X139" s="7" t="s">
        <v>1132</v>
      </c>
      <c r="Y139" s="5">
        <v>3.0</v>
      </c>
      <c r="Z139" s="5">
        <v>34.0</v>
      </c>
      <c r="AA139" s="5">
        <v>1.0</v>
      </c>
      <c r="AB139" s="5">
        <v>1.0</v>
      </c>
      <c r="AC139" s="7" t="s">
        <v>60</v>
      </c>
      <c r="AD139" s="7" t="s">
        <v>78</v>
      </c>
      <c r="AE139" s="7" t="s">
        <v>62</v>
      </c>
      <c r="AF139" s="7" t="s">
        <v>63</v>
      </c>
      <c r="AG139" s="7" t="s">
        <v>64</v>
      </c>
      <c r="AH139" s="7"/>
      <c r="AI139" s="7" t="s">
        <v>65</v>
      </c>
      <c r="AJ139" s="9" t="b">
        <v>0</v>
      </c>
      <c r="AK139" s="7" t="s">
        <v>64</v>
      </c>
      <c r="AL139" s="5" t="s">
        <v>326</v>
      </c>
      <c r="AM139" s="5" t="s">
        <v>327</v>
      </c>
      <c r="AN139" s="10" t="s">
        <v>183</v>
      </c>
      <c r="AO139" s="11" t="s">
        <v>184</v>
      </c>
      <c r="AP139" s="11">
        <v>1.0</v>
      </c>
      <c r="AQ139" s="11" t="str">
        <f t="shared" si="21"/>
        <v>0</v>
      </c>
      <c r="AR139" s="12">
        <f>IFERROR(__xludf.DUMMYFUNCTION("IF(REGEXMATCH(AO139, ""ISU_REP""), 1, 0)"),0.0)</f>
        <v>0</v>
      </c>
      <c r="AS139" s="12">
        <f>IFERROR(__xludf.DUMMYFUNCTION("IF(REGEXMATCH(AO139, ""ISU_ANLYS""), 1, 0)"),0.0)</f>
        <v>0</v>
      </c>
      <c r="AT139" s="12">
        <f>IFERROR(__xludf.DUMMYFUNCTION("IF(REGEXMATCH(AO139, ""SOL_DES""), 1, 0)"),0.0)</f>
        <v>0</v>
      </c>
      <c r="AU139" s="12">
        <f>IFERROR(__xludf.DUMMYFUNCTION("IF(REGEXMATCH(AO139, ""IMPL""), 1, 0)"),1.0)</f>
        <v>1</v>
      </c>
      <c r="AV139" s="12">
        <f>IFERROR(__xludf.DUMMYFUNCTION("IF(REGEXMATCH(AO139, ""CR""), 1, 0)"),0.0)</f>
        <v>0</v>
      </c>
      <c r="AW139" s="12">
        <f>IFERROR(__xludf.DUMMYFUNCTION("IF(REGEXMATCH(AO139, ""VER""), 1, 0)"),0.0)</f>
        <v>0</v>
      </c>
      <c r="AX139" s="10" t="s">
        <v>184</v>
      </c>
      <c r="AY139" s="10" t="s">
        <v>71</v>
      </c>
    </row>
    <row r="140" ht="15.75" customHeight="1">
      <c r="A140" s="5">
        <v>1116867.0</v>
      </c>
      <c r="B140" s="6" t="s">
        <v>1136</v>
      </c>
      <c r="C140" s="5">
        <v>0.0</v>
      </c>
      <c r="D140" s="7" t="s">
        <v>52</v>
      </c>
      <c r="E140" s="7" t="s">
        <v>53</v>
      </c>
      <c r="F140" s="7" t="s">
        <v>818</v>
      </c>
      <c r="G140" s="7" t="s">
        <v>636</v>
      </c>
      <c r="H140" s="7" t="s">
        <v>1137</v>
      </c>
      <c r="I140" s="5">
        <v>2014.0</v>
      </c>
      <c r="J140" s="17">
        <v>41974.0</v>
      </c>
      <c r="K140" s="7" t="s">
        <v>1138</v>
      </c>
      <c r="L140" s="7" t="s">
        <v>1139</v>
      </c>
      <c r="M140" s="7">
        <f>IFERROR(__xludf.DUMMYFUNCTION("index(SPLIT(L140,""-""),0,1)"),2015.0)</f>
        <v>2015</v>
      </c>
      <c r="N140" s="5">
        <v>21.0</v>
      </c>
      <c r="O140" s="5">
        <v>161.0</v>
      </c>
      <c r="P140" s="5">
        <v>10.0</v>
      </c>
      <c r="Q140" s="7" t="s">
        <v>1140</v>
      </c>
      <c r="R140" s="5">
        <v>4.0</v>
      </c>
      <c r="S140" s="5">
        <v>51.0</v>
      </c>
      <c r="T140" s="5">
        <v>45.0</v>
      </c>
      <c r="U140" s="5">
        <v>2291.0</v>
      </c>
      <c r="V140" s="5">
        <v>7.0</v>
      </c>
      <c r="W140" s="5">
        <v>391.0</v>
      </c>
      <c r="X140" s="7" t="s">
        <v>364</v>
      </c>
      <c r="Y140" s="5">
        <v>25.0</v>
      </c>
      <c r="Z140" s="5">
        <v>896.0</v>
      </c>
      <c r="AA140" s="5">
        <v>0.0</v>
      </c>
      <c r="AB140" s="5">
        <v>9.0</v>
      </c>
      <c r="AC140" s="7" t="s">
        <v>60</v>
      </c>
      <c r="AD140" s="7" t="s">
        <v>78</v>
      </c>
      <c r="AE140" s="7" t="s">
        <v>62</v>
      </c>
      <c r="AF140" s="7" t="s">
        <v>63</v>
      </c>
      <c r="AG140" s="7" t="s">
        <v>1141</v>
      </c>
      <c r="AH140" s="7"/>
      <c r="AI140" s="7" t="s">
        <v>65</v>
      </c>
      <c r="AJ140" s="9" t="b">
        <v>0</v>
      </c>
      <c r="AK140" s="7" t="s">
        <v>64</v>
      </c>
      <c r="AL140" s="5" t="s">
        <v>172</v>
      </c>
      <c r="AM140" s="5" t="s">
        <v>173</v>
      </c>
      <c r="AN140" s="10" t="s">
        <v>1142</v>
      </c>
      <c r="AO140" s="11" t="s">
        <v>1143</v>
      </c>
      <c r="AP140" s="11">
        <v>16.0</v>
      </c>
      <c r="AQ140" s="11" t="str">
        <f>IF(AP140&gt;19,"1","0")</f>
        <v>0</v>
      </c>
      <c r="AR140" s="12">
        <f>IFERROR(__xludf.DUMMYFUNCTION("IF(REGEXMATCH(AO140, ""ISU_REP""), 1, 0)"),1.0)</f>
        <v>1</v>
      </c>
      <c r="AS140" s="12">
        <f>IFERROR(__xludf.DUMMYFUNCTION("IF(REGEXMATCH(AO140, ""ISU_ANLYS""), 1, 0)"),1.0)</f>
        <v>1</v>
      </c>
      <c r="AT140" s="12">
        <f>IFERROR(__xludf.DUMMYFUNCTION("IF(REGEXMATCH(AO140, ""SOL_DES""), 1, 0)"),1.0)</f>
        <v>1</v>
      </c>
      <c r="AU140" s="12">
        <f>IFERROR(__xludf.DUMMYFUNCTION("IF(REGEXMATCH(AO140, ""IMPL""), 1, 0)"),1.0)</f>
        <v>1</v>
      </c>
      <c r="AV140" s="12">
        <f>IFERROR(__xludf.DUMMYFUNCTION("IF(REGEXMATCH(AO140, ""CR""), 1, 0)"),1.0)</f>
        <v>1</v>
      </c>
      <c r="AW140" s="12">
        <f>IFERROR(__xludf.DUMMYFUNCTION("IF(REGEXMATCH(AO140, ""VER""), 1, 0)"),0.0)</f>
        <v>0</v>
      </c>
      <c r="AX140" s="10" t="s">
        <v>891</v>
      </c>
      <c r="AY140" s="10" t="s">
        <v>94</v>
      </c>
    </row>
    <row r="141" ht="15.75" customHeight="1">
      <c r="A141" s="5">
        <v>1118597.0</v>
      </c>
      <c r="B141" s="6" t="s">
        <v>1144</v>
      </c>
      <c r="C141" s="5">
        <v>0.0</v>
      </c>
      <c r="D141" s="7" t="s">
        <v>52</v>
      </c>
      <c r="E141" s="7" t="s">
        <v>53</v>
      </c>
      <c r="F141" s="7" t="s">
        <v>501</v>
      </c>
      <c r="G141" s="7" t="s">
        <v>463</v>
      </c>
      <c r="H141" s="7" t="s">
        <v>1145</v>
      </c>
      <c r="I141" s="5">
        <v>2015.0</v>
      </c>
      <c r="J141" s="8">
        <v>42005.0</v>
      </c>
      <c r="K141" s="7" t="s">
        <v>1146</v>
      </c>
      <c r="L141" s="7" t="s">
        <v>1147</v>
      </c>
      <c r="M141" s="7">
        <f>IFERROR(__xludf.DUMMYFUNCTION("index(SPLIT(L141,""-""),0,1)"),2015.0)</f>
        <v>2015</v>
      </c>
      <c r="N141" s="5">
        <v>20.0</v>
      </c>
      <c r="O141" s="5">
        <v>48.0</v>
      </c>
      <c r="P141" s="5">
        <v>6.0</v>
      </c>
      <c r="Q141" s="7" t="s">
        <v>1148</v>
      </c>
      <c r="R141" s="5">
        <v>6.0</v>
      </c>
      <c r="S141" s="5">
        <v>152.0</v>
      </c>
      <c r="T141" s="5">
        <v>22.0</v>
      </c>
      <c r="U141" s="5">
        <v>1755.0</v>
      </c>
      <c r="V141" s="5">
        <v>1.0</v>
      </c>
      <c r="W141" s="5">
        <v>152.0</v>
      </c>
      <c r="X141" s="7" t="s">
        <v>1149</v>
      </c>
      <c r="Y141" s="5">
        <v>6.0</v>
      </c>
      <c r="Z141" s="5">
        <v>102.0</v>
      </c>
      <c r="AA141" s="5">
        <v>0.0</v>
      </c>
      <c r="AB141" s="5">
        <v>11.0</v>
      </c>
      <c r="AC141" s="7" t="s">
        <v>1150</v>
      </c>
      <c r="AD141" s="7" t="s">
        <v>78</v>
      </c>
      <c r="AE141" s="7" t="s">
        <v>62</v>
      </c>
      <c r="AF141" s="7" t="s">
        <v>63</v>
      </c>
      <c r="AG141" s="7" t="s">
        <v>64</v>
      </c>
      <c r="AH141" s="7"/>
      <c r="AI141" s="7" t="s">
        <v>65</v>
      </c>
      <c r="AJ141" s="9" t="b">
        <v>0</v>
      </c>
      <c r="AK141" s="7" t="s">
        <v>64</v>
      </c>
      <c r="AL141" s="5" t="s">
        <v>66</v>
      </c>
      <c r="AM141" s="5" t="s">
        <v>273</v>
      </c>
      <c r="AN141" s="10" t="s">
        <v>1151</v>
      </c>
      <c r="AO141" s="11" t="s">
        <v>1152</v>
      </c>
      <c r="AP141" s="11">
        <v>10.0</v>
      </c>
      <c r="AQ141" s="11" t="str">
        <f t="shared" ref="AQ141:AQ155" si="22">IF(AP141&gt;12,"1","0")</f>
        <v>0</v>
      </c>
      <c r="AR141" s="12">
        <f>IFERROR(__xludf.DUMMYFUNCTION("IF(REGEXMATCH(AO141, ""ISU_REP""), 1, 0)"),0.0)</f>
        <v>0</v>
      </c>
      <c r="AS141" s="12">
        <f>IFERROR(__xludf.DUMMYFUNCTION("IF(REGEXMATCH(AO141, ""ISU_ANLYS""), 1, 0)"),1.0)</f>
        <v>1</v>
      </c>
      <c r="AT141" s="12">
        <f>IFERROR(__xludf.DUMMYFUNCTION("IF(REGEXMATCH(AO141, ""SOL_DES""), 1, 0)"),0.0)</f>
        <v>0</v>
      </c>
      <c r="AU141" s="12">
        <f>IFERROR(__xludf.DUMMYFUNCTION("IF(REGEXMATCH(AO141, ""IMPL""), 1, 0)"),1.0)</f>
        <v>1</v>
      </c>
      <c r="AV141" s="12">
        <f>IFERROR(__xludf.DUMMYFUNCTION("IF(REGEXMATCH(AO141, ""CR""), 1, 0)"),1.0)</f>
        <v>1</v>
      </c>
      <c r="AW141" s="12">
        <f>IFERROR(__xludf.DUMMYFUNCTION("IF(REGEXMATCH(AO141, ""VER""), 1, 0)"),1.0)</f>
        <v>1</v>
      </c>
      <c r="AX141" s="10" t="s">
        <v>106</v>
      </c>
      <c r="AY141" s="10" t="s">
        <v>94</v>
      </c>
    </row>
    <row r="142" ht="15.75" customHeight="1">
      <c r="A142" s="5">
        <v>1118599.0</v>
      </c>
      <c r="B142" s="6" t="s">
        <v>1153</v>
      </c>
      <c r="C142" s="5">
        <v>0.0</v>
      </c>
      <c r="D142" s="7" t="s">
        <v>52</v>
      </c>
      <c r="E142" s="7" t="s">
        <v>53</v>
      </c>
      <c r="F142" s="7" t="s">
        <v>440</v>
      </c>
      <c r="G142" s="7" t="s">
        <v>441</v>
      </c>
      <c r="H142" s="7" t="s">
        <v>1154</v>
      </c>
      <c r="I142" s="5">
        <v>2015.0</v>
      </c>
      <c r="J142" s="8">
        <v>42005.0</v>
      </c>
      <c r="K142" s="7" t="s">
        <v>1155</v>
      </c>
      <c r="L142" s="7" t="s">
        <v>1156</v>
      </c>
      <c r="M142" s="7">
        <f>IFERROR(__xludf.DUMMYFUNCTION("index(SPLIT(L142,""-""),0,1)"),2015.0)</f>
        <v>2015</v>
      </c>
      <c r="N142" s="5">
        <v>1.0</v>
      </c>
      <c r="O142" s="5">
        <v>1.0</v>
      </c>
      <c r="P142" s="5">
        <v>2.0</v>
      </c>
      <c r="Q142" s="7" t="s">
        <v>1157</v>
      </c>
      <c r="R142" s="5">
        <v>7.0</v>
      </c>
      <c r="S142" s="5">
        <v>68.0</v>
      </c>
      <c r="T142" s="5">
        <v>6.0</v>
      </c>
      <c r="U142" s="5">
        <v>116.0</v>
      </c>
      <c r="V142" s="5">
        <v>3.0</v>
      </c>
      <c r="W142" s="5">
        <v>83.0</v>
      </c>
      <c r="X142" s="7" t="s">
        <v>441</v>
      </c>
      <c r="Y142" s="5">
        <v>3.0</v>
      </c>
      <c r="Z142" s="5">
        <v>83.0</v>
      </c>
      <c r="AA142" s="5">
        <v>1.0</v>
      </c>
      <c r="AB142" s="5">
        <v>3.0</v>
      </c>
      <c r="AC142" s="7" t="s">
        <v>60</v>
      </c>
      <c r="AD142" s="7" t="s">
        <v>78</v>
      </c>
      <c r="AE142" s="7" t="s">
        <v>62</v>
      </c>
      <c r="AF142" s="7" t="s">
        <v>63</v>
      </c>
      <c r="AG142" s="7" t="s">
        <v>64</v>
      </c>
      <c r="AH142" s="7"/>
      <c r="AI142" s="7" t="s">
        <v>65</v>
      </c>
      <c r="AJ142" s="9" t="b">
        <v>0</v>
      </c>
      <c r="AK142" s="7" t="s">
        <v>64</v>
      </c>
      <c r="AL142" s="5" t="s">
        <v>326</v>
      </c>
      <c r="AM142" s="5" t="s">
        <v>572</v>
      </c>
      <c r="AN142" s="10" t="s">
        <v>537</v>
      </c>
      <c r="AO142" s="11" t="s">
        <v>499</v>
      </c>
      <c r="AP142" s="11">
        <v>3.0</v>
      </c>
      <c r="AQ142" s="11" t="str">
        <f t="shared" si="22"/>
        <v>0</v>
      </c>
      <c r="AR142" s="12">
        <f>IFERROR(__xludf.DUMMYFUNCTION("IF(REGEXMATCH(AO142, ""ISU_REP""), 1, 0)"),0.0)</f>
        <v>0</v>
      </c>
      <c r="AS142" s="12">
        <f>IFERROR(__xludf.DUMMYFUNCTION("IF(REGEXMATCH(AO142, ""ISU_ANLYS""), 1, 0)"),0.0)</f>
        <v>0</v>
      </c>
      <c r="AT142" s="12">
        <f>IFERROR(__xludf.DUMMYFUNCTION("IF(REGEXMATCH(AO142, ""SOL_DES""), 1, 0)"),0.0)</f>
        <v>0</v>
      </c>
      <c r="AU142" s="12">
        <f>IFERROR(__xludf.DUMMYFUNCTION("IF(REGEXMATCH(AO142, ""IMPL""), 1, 0)"),1.0)</f>
        <v>1</v>
      </c>
      <c r="AV142" s="12">
        <f>IFERROR(__xludf.DUMMYFUNCTION("IF(REGEXMATCH(AO142, ""CR""), 1, 0)"),1.0)</f>
        <v>1</v>
      </c>
      <c r="AW142" s="12">
        <f>IFERROR(__xludf.DUMMYFUNCTION("IF(REGEXMATCH(AO142, ""VER""), 1, 0)"),0.0)</f>
        <v>0</v>
      </c>
      <c r="AX142" s="10" t="s">
        <v>155</v>
      </c>
      <c r="AY142" s="10" t="s">
        <v>71</v>
      </c>
    </row>
    <row r="143" ht="15.75" customHeight="1">
      <c r="A143" s="5">
        <v>1121826.0</v>
      </c>
      <c r="B143" s="6" t="s">
        <v>1158</v>
      </c>
      <c r="C143" s="5">
        <v>0.0</v>
      </c>
      <c r="D143" s="7" t="s">
        <v>52</v>
      </c>
      <c r="E143" s="7" t="s">
        <v>53</v>
      </c>
      <c r="F143" s="7" t="s">
        <v>1159</v>
      </c>
      <c r="G143" s="7" t="s">
        <v>1160</v>
      </c>
      <c r="H143" s="7" t="s">
        <v>1161</v>
      </c>
      <c r="I143" s="5">
        <v>2015.0</v>
      </c>
      <c r="J143" s="8">
        <v>42005.0</v>
      </c>
      <c r="K143" s="7" t="s">
        <v>1162</v>
      </c>
      <c r="L143" s="7" t="s">
        <v>1163</v>
      </c>
      <c r="M143" s="7">
        <f>IFERROR(__xludf.DUMMYFUNCTION("index(SPLIT(L143,""-""),0,1)"),2015.0)</f>
        <v>2015</v>
      </c>
      <c r="N143" s="5">
        <v>3.0</v>
      </c>
      <c r="O143" s="5">
        <v>33.0</v>
      </c>
      <c r="P143" s="5">
        <v>16.0</v>
      </c>
      <c r="Q143" s="7" t="s">
        <v>1164</v>
      </c>
      <c r="R143" s="5">
        <v>11.0</v>
      </c>
      <c r="S143" s="5">
        <v>119.0</v>
      </c>
      <c r="T143" s="5">
        <v>19.0</v>
      </c>
      <c r="U143" s="5">
        <v>930.0</v>
      </c>
      <c r="V143" s="5">
        <v>1.0</v>
      </c>
      <c r="W143" s="5">
        <v>119.0</v>
      </c>
      <c r="X143" s="7" t="s">
        <v>1165</v>
      </c>
      <c r="Y143" s="5">
        <v>4.0</v>
      </c>
      <c r="Z143" s="5">
        <v>167.0</v>
      </c>
      <c r="AA143" s="5">
        <v>0.0</v>
      </c>
      <c r="AB143" s="5">
        <v>2.0</v>
      </c>
      <c r="AC143" s="7" t="s">
        <v>60</v>
      </c>
      <c r="AD143" s="7" t="s">
        <v>192</v>
      </c>
      <c r="AE143" s="7" t="s">
        <v>62</v>
      </c>
      <c r="AF143" s="7" t="s">
        <v>63</v>
      </c>
      <c r="AG143" s="7" t="s">
        <v>1166</v>
      </c>
      <c r="AH143" s="7"/>
      <c r="AI143" s="7" t="s">
        <v>65</v>
      </c>
      <c r="AJ143" s="9" t="b">
        <v>0</v>
      </c>
      <c r="AK143" s="7" t="s">
        <v>64</v>
      </c>
      <c r="AL143" s="5" t="s">
        <v>66</v>
      </c>
      <c r="AM143" s="5" t="s">
        <v>241</v>
      </c>
      <c r="AN143" s="10" t="s">
        <v>1167</v>
      </c>
      <c r="AO143" s="11" t="s">
        <v>1168</v>
      </c>
      <c r="AP143" s="11">
        <v>4.0</v>
      </c>
      <c r="AQ143" s="11" t="str">
        <f t="shared" si="22"/>
        <v>0</v>
      </c>
      <c r="AR143" s="12">
        <f>IFERROR(__xludf.DUMMYFUNCTION("IF(REGEXMATCH(AO143, ""ISU_REP""), 1, 0)"),0.0)</f>
        <v>0</v>
      </c>
      <c r="AS143" s="12">
        <f>IFERROR(__xludf.DUMMYFUNCTION("IF(REGEXMATCH(AO143, ""ISU_ANLYS""), 1, 0)"),1.0)</f>
        <v>1</v>
      </c>
      <c r="AT143" s="12">
        <f>IFERROR(__xludf.DUMMYFUNCTION("IF(REGEXMATCH(AO143, ""SOL_DES""), 1, 0)"),1.0)</f>
        <v>1</v>
      </c>
      <c r="AU143" s="12">
        <f>IFERROR(__xludf.DUMMYFUNCTION("IF(REGEXMATCH(AO143, ""IMPL""), 1, 0)"),1.0)</f>
        <v>1</v>
      </c>
      <c r="AV143" s="12">
        <f>IFERROR(__xludf.DUMMYFUNCTION("IF(REGEXMATCH(AO143, ""CR""), 1, 0)"),0.0)</f>
        <v>0</v>
      </c>
      <c r="AW143" s="12">
        <f>IFERROR(__xludf.DUMMYFUNCTION("IF(REGEXMATCH(AO143, ""VER""), 1, 0)"),1.0)</f>
        <v>1</v>
      </c>
      <c r="AX143" s="10" t="s">
        <v>70</v>
      </c>
      <c r="AY143" s="10" t="s">
        <v>71</v>
      </c>
    </row>
    <row r="144" ht="15.75" customHeight="1">
      <c r="A144" s="5">
        <v>1130065.0</v>
      </c>
      <c r="B144" s="6" t="s">
        <v>1169</v>
      </c>
      <c r="C144" s="5">
        <v>0.0</v>
      </c>
      <c r="D144" s="7" t="s">
        <v>52</v>
      </c>
      <c r="E144" s="7" t="s">
        <v>53</v>
      </c>
      <c r="F144" s="7" t="s">
        <v>1170</v>
      </c>
      <c r="G144" s="7" t="s">
        <v>1171</v>
      </c>
      <c r="H144" s="7" t="s">
        <v>1172</v>
      </c>
      <c r="I144" s="5">
        <v>2015.0</v>
      </c>
      <c r="J144" s="8">
        <v>42036.0</v>
      </c>
      <c r="K144" s="7" t="s">
        <v>1173</v>
      </c>
      <c r="L144" s="7" t="s">
        <v>1173</v>
      </c>
      <c r="M144" s="7">
        <f>IFERROR(__xludf.DUMMYFUNCTION("index(SPLIT(L144,""-""),0,1)"),2015.0)</f>
        <v>2015</v>
      </c>
      <c r="N144" s="5">
        <v>13.0</v>
      </c>
      <c r="O144" s="5">
        <v>13.0</v>
      </c>
      <c r="P144" s="5">
        <v>4.0</v>
      </c>
      <c r="Q144" s="7" t="s">
        <v>1174</v>
      </c>
      <c r="R144" s="5">
        <v>5.0</v>
      </c>
      <c r="S144" s="5">
        <v>36.0</v>
      </c>
      <c r="T144" s="5">
        <v>13.0</v>
      </c>
      <c r="U144" s="5">
        <v>734.0</v>
      </c>
      <c r="V144" s="5">
        <v>7.0</v>
      </c>
      <c r="W144" s="5">
        <v>256.0</v>
      </c>
      <c r="X144" s="7" t="s">
        <v>1171</v>
      </c>
      <c r="Y144" s="5">
        <v>7.0</v>
      </c>
      <c r="Z144" s="5">
        <v>256.0</v>
      </c>
      <c r="AA144" s="5">
        <v>1.0</v>
      </c>
      <c r="AB144" s="5">
        <v>3.0</v>
      </c>
      <c r="AC144" s="7" t="s">
        <v>60</v>
      </c>
      <c r="AD144" s="7" t="s">
        <v>78</v>
      </c>
      <c r="AE144" s="7" t="s">
        <v>62</v>
      </c>
      <c r="AF144" s="7" t="s">
        <v>63</v>
      </c>
      <c r="AG144" s="7" t="s">
        <v>64</v>
      </c>
      <c r="AH144" s="7"/>
      <c r="AI144" s="7" t="s">
        <v>65</v>
      </c>
      <c r="AJ144" s="9" t="b">
        <v>0</v>
      </c>
      <c r="AK144" s="7" t="s">
        <v>64</v>
      </c>
      <c r="AL144" s="5" t="s">
        <v>66</v>
      </c>
      <c r="AM144" s="5" t="s">
        <v>103</v>
      </c>
      <c r="AN144" s="10" t="s">
        <v>1175</v>
      </c>
      <c r="AO144" s="11" t="s">
        <v>999</v>
      </c>
      <c r="AP144" s="11">
        <v>4.0</v>
      </c>
      <c r="AQ144" s="11" t="str">
        <f t="shared" si="22"/>
        <v>0</v>
      </c>
      <c r="AR144" s="12">
        <f>IFERROR(__xludf.DUMMYFUNCTION("IF(REGEXMATCH(AO144, ""ISU_REP""), 1, 0)"),0.0)</f>
        <v>0</v>
      </c>
      <c r="AS144" s="12">
        <f>IFERROR(__xludf.DUMMYFUNCTION("IF(REGEXMATCH(AO144, ""ISU_ANLYS""), 1, 0)"),0.0)</f>
        <v>0</v>
      </c>
      <c r="AT144" s="12">
        <f>IFERROR(__xludf.DUMMYFUNCTION("IF(REGEXMATCH(AO144, ""SOL_DES""), 1, 0)"),0.0)</f>
        <v>0</v>
      </c>
      <c r="AU144" s="12">
        <f>IFERROR(__xludf.DUMMYFUNCTION("IF(REGEXMATCH(AO144, ""IMPL""), 1, 0)"),1.0)</f>
        <v>1</v>
      </c>
      <c r="AV144" s="12">
        <f>IFERROR(__xludf.DUMMYFUNCTION("IF(REGEXMATCH(AO144, ""CR""), 1, 0)"),1.0)</f>
        <v>1</v>
      </c>
      <c r="AW144" s="12">
        <f>IFERROR(__xludf.DUMMYFUNCTION("IF(REGEXMATCH(AO144, ""VER""), 1, 0)"),1.0)</f>
        <v>1</v>
      </c>
      <c r="AX144" s="10" t="s">
        <v>215</v>
      </c>
      <c r="AY144" s="10" t="s">
        <v>71</v>
      </c>
    </row>
    <row r="145" ht="15.75" customHeight="1">
      <c r="A145" s="5">
        <v>1130253.0</v>
      </c>
      <c r="B145" s="6" t="s">
        <v>1176</v>
      </c>
      <c r="C145" s="5">
        <v>0.0</v>
      </c>
      <c r="D145" s="7" t="s">
        <v>52</v>
      </c>
      <c r="E145" s="7" t="s">
        <v>53</v>
      </c>
      <c r="F145" s="7" t="s">
        <v>501</v>
      </c>
      <c r="G145" s="7" t="s">
        <v>1011</v>
      </c>
      <c r="H145" s="7" t="s">
        <v>1177</v>
      </c>
      <c r="I145" s="5">
        <v>2015.0</v>
      </c>
      <c r="J145" s="8">
        <v>42036.0</v>
      </c>
      <c r="K145" s="7" t="s">
        <v>1178</v>
      </c>
      <c r="L145" s="7" t="s">
        <v>1179</v>
      </c>
      <c r="M145" s="7">
        <f>IFERROR(__xludf.DUMMYFUNCTION("index(SPLIT(L145,""-""),0,1)"),2015.0)</f>
        <v>2015</v>
      </c>
      <c r="N145" s="5">
        <v>11.0</v>
      </c>
      <c r="O145" s="5">
        <v>23.0</v>
      </c>
      <c r="P145" s="5">
        <v>6.0</v>
      </c>
      <c r="Q145" s="7" t="s">
        <v>1180</v>
      </c>
      <c r="R145" s="5">
        <v>12.0</v>
      </c>
      <c r="S145" s="5">
        <v>1375.0</v>
      </c>
      <c r="T145" s="5">
        <v>10.0</v>
      </c>
      <c r="U145" s="5">
        <v>1643.0</v>
      </c>
      <c r="V145" s="5">
        <v>3.0</v>
      </c>
      <c r="W145" s="5">
        <v>1402.0</v>
      </c>
      <c r="X145" s="7" t="s">
        <v>1181</v>
      </c>
      <c r="Y145" s="5">
        <v>4.0</v>
      </c>
      <c r="Z145" s="5">
        <v>196.0</v>
      </c>
      <c r="AA145" s="5">
        <v>0.0</v>
      </c>
      <c r="AB145" s="5">
        <v>1.0</v>
      </c>
      <c r="AC145" s="7" t="s">
        <v>222</v>
      </c>
      <c r="AD145" s="7" t="s">
        <v>78</v>
      </c>
      <c r="AE145" s="7" t="s">
        <v>62</v>
      </c>
      <c r="AF145" s="7" t="s">
        <v>63</v>
      </c>
      <c r="AG145" s="7" t="s">
        <v>64</v>
      </c>
      <c r="AH145" s="7"/>
      <c r="AI145" s="7" t="s">
        <v>65</v>
      </c>
      <c r="AJ145" s="9" t="b">
        <v>0</v>
      </c>
      <c r="AK145" s="7" t="s">
        <v>64</v>
      </c>
      <c r="AL145" s="5" t="s">
        <v>66</v>
      </c>
      <c r="AM145" s="5" t="s">
        <v>273</v>
      </c>
      <c r="AN145" s="10" t="s">
        <v>1182</v>
      </c>
      <c r="AO145" s="11" t="s">
        <v>771</v>
      </c>
      <c r="AP145" s="11">
        <v>1.0</v>
      </c>
      <c r="AQ145" s="11" t="str">
        <f t="shared" si="22"/>
        <v>0</v>
      </c>
      <c r="AR145" s="12">
        <f>IFERROR(__xludf.DUMMYFUNCTION("IF(REGEXMATCH(AO145, ""ISU_REP""), 1, 0)"),0.0)</f>
        <v>0</v>
      </c>
      <c r="AS145" s="12">
        <f>IFERROR(__xludf.DUMMYFUNCTION("IF(REGEXMATCH(AO145, ""ISU_ANLYS""), 1, 0)"),1.0)</f>
        <v>1</v>
      </c>
      <c r="AT145" s="12">
        <f>IFERROR(__xludf.DUMMYFUNCTION("IF(REGEXMATCH(AO145, ""SOL_DES""), 1, 0)"),0.0)</f>
        <v>0</v>
      </c>
      <c r="AU145" s="12">
        <f>IFERROR(__xludf.DUMMYFUNCTION("IF(REGEXMATCH(AO145, ""IMPL""), 1, 0)"),0.0)</f>
        <v>0</v>
      </c>
      <c r="AV145" s="12">
        <f>IFERROR(__xludf.DUMMYFUNCTION("IF(REGEXMATCH(AO145, ""CR""), 1, 0)"),0.0)</f>
        <v>0</v>
      </c>
      <c r="AW145" s="12">
        <f>IFERROR(__xludf.DUMMYFUNCTION("IF(REGEXMATCH(AO145, ""VER""), 1, 0)"),0.0)</f>
        <v>0</v>
      </c>
      <c r="AX145" s="10" t="s">
        <v>771</v>
      </c>
      <c r="AY145" s="10" t="s">
        <v>71</v>
      </c>
    </row>
    <row r="146" ht="15.75" customHeight="1">
      <c r="A146" s="5">
        <v>1132780.0</v>
      </c>
      <c r="B146" s="6" t="s">
        <v>1183</v>
      </c>
      <c r="C146" s="5">
        <v>0.0</v>
      </c>
      <c r="D146" s="7" t="s">
        <v>52</v>
      </c>
      <c r="E146" s="7" t="s">
        <v>53</v>
      </c>
      <c r="F146" s="7" t="s">
        <v>501</v>
      </c>
      <c r="G146" s="7" t="s">
        <v>1184</v>
      </c>
      <c r="H146" s="7" t="s">
        <v>1185</v>
      </c>
      <c r="I146" s="5">
        <v>2015.0</v>
      </c>
      <c r="J146" s="8">
        <v>42036.0</v>
      </c>
      <c r="K146" s="7" t="s">
        <v>1186</v>
      </c>
      <c r="L146" s="7" t="s">
        <v>1187</v>
      </c>
      <c r="M146" s="7">
        <f>IFERROR(__xludf.DUMMYFUNCTION("index(SPLIT(L146,""-""),0,1)"),2015.0)</f>
        <v>2015</v>
      </c>
      <c r="N146" s="5">
        <v>3.0</v>
      </c>
      <c r="O146" s="5">
        <v>19.0</v>
      </c>
      <c r="P146" s="5">
        <v>1.0</v>
      </c>
      <c r="Q146" s="7" t="s">
        <v>1188</v>
      </c>
      <c r="R146" s="5">
        <v>8.0</v>
      </c>
      <c r="S146" s="5">
        <v>0.0</v>
      </c>
      <c r="T146" s="5">
        <v>9.0</v>
      </c>
      <c r="U146" s="5">
        <v>97.0</v>
      </c>
      <c r="V146" s="5">
        <v>5.0</v>
      </c>
      <c r="W146" s="5">
        <v>56.0</v>
      </c>
      <c r="X146" s="7" t="s">
        <v>1184</v>
      </c>
      <c r="Y146" s="5">
        <v>5.0</v>
      </c>
      <c r="Z146" s="5">
        <v>56.0</v>
      </c>
      <c r="AA146" s="5">
        <v>1.0</v>
      </c>
      <c r="AB146" s="5">
        <v>4.0</v>
      </c>
      <c r="AC146" s="7" t="s">
        <v>60</v>
      </c>
      <c r="AD146" s="7" t="s">
        <v>78</v>
      </c>
      <c r="AE146" s="7" t="s">
        <v>62</v>
      </c>
      <c r="AF146" s="7" t="s">
        <v>63</v>
      </c>
      <c r="AG146" s="7" t="s">
        <v>64</v>
      </c>
      <c r="AH146" s="7"/>
      <c r="AI146" s="7" t="s">
        <v>65</v>
      </c>
      <c r="AJ146" s="9" t="b">
        <v>0</v>
      </c>
      <c r="AK146" s="7" t="s">
        <v>64</v>
      </c>
      <c r="AL146" s="5" t="s">
        <v>66</v>
      </c>
      <c r="AM146" s="5" t="s">
        <v>103</v>
      </c>
      <c r="AN146" s="10" t="s">
        <v>1189</v>
      </c>
      <c r="AO146" s="11" t="s">
        <v>729</v>
      </c>
      <c r="AP146" s="11">
        <v>5.0</v>
      </c>
      <c r="AQ146" s="11" t="str">
        <f t="shared" si="22"/>
        <v>0</v>
      </c>
      <c r="AR146" s="12">
        <f>IFERROR(__xludf.DUMMYFUNCTION("IF(REGEXMATCH(AO146, ""ISU_REP""), 1, 0)"),0.0)</f>
        <v>0</v>
      </c>
      <c r="AS146" s="12">
        <f>IFERROR(__xludf.DUMMYFUNCTION("IF(REGEXMATCH(AO146, ""ISU_ANLYS""), 1, 0)"),0.0)</f>
        <v>0</v>
      </c>
      <c r="AT146" s="12">
        <f>IFERROR(__xludf.DUMMYFUNCTION("IF(REGEXMATCH(AO146, ""SOL_DES""), 1, 0)"),0.0)</f>
        <v>0</v>
      </c>
      <c r="AU146" s="12">
        <f>IFERROR(__xludf.DUMMYFUNCTION("IF(REGEXMATCH(AO146, ""IMPL""), 1, 0)"),1.0)</f>
        <v>1</v>
      </c>
      <c r="AV146" s="12">
        <f>IFERROR(__xludf.DUMMYFUNCTION("IF(REGEXMATCH(AO146, ""CR""), 1, 0)"),1.0)</f>
        <v>1</v>
      </c>
      <c r="AW146" s="12">
        <f>IFERROR(__xludf.DUMMYFUNCTION("IF(REGEXMATCH(AO146, ""VER""), 1, 0)"),1.0)</f>
        <v>1</v>
      </c>
      <c r="AX146" s="10" t="s">
        <v>729</v>
      </c>
      <c r="AY146" s="10" t="s">
        <v>71</v>
      </c>
    </row>
    <row r="147" ht="15.75" customHeight="1">
      <c r="A147" s="5">
        <v>1132964.0</v>
      </c>
      <c r="B147" s="6" t="s">
        <v>1190</v>
      </c>
      <c r="C147" s="5">
        <v>0.0</v>
      </c>
      <c r="D147" s="7" t="s">
        <v>52</v>
      </c>
      <c r="E147" s="7" t="s">
        <v>205</v>
      </c>
      <c r="F147" s="7" t="s">
        <v>401</v>
      </c>
      <c r="G147" s="7" t="s">
        <v>1191</v>
      </c>
      <c r="H147" s="7" t="s">
        <v>1192</v>
      </c>
      <c r="I147" s="5">
        <v>2015.0</v>
      </c>
      <c r="J147" s="8">
        <v>42036.0</v>
      </c>
      <c r="K147" s="7" t="s">
        <v>1193</v>
      </c>
      <c r="L147" s="7" t="s">
        <v>1193</v>
      </c>
      <c r="M147" s="7">
        <f>IFERROR(__xludf.DUMMYFUNCTION("index(SPLIT(L147,""-""),0,1)"),2016.0)</f>
        <v>2016</v>
      </c>
      <c r="N147" s="5">
        <v>363.0</v>
      </c>
      <c r="O147" s="5">
        <v>363.0</v>
      </c>
      <c r="P147" s="5">
        <v>3.0</v>
      </c>
      <c r="Q147" s="7" t="s">
        <v>1194</v>
      </c>
      <c r="R147" s="5">
        <v>17.0</v>
      </c>
      <c r="S147" s="5">
        <v>51.0</v>
      </c>
      <c r="T147" s="5">
        <v>3.0</v>
      </c>
      <c r="U147" s="5">
        <v>115.0</v>
      </c>
      <c r="V147" s="5">
        <v>2.0</v>
      </c>
      <c r="W147" s="5">
        <v>78.0</v>
      </c>
      <c r="X147" s="7" t="s">
        <v>260</v>
      </c>
      <c r="Y147" s="5">
        <v>0.0</v>
      </c>
      <c r="Z147" s="5">
        <v>0.0</v>
      </c>
      <c r="AA147" s="5">
        <v>0.0</v>
      </c>
      <c r="AB147" s="5">
        <v>0.0</v>
      </c>
      <c r="AC147" s="7" t="s">
        <v>60</v>
      </c>
      <c r="AD147" s="7" t="s">
        <v>78</v>
      </c>
      <c r="AE147" s="7" t="s">
        <v>62</v>
      </c>
      <c r="AF147" s="7" t="s">
        <v>63</v>
      </c>
      <c r="AG147" s="7" t="s">
        <v>64</v>
      </c>
      <c r="AH147" s="7"/>
      <c r="AI147" s="7" t="s">
        <v>212</v>
      </c>
      <c r="AJ147" s="9" t="b">
        <v>0</v>
      </c>
      <c r="AK147" s="7" t="s">
        <v>64</v>
      </c>
      <c r="AL147" s="5" t="s">
        <v>66</v>
      </c>
      <c r="AM147" s="5" t="s">
        <v>241</v>
      </c>
      <c r="AN147" s="10" t="s">
        <v>1195</v>
      </c>
      <c r="AO147" s="11" t="s">
        <v>653</v>
      </c>
      <c r="AP147" s="11">
        <v>2.0</v>
      </c>
      <c r="AQ147" s="11" t="str">
        <f t="shared" si="22"/>
        <v>0</v>
      </c>
      <c r="AR147" s="12">
        <f>IFERROR(__xludf.DUMMYFUNCTION("IF(REGEXMATCH(AO147, ""ISU_REP""), 1, 0)"),0.0)</f>
        <v>0</v>
      </c>
      <c r="AS147" s="12">
        <f>IFERROR(__xludf.DUMMYFUNCTION("IF(REGEXMATCH(AO147, ""ISU_ANLYS""), 1, 0)"),1.0)</f>
        <v>1</v>
      </c>
      <c r="AT147" s="12">
        <f>IFERROR(__xludf.DUMMYFUNCTION("IF(REGEXMATCH(AO147, ""SOL_DES""), 1, 0)"),0.0)</f>
        <v>0</v>
      </c>
      <c r="AU147" s="12">
        <f>IFERROR(__xludf.DUMMYFUNCTION("IF(REGEXMATCH(AO147, ""IMPL""), 1, 0)"),0.0)</f>
        <v>0</v>
      </c>
      <c r="AV147" s="12">
        <f>IFERROR(__xludf.DUMMYFUNCTION("IF(REGEXMATCH(AO147, ""CR""), 1, 0)"),0.0)</f>
        <v>0</v>
      </c>
      <c r="AW147" s="12">
        <f>IFERROR(__xludf.DUMMYFUNCTION("IF(REGEXMATCH(AO147, ""VER""), 1, 0)"),1.0)</f>
        <v>1</v>
      </c>
      <c r="AX147" s="10" t="s">
        <v>654</v>
      </c>
      <c r="AY147" s="10" t="s">
        <v>71</v>
      </c>
    </row>
    <row r="148" ht="15.75" customHeight="1">
      <c r="A148" s="13">
        <v>1142350.0</v>
      </c>
      <c r="B148" s="14" t="str">
        <f>CONCATENATE("https://bugzilla.mozilla.org/show_bug.cgi?id=",A148)</f>
        <v>https://bugzilla.mozilla.org/show_bug.cgi?id=1142350</v>
      </c>
      <c r="C148" s="13">
        <v>0.0</v>
      </c>
      <c r="D148" s="13" t="s">
        <v>52</v>
      </c>
      <c r="E148" s="13" t="s">
        <v>53</v>
      </c>
      <c r="F148" s="13" t="s">
        <v>440</v>
      </c>
      <c r="G148" s="13" t="s">
        <v>1196</v>
      </c>
      <c r="H148" s="13" t="s">
        <v>1197</v>
      </c>
      <c r="I148" s="13">
        <v>2015.0</v>
      </c>
      <c r="J148" s="15">
        <v>42064.0</v>
      </c>
      <c r="K148" s="13" t="s">
        <v>1198</v>
      </c>
      <c r="L148" s="13" t="s">
        <v>1198</v>
      </c>
      <c r="M148" s="7">
        <f>IFERROR(__xludf.DUMMYFUNCTION("index(SPLIT(L148,""-""),0,1)"),2016.0)</f>
        <v>2016</v>
      </c>
      <c r="N148" s="13">
        <v>573.0</v>
      </c>
      <c r="O148" s="13">
        <v>573.0</v>
      </c>
      <c r="P148" s="13">
        <v>2.0</v>
      </c>
      <c r="Q148" s="13" t="s">
        <v>1199</v>
      </c>
      <c r="R148" s="13">
        <v>8.0</v>
      </c>
      <c r="S148" s="13">
        <v>49.0</v>
      </c>
      <c r="T148" s="13">
        <v>10.0</v>
      </c>
      <c r="U148" s="13">
        <v>362.0</v>
      </c>
      <c r="V148" s="13">
        <v>3.0</v>
      </c>
      <c r="W148" s="13">
        <v>91.0</v>
      </c>
      <c r="X148" s="13" t="s">
        <v>1200</v>
      </c>
      <c r="Y148" s="13">
        <v>4.0</v>
      </c>
      <c r="Z148" s="13">
        <v>185.0</v>
      </c>
      <c r="AA148" s="13">
        <v>0.0</v>
      </c>
      <c r="AB148" s="13">
        <v>2.0</v>
      </c>
      <c r="AC148" s="13" t="s">
        <v>222</v>
      </c>
      <c r="AD148" s="13" t="s">
        <v>78</v>
      </c>
      <c r="AE148" s="13" t="s">
        <v>62</v>
      </c>
      <c r="AF148" s="13" t="s">
        <v>63</v>
      </c>
      <c r="AG148" s="13"/>
      <c r="AH148" s="13"/>
      <c r="AI148" s="13"/>
      <c r="AJ148" s="13"/>
      <c r="AK148" s="13"/>
      <c r="AL148" s="13" t="s">
        <v>326</v>
      </c>
      <c r="AM148" s="13" t="s">
        <v>327</v>
      </c>
      <c r="AN148" s="10" t="s">
        <v>1201</v>
      </c>
      <c r="AO148" s="11" t="s">
        <v>448</v>
      </c>
      <c r="AP148" s="11">
        <v>3.0</v>
      </c>
      <c r="AQ148" s="11" t="str">
        <f t="shared" si="22"/>
        <v>0</v>
      </c>
      <c r="AR148" s="12">
        <f>IFERROR(__xludf.DUMMYFUNCTION("IF(REGEXMATCH(AO148, ""ISU_REP""), 1, 0)"),0.0)</f>
        <v>0</v>
      </c>
      <c r="AS148" s="12">
        <f>IFERROR(__xludf.DUMMYFUNCTION("IF(REGEXMATCH(AO148, ""ISU_ANLYS""), 1, 0)"),0.0)</f>
        <v>0</v>
      </c>
      <c r="AT148" s="12">
        <f>IFERROR(__xludf.DUMMYFUNCTION("IF(REGEXMATCH(AO148, ""SOL_DES""), 1, 0)"),1.0)</f>
        <v>1</v>
      </c>
      <c r="AU148" s="12">
        <f>IFERROR(__xludf.DUMMYFUNCTION("IF(REGEXMATCH(AO148, ""IMPL""), 1, 0)"),1.0)</f>
        <v>1</v>
      </c>
      <c r="AV148" s="12">
        <f>IFERROR(__xludf.DUMMYFUNCTION("IF(REGEXMATCH(AO148, ""CR""), 1, 0)"),1.0)</f>
        <v>1</v>
      </c>
      <c r="AW148" s="12">
        <f>IFERROR(__xludf.DUMMYFUNCTION("IF(REGEXMATCH(AO148, ""VER""), 1, 0)"),0.0)</f>
        <v>0</v>
      </c>
      <c r="AX148" s="16" t="s">
        <v>376</v>
      </c>
      <c r="AY148" s="16" t="s">
        <v>71</v>
      </c>
    </row>
    <row r="149" ht="15.75" customHeight="1">
      <c r="A149" s="5">
        <v>1148078.0</v>
      </c>
      <c r="B149" s="6" t="s">
        <v>1202</v>
      </c>
      <c r="C149" s="5">
        <v>0.0</v>
      </c>
      <c r="D149" s="7" t="s">
        <v>52</v>
      </c>
      <c r="E149" s="7" t="s">
        <v>53</v>
      </c>
      <c r="F149" s="7" t="s">
        <v>234</v>
      </c>
      <c r="G149" s="7" t="s">
        <v>59</v>
      </c>
      <c r="H149" s="7" t="s">
        <v>1203</v>
      </c>
      <c r="I149" s="5">
        <v>2015.0</v>
      </c>
      <c r="J149" s="8">
        <v>42064.0</v>
      </c>
      <c r="K149" s="7" t="s">
        <v>1204</v>
      </c>
      <c r="L149" s="7" t="s">
        <v>1204</v>
      </c>
      <c r="M149" s="7">
        <f>IFERROR(__xludf.DUMMYFUNCTION("index(SPLIT(L149,""-""),0,1)"),2015.0)</f>
        <v>2015</v>
      </c>
      <c r="N149" s="5">
        <v>1.0</v>
      </c>
      <c r="O149" s="5">
        <v>1.0</v>
      </c>
      <c r="P149" s="5">
        <v>2.0</v>
      </c>
      <c r="Q149" s="7" t="s">
        <v>1205</v>
      </c>
      <c r="R149" s="5">
        <v>15.0</v>
      </c>
      <c r="S149" s="5">
        <v>100.0</v>
      </c>
      <c r="T149" s="5">
        <v>5.0</v>
      </c>
      <c r="U149" s="5">
        <v>191.0</v>
      </c>
      <c r="V149" s="5">
        <v>4.0</v>
      </c>
      <c r="W149" s="5">
        <v>183.0</v>
      </c>
      <c r="X149" s="7" t="s">
        <v>59</v>
      </c>
      <c r="Y149" s="5">
        <v>4.0</v>
      </c>
      <c r="Z149" s="5">
        <v>183.0</v>
      </c>
      <c r="AA149" s="5">
        <v>1.0</v>
      </c>
      <c r="AB149" s="5">
        <v>1.0</v>
      </c>
      <c r="AC149" s="7" t="s">
        <v>60</v>
      </c>
      <c r="AD149" s="7" t="s">
        <v>78</v>
      </c>
      <c r="AE149" s="7" t="s">
        <v>62</v>
      </c>
      <c r="AF149" s="7" t="s">
        <v>63</v>
      </c>
      <c r="AG149" s="7" t="s">
        <v>64</v>
      </c>
      <c r="AH149" s="7"/>
      <c r="AI149" s="7" t="s">
        <v>65</v>
      </c>
      <c r="AJ149" s="9" t="b">
        <v>0</v>
      </c>
      <c r="AK149" s="7" t="s">
        <v>64</v>
      </c>
      <c r="AL149" s="5" t="s">
        <v>326</v>
      </c>
      <c r="AM149" s="5" t="s">
        <v>572</v>
      </c>
      <c r="AN149" s="10" t="s">
        <v>1206</v>
      </c>
      <c r="AO149" s="11" t="s">
        <v>612</v>
      </c>
      <c r="AP149" s="11">
        <v>2.0</v>
      </c>
      <c r="AQ149" s="11" t="str">
        <f t="shared" si="22"/>
        <v>0</v>
      </c>
      <c r="AR149" s="12">
        <f>IFERROR(__xludf.DUMMYFUNCTION("IF(REGEXMATCH(AO149, ""ISU_REP""), 1, 0)"),0.0)</f>
        <v>0</v>
      </c>
      <c r="AS149" s="12">
        <f>IFERROR(__xludf.DUMMYFUNCTION("IF(REGEXMATCH(AO149, ""ISU_ANLYS""), 1, 0)"),0.0)</f>
        <v>0</v>
      </c>
      <c r="AT149" s="12">
        <f>IFERROR(__xludf.DUMMYFUNCTION("IF(REGEXMATCH(AO149, ""SOL_DES""), 1, 0)"),1.0)</f>
        <v>1</v>
      </c>
      <c r="AU149" s="12">
        <f>IFERROR(__xludf.DUMMYFUNCTION("IF(REGEXMATCH(AO149, ""IMPL""), 1, 0)"),1.0)</f>
        <v>1</v>
      </c>
      <c r="AV149" s="12">
        <f>IFERROR(__xludf.DUMMYFUNCTION("IF(REGEXMATCH(AO149, ""CR""), 1, 0)"),0.0)</f>
        <v>0</v>
      </c>
      <c r="AW149" s="12">
        <f>IFERROR(__xludf.DUMMYFUNCTION("IF(REGEXMATCH(AO149, ""VER""), 1, 0)"),0.0)</f>
        <v>0</v>
      </c>
      <c r="AX149" s="10" t="s">
        <v>612</v>
      </c>
      <c r="AY149" s="10" t="s">
        <v>71</v>
      </c>
    </row>
    <row r="150" ht="15.75" customHeight="1">
      <c r="A150" s="5">
        <v>1173001.0</v>
      </c>
      <c r="B150" s="6" t="s">
        <v>1207</v>
      </c>
      <c r="C150" s="5">
        <v>0.0</v>
      </c>
      <c r="D150" s="7" t="s">
        <v>52</v>
      </c>
      <c r="E150" s="7" t="s">
        <v>53</v>
      </c>
      <c r="F150" s="7" t="s">
        <v>501</v>
      </c>
      <c r="G150" s="7" t="s">
        <v>1181</v>
      </c>
      <c r="H150" s="7" t="s">
        <v>1208</v>
      </c>
      <c r="I150" s="5">
        <v>2015.0</v>
      </c>
      <c r="J150" s="8">
        <v>42156.0</v>
      </c>
      <c r="K150" s="7" t="s">
        <v>1209</v>
      </c>
      <c r="L150" s="7" t="s">
        <v>1209</v>
      </c>
      <c r="M150" s="7">
        <f>IFERROR(__xludf.DUMMYFUNCTION("index(SPLIT(L150,""-""),0,1)"),2015.0)</f>
        <v>2015</v>
      </c>
      <c r="N150" s="5">
        <v>3.0</v>
      </c>
      <c r="O150" s="5">
        <v>3.0</v>
      </c>
      <c r="P150" s="5">
        <v>6.0</v>
      </c>
      <c r="Q150" s="7" t="s">
        <v>1210</v>
      </c>
      <c r="R150" s="5">
        <v>5.0</v>
      </c>
      <c r="S150" s="5">
        <v>10.0</v>
      </c>
      <c r="T150" s="5">
        <v>16.0</v>
      </c>
      <c r="U150" s="5">
        <v>454.0</v>
      </c>
      <c r="V150" s="5">
        <v>12.0</v>
      </c>
      <c r="W150" s="5">
        <v>294.0</v>
      </c>
      <c r="X150" s="7" t="s">
        <v>1181</v>
      </c>
      <c r="Y150" s="5">
        <v>12.0</v>
      </c>
      <c r="Z150" s="5">
        <v>294.0</v>
      </c>
      <c r="AA150" s="5">
        <v>1.0</v>
      </c>
      <c r="AB150" s="5">
        <v>8.0</v>
      </c>
      <c r="AC150" s="7" t="s">
        <v>60</v>
      </c>
      <c r="AD150" s="7" t="s">
        <v>78</v>
      </c>
      <c r="AE150" s="7" t="s">
        <v>62</v>
      </c>
      <c r="AF150" s="7" t="s">
        <v>63</v>
      </c>
      <c r="AG150" s="7" t="s">
        <v>64</v>
      </c>
      <c r="AH150" s="7"/>
      <c r="AI150" s="7" t="s">
        <v>65</v>
      </c>
      <c r="AJ150" s="9" t="b">
        <v>0</v>
      </c>
      <c r="AK150" s="7" t="s">
        <v>64</v>
      </c>
      <c r="AL150" s="5" t="s">
        <v>66</v>
      </c>
      <c r="AM150" s="5" t="s">
        <v>103</v>
      </c>
      <c r="AN150" s="10" t="s">
        <v>1211</v>
      </c>
      <c r="AO150" s="11" t="s">
        <v>355</v>
      </c>
      <c r="AP150" s="11">
        <v>4.0</v>
      </c>
      <c r="AQ150" s="11" t="str">
        <f t="shared" si="22"/>
        <v>0</v>
      </c>
      <c r="AR150" s="12">
        <f>IFERROR(__xludf.DUMMYFUNCTION("IF(REGEXMATCH(AO150, ""ISU_REP""), 1, 0)"),0.0)</f>
        <v>0</v>
      </c>
      <c r="AS150" s="12">
        <f>IFERROR(__xludf.DUMMYFUNCTION("IF(REGEXMATCH(AO150, ""ISU_ANLYS""), 1, 0)"),0.0)</f>
        <v>0</v>
      </c>
      <c r="AT150" s="12">
        <f>IFERROR(__xludf.DUMMYFUNCTION("IF(REGEXMATCH(AO150, ""SOL_DES""), 1, 0)"),0.0)</f>
        <v>0</v>
      </c>
      <c r="AU150" s="12">
        <f>IFERROR(__xludf.DUMMYFUNCTION("IF(REGEXMATCH(AO150, ""IMPL""), 1, 0)"),1.0)</f>
        <v>1</v>
      </c>
      <c r="AV150" s="12">
        <f>IFERROR(__xludf.DUMMYFUNCTION("IF(REGEXMATCH(AO150, ""CR""), 1, 0)"),1.0)</f>
        <v>1</v>
      </c>
      <c r="AW150" s="12">
        <f>IFERROR(__xludf.DUMMYFUNCTION("IF(REGEXMATCH(AO150, ""VER""), 1, 0)"),0.0)</f>
        <v>0</v>
      </c>
      <c r="AX150" s="10" t="s">
        <v>138</v>
      </c>
      <c r="AY150" s="10" t="s">
        <v>94</v>
      </c>
    </row>
    <row r="151" ht="15.75" customHeight="1">
      <c r="A151" s="5">
        <v>1176028.0</v>
      </c>
      <c r="B151" s="6" t="s">
        <v>1212</v>
      </c>
      <c r="C151" s="5">
        <v>0.0</v>
      </c>
      <c r="D151" s="7" t="s">
        <v>52</v>
      </c>
      <c r="E151" s="7" t="s">
        <v>53</v>
      </c>
      <c r="F151" s="7" t="s">
        <v>1213</v>
      </c>
      <c r="G151" s="7" t="s">
        <v>494</v>
      </c>
      <c r="H151" s="7" t="s">
        <v>1214</v>
      </c>
      <c r="I151" s="5">
        <v>2015.0</v>
      </c>
      <c r="J151" s="8">
        <v>42156.0</v>
      </c>
      <c r="K151" s="7" t="s">
        <v>1215</v>
      </c>
      <c r="L151" s="7" t="s">
        <v>1215</v>
      </c>
      <c r="M151" s="7">
        <f>IFERROR(__xludf.DUMMYFUNCTION("index(SPLIT(L151,""-""),0,1)"),2015.0)</f>
        <v>2015</v>
      </c>
      <c r="N151" s="5">
        <v>4.0</v>
      </c>
      <c r="O151" s="5">
        <v>4.0</v>
      </c>
      <c r="P151" s="5">
        <v>4.0</v>
      </c>
      <c r="Q151" s="7" t="s">
        <v>1216</v>
      </c>
      <c r="R151" s="5">
        <v>6.0</v>
      </c>
      <c r="S151" s="5">
        <v>33.0</v>
      </c>
      <c r="T151" s="5">
        <v>5.0</v>
      </c>
      <c r="U151" s="5">
        <v>68.0</v>
      </c>
      <c r="V151" s="5">
        <v>3.0</v>
      </c>
      <c r="W151" s="5">
        <v>51.0</v>
      </c>
      <c r="X151" s="7" t="s">
        <v>494</v>
      </c>
      <c r="Y151" s="5">
        <v>3.0</v>
      </c>
      <c r="Z151" s="5">
        <v>51.0</v>
      </c>
      <c r="AA151" s="5">
        <v>1.0</v>
      </c>
      <c r="AB151" s="5">
        <v>1.0</v>
      </c>
      <c r="AC151" s="7" t="s">
        <v>60</v>
      </c>
      <c r="AD151" s="7" t="s">
        <v>78</v>
      </c>
      <c r="AE151" s="7" t="s">
        <v>62</v>
      </c>
      <c r="AF151" s="7" t="s">
        <v>63</v>
      </c>
      <c r="AG151" s="7" t="s">
        <v>64</v>
      </c>
      <c r="AH151" s="7"/>
      <c r="AI151" s="7" t="s">
        <v>65</v>
      </c>
      <c r="AJ151" s="9" t="b">
        <v>0</v>
      </c>
      <c r="AK151" s="7" t="s">
        <v>64</v>
      </c>
      <c r="AL151" s="5" t="s">
        <v>326</v>
      </c>
      <c r="AM151" s="5" t="s">
        <v>572</v>
      </c>
      <c r="AN151" s="10" t="s">
        <v>183</v>
      </c>
      <c r="AO151" s="11" t="s">
        <v>184</v>
      </c>
      <c r="AP151" s="11">
        <v>1.0</v>
      </c>
      <c r="AQ151" s="11" t="str">
        <f t="shared" si="22"/>
        <v>0</v>
      </c>
      <c r="AR151" s="12">
        <f>IFERROR(__xludf.DUMMYFUNCTION("IF(REGEXMATCH(AO151, ""ISU_REP""), 1, 0)"),0.0)</f>
        <v>0</v>
      </c>
      <c r="AS151" s="12">
        <f>IFERROR(__xludf.DUMMYFUNCTION("IF(REGEXMATCH(AO151, ""ISU_ANLYS""), 1, 0)"),0.0)</f>
        <v>0</v>
      </c>
      <c r="AT151" s="12">
        <f>IFERROR(__xludf.DUMMYFUNCTION("IF(REGEXMATCH(AO151, ""SOL_DES""), 1, 0)"),0.0)</f>
        <v>0</v>
      </c>
      <c r="AU151" s="12">
        <f>IFERROR(__xludf.DUMMYFUNCTION("IF(REGEXMATCH(AO151, ""IMPL""), 1, 0)"),1.0)</f>
        <v>1</v>
      </c>
      <c r="AV151" s="12">
        <f>IFERROR(__xludf.DUMMYFUNCTION("IF(REGEXMATCH(AO151, ""CR""), 1, 0)"),0.0)</f>
        <v>0</v>
      </c>
      <c r="AW151" s="12">
        <f>IFERROR(__xludf.DUMMYFUNCTION("IF(REGEXMATCH(AO151, ""VER""), 1, 0)"),0.0)</f>
        <v>0</v>
      </c>
      <c r="AX151" s="10" t="s">
        <v>184</v>
      </c>
      <c r="AY151" s="10" t="s">
        <v>71</v>
      </c>
    </row>
    <row r="152" ht="15.75" customHeight="1">
      <c r="A152" s="13">
        <v>1179123.0</v>
      </c>
      <c r="B152" s="14" t="str">
        <f>CONCATENATE("https://bugzilla.mozilla.org/show_bug.cgi?id=",A152)</f>
        <v>https://bugzilla.mozilla.org/show_bug.cgi?id=1179123</v>
      </c>
      <c r="C152" s="13">
        <v>0.0</v>
      </c>
      <c r="D152" s="13" t="s">
        <v>52</v>
      </c>
      <c r="E152" s="13" t="s">
        <v>53</v>
      </c>
      <c r="F152" s="13" t="s">
        <v>185</v>
      </c>
      <c r="G152" s="13" t="s">
        <v>1217</v>
      </c>
      <c r="H152" s="13" t="s">
        <v>1218</v>
      </c>
      <c r="I152" s="13">
        <v>2015.0</v>
      </c>
      <c r="J152" s="15">
        <v>42186.0</v>
      </c>
      <c r="K152" s="13" t="s">
        <v>188</v>
      </c>
      <c r="L152" s="13" t="s">
        <v>1219</v>
      </c>
      <c r="M152" s="7">
        <f>IFERROR(__xludf.DUMMYFUNCTION("index(SPLIT(L152,""-""),0,1)"),2015.0)</f>
        <v>2015</v>
      </c>
      <c r="N152" s="13">
        <v>3.0</v>
      </c>
      <c r="O152" s="13">
        <v>1351.0</v>
      </c>
      <c r="P152" s="13">
        <v>8.0</v>
      </c>
      <c r="Q152" s="13" t="s">
        <v>1220</v>
      </c>
      <c r="R152" s="13">
        <v>8.0</v>
      </c>
      <c r="S152" s="13">
        <v>81.0</v>
      </c>
      <c r="T152" s="13">
        <v>25.0</v>
      </c>
      <c r="U152" s="13">
        <v>809.0</v>
      </c>
      <c r="V152" s="13">
        <v>10.0</v>
      </c>
      <c r="W152" s="13">
        <v>507.0</v>
      </c>
      <c r="X152" s="13" t="s">
        <v>1217</v>
      </c>
      <c r="Y152" s="13">
        <v>10.0</v>
      </c>
      <c r="Z152" s="13">
        <v>507.0</v>
      </c>
      <c r="AA152" s="13">
        <v>1.0</v>
      </c>
      <c r="AB152" s="13">
        <v>8.0</v>
      </c>
      <c r="AC152" s="13" t="s">
        <v>60</v>
      </c>
      <c r="AD152" s="13" t="s">
        <v>171</v>
      </c>
      <c r="AE152" s="13" t="s">
        <v>62</v>
      </c>
      <c r="AF152" s="13" t="s">
        <v>63</v>
      </c>
      <c r="AG152" s="13"/>
      <c r="AH152" s="13"/>
      <c r="AI152" s="13"/>
      <c r="AJ152" s="13"/>
      <c r="AK152" s="13"/>
      <c r="AL152" s="13" t="s">
        <v>66</v>
      </c>
      <c r="AM152" s="13" t="s">
        <v>273</v>
      </c>
      <c r="AN152" s="10" t="s">
        <v>1221</v>
      </c>
      <c r="AO152" s="11" t="s">
        <v>1222</v>
      </c>
      <c r="AP152" s="11">
        <v>6.0</v>
      </c>
      <c r="AQ152" s="11" t="str">
        <f t="shared" si="22"/>
        <v>0</v>
      </c>
      <c r="AR152" s="12">
        <f>IFERROR(__xludf.DUMMYFUNCTION("IF(REGEXMATCH(AO152, ""ISU_REP""), 1, 0)"),1.0)</f>
        <v>1</v>
      </c>
      <c r="AS152" s="12">
        <f>IFERROR(__xludf.DUMMYFUNCTION("IF(REGEXMATCH(AO152, ""ISU_ANLYS""), 1, 0)"),1.0)</f>
        <v>1</v>
      </c>
      <c r="AT152" s="12">
        <f>IFERROR(__xludf.DUMMYFUNCTION("IF(REGEXMATCH(AO152, ""SOL_DES""), 1, 0)"),0.0)</f>
        <v>0</v>
      </c>
      <c r="AU152" s="12">
        <f>IFERROR(__xludf.DUMMYFUNCTION("IF(REGEXMATCH(AO152, ""IMPL""), 1, 0)"),1.0)</f>
        <v>1</v>
      </c>
      <c r="AV152" s="12">
        <f>IFERROR(__xludf.DUMMYFUNCTION("IF(REGEXMATCH(AO152, ""CR""), 1, 0)"),1.0)</f>
        <v>1</v>
      </c>
      <c r="AW152" s="12">
        <f>IFERROR(__xludf.DUMMYFUNCTION("IF(REGEXMATCH(AO152, ""VER""), 1, 0)"),1.0)</f>
        <v>1</v>
      </c>
      <c r="AX152" s="16" t="s">
        <v>146</v>
      </c>
      <c r="AY152" s="16" t="s">
        <v>94</v>
      </c>
    </row>
    <row r="153" ht="15.75" customHeight="1">
      <c r="A153" s="5">
        <v>1183934.0</v>
      </c>
      <c r="B153" s="6" t="s">
        <v>1223</v>
      </c>
      <c r="C153" s="5">
        <v>0.0</v>
      </c>
      <c r="D153" s="7" t="s">
        <v>52</v>
      </c>
      <c r="E153" s="7" t="s">
        <v>205</v>
      </c>
      <c r="F153" s="7" t="s">
        <v>261</v>
      </c>
      <c r="G153" s="7" t="s">
        <v>1224</v>
      </c>
      <c r="H153" s="7" t="s">
        <v>1225</v>
      </c>
      <c r="I153" s="5">
        <v>2015.0</v>
      </c>
      <c r="J153" s="8">
        <v>42186.0</v>
      </c>
      <c r="K153" s="7" t="s">
        <v>388</v>
      </c>
      <c r="L153" s="7" t="s">
        <v>1226</v>
      </c>
      <c r="M153" s="7">
        <f>IFERROR(__xludf.DUMMYFUNCTION("index(SPLIT(L153,""-""),0,1)"),2015.0)</f>
        <v>2015</v>
      </c>
      <c r="N153" s="5">
        <v>2.0</v>
      </c>
      <c r="O153" s="5">
        <v>1167.0</v>
      </c>
      <c r="P153" s="5">
        <v>2.0</v>
      </c>
      <c r="Q153" s="7" t="s">
        <v>1227</v>
      </c>
      <c r="R153" s="5">
        <v>6.0</v>
      </c>
      <c r="S153" s="5">
        <v>134.0</v>
      </c>
      <c r="T153" s="5">
        <v>4.0</v>
      </c>
      <c r="U153" s="5">
        <v>180.0</v>
      </c>
      <c r="V153" s="5">
        <v>2.0</v>
      </c>
      <c r="W153" s="5">
        <v>163.0</v>
      </c>
      <c r="X153" s="7" t="s">
        <v>1224</v>
      </c>
      <c r="Y153" s="5">
        <v>2.0</v>
      </c>
      <c r="Z153" s="5">
        <v>163.0</v>
      </c>
      <c r="AA153" s="5">
        <v>1.0</v>
      </c>
      <c r="AB153" s="5">
        <v>2.0</v>
      </c>
      <c r="AC153" s="7" t="s">
        <v>60</v>
      </c>
      <c r="AD153" s="7" t="s">
        <v>78</v>
      </c>
      <c r="AE153" s="7" t="s">
        <v>62</v>
      </c>
      <c r="AF153" s="7" t="s">
        <v>63</v>
      </c>
      <c r="AG153" s="7" t="s">
        <v>64</v>
      </c>
      <c r="AH153" s="7"/>
      <c r="AI153" s="7" t="s">
        <v>212</v>
      </c>
      <c r="AJ153" s="9" t="b">
        <v>0</v>
      </c>
      <c r="AK153" s="7" t="s">
        <v>64</v>
      </c>
      <c r="AL153" s="5" t="s">
        <v>66</v>
      </c>
      <c r="AM153" s="5" t="s">
        <v>781</v>
      </c>
      <c r="AN153" s="10" t="s">
        <v>1228</v>
      </c>
      <c r="AO153" s="11" t="s">
        <v>1229</v>
      </c>
      <c r="AP153" s="11">
        <v>3.0</v>
      </c>
      <c r="AQ153" s="11" t="str">
        <f t="shared" si="22"/>
        <v>0</v>
      </c>
      <c r="AR153" s="12">
        <f>IFERROR(__xludf.DUMMYFUNCTION("IF(REGEXMATCH(AO153, ""ISU_REP""), 1, 0)"),0.0)</f>
        <v>0</v>
      </c>
      <c r="AS153" s="12">
        <f>IFERROR(__xludf.DUMMYFUNCTION("IF(REGEXMATCH(AO153, ""ISU_ANLYS""), 1, 0)"),1.0)</f>
        <v>1</v>
      </c>
      <c r="AT153" s="12">
        <f>IFERROR(__xludf.DUMMYFUNCTION("IF(REGEXMATCH(AO153, ""SOL_DES""), 1, 0)"),0.0)</f>
        <v>0</v>
      </c>
      <c r="AU153" s="12">
        <f>IFERROR(__xludf.DUMMYFUNCTION("IF(REGEXMATCH(AO153, ""IMPL""), 1, 0)"),1.0)</f>
        <v>1</v>
      </c>
      <c r="AV153" s="12">
        <f>IFERROR(__xludf.DUMMYFUNCTION("IF(REGEXMATCH(AO153, ""CR""), 1, 0)"),0.0)</f>
        <v>0</v>
      </c>
      <c r="AW153" s="12">
        <f>IFERROR(__xludf.DUMMYFUNCTION("IF(REGEXMATCH(AO153, ""VER""), 1, 0)"),0.0)</f>
        <v>0</v>
      </c>
      <c r="AX153" s="10" t="s">
        <v>276</v>
      </c>
      <c r="AY153" s="10" t="s">
        <v>71</v>
      </c>
    </row>
    <row r="154" ht="15.75" customHeight="1">
      <c r="A154" s="5">
        <v>1184282.0</v>
      </c>
      <c r="B154" s="6" t="s">
        <v>1230</v>
      </c>
      <c r="C154" s="5">
        <v>0.0</v>
      </c>
      <c r="D154" s="7" t="s">
        <v>52</v>
      </c>
      <c r="E154" s="7" t="s">
        <v>53</v>
      </c>
      <c r="F154" s="7" t="s">
        <v>486</v>
      </c>
      <c r="G154" s="7" t="s">
        <v>1231</v>
      </c>
      <c r="H154" s="7" t="s">
        <v>1232</v>
      </c>
      <c r="I154" s="5">
        <v>2015.0</v>
      </c>
      <c r="J154" s="8">
        <v>42186.0</v>
      </c>
      <c r="K154" s="7" t="s">
        <v>1233</v>
      </c>
      <c r="L154" s="7" t="s">
        <v>1234</v>
      </c>
      <c r="M154" s="7">
        <f>IFERROR(__xludf.DUMMYFUNCTION("index(SPLIT(L154,""-""),0,1)"),2015.0)</f>
        <v>2015</v>
      </c>
      <c r="N154" s="5">
        <v>2.0</v>
      </c>
      <c r="O154" s="5">
        <v>133.0</v>
      </c>
      <c r="P154" s="5">
        <v>3.0</v>
      </c>
      <c r="Q154" s="7" t="s">
        <v>1235</v>
      </c>
      <c r="R154" s="5">
        <v>18.0</v>
      </c>
      <c r="S154" s="5">
        <v>275.0</v>
      </c>
      <c r="T154" s="5">
        <v>7.0</v>
      </c>
      <c r="U154" s="5">
        <v>501.0</v>
      </c>
      <c r="V154" s="5">
        <v>5.0</v>
      </c>
      <c r="W154" s="5">
        <v>443.0</v>
      </c>
      <c r="X154" s="7" t="s">
        <v>1231</v>
      </c>
      <c r="Y154" s="5">
        <v>5.0</v>
      </c>
      <c r="Z154" s="5">
        <v>443.0</v>
      </c>
      <c r="AA154" s="5">
        <v>1.0</v>
      </c>
      <c r="AB154" s="5">
        <v>1.0</v>
      </c>
      <c r="AC154" s="7" t="s">
        <v>60</v>
      </c>
      <c r="AD154" s="7" t="s">
        <v>78</v>
      </c>
      <c r="AE154" s="7" t="s">
        <v>62</v>
      </c>
      <c r="AF154" s="7" t="s">
        <v>63</v>
      </c>
      <c r="AG154" s="7" t="s">
        <v>64</v>
      </c>
      <c r="AH154" s="7"/>
      <c r="AI154" s="7" t="s">
        <v>65</v>
      </c>
      <c r="AJ154" s="9" t="b">
        <v>0</v>
      </c>
      <c r="AK154" s="7" t="s">
        <v>64</v>
      </c>
      <c r="AL154" s="5" t="s">
        <v>172</v>
      </c>
      <c r="AM154" s="5" t="s">
        <v>1074</v>
      </c>
      <c r="AN154" s="10" t="s">
        <v>1236</v>
      </c>
      <c r="AO154" s="11" t="s">
        <v>1237</v>
      </c>
      <c r="AP154" s="11">
        <v>4.0</v>
      </c>
      <c r="AQ154" s="11" t="str">
        <f t="shared" si="22"/>
        <v>0</v>
      </c>
      <c r="AR154" s="12">
        <f>IFERROR(__xludf.DUMMYFUNCTION("IF(REGEXMATCH(AO154, ""ISU_REP""), 1, 0)"),0.0)</f>
        <v>0</v>
      </c>
      <c r="AS154" s="12">
        <f>IFERROR(__xludf.DUMMYFUNCTION("IF(REGEXMATCH(AO154, ""ISU_ANLYS""), 1, 0)"),1.0)</f>
        <v>1</v>
      </c>
      <c r="AT154" s="12">
        <f>IFERROR(__xludf.DUMMYFUNCTION("IF(REGEXMATCH(AO154, ""SOL_DES""), 1, 0)"),1.0)</f>
        <v>1</v>
      </c>
      <c r="AU154" s="12">
        <f>IFERROR(__xludf.DUMMYFUNCTION("IF(REGEXMATCH(AO154, ""IMPL""), 1, 0)"),1.0)</f>
        <v>1</v>
      </c>
      <c r="AV154" s="12">
        <f>IFERROR(__xludf.DUMMYFUNCTION("IF(REGEXMATCH(AO154, ""CR""), 1, 0)"),0.0)</f>
        <v>0</v>
      </c>
      <c r="AW154" s="12">
        <f>IFERROR(__xludf.DUMMYFUNCTION("IF(REGEXMATCH(AO154, ""VER""), 1, 0)"),0.0)</f>
        <v>0</v>
      </c>
      <c r="AX154" s="10" t="s">
        <v>70</v>
      </c>
      <c r="AY154" s="10" t="s">
        <v>71</v>
      </c>
    </row>
    <row r="155" ht="15.75" customHeight="1">
      <c r="A155" s="5">
        <v>1184945.0</v>
      </c>
      <c r="B155" s="6" t="s">
        <v>1238</v>
      </c>
      <c r="C155" s="5">
        <v>0.0</v>
      </c>
      <c r="D155" s="7" t="s">
        <v>52</v>
      </c>
      <c r="E155" s="7" t="s">
        <v>53</v>
      </c>
      <c r="F155" s="7" t="s">
        <v>73</v>
      </c>
      <c r="G155" s="7" t="s">
        <v>1239</v>
      </c>
      <c r="H155" s="7" t="s">
        <v>1240</v>
      </c>
      <c r="I155" s="5">
        <v>2015.0</v>
      </c>
      <c r="J155" s="8">
        <v>42186.0</v>
      </c>
      <c r="K155" s="7" t="s">
        <v>1241</v>
      </c>
      <c r="L155" s="7" t="s">
        <v>1241</v>
      </c>
      <c r="M155" s="7">
        <f>IFERROR(__xludf.DUMMYFUNCTION("index(SPLIT(L155,""-""),0,1)"),2015.0)</f>
        <v>2015</v>
      </c>
      <c r="N155" s="5">
        <v>5.0</v>
      </c>
      <c r="O155" s="5">
        <v>5.0</v>
      </c>
      <c r="P155" s="5">
        <v>1.0</v>
      </c>
      <c r="Q155" s="7" t="s">
        <v>1242</v>
      </c>
      <c r="R155" s="5">
        <v>5.0</v>
      </c>
      <c r="S155" s="5">
        <v>93.0</v>
      </c>
      <c r="T155" s="5">
        <v>6.0</v>
      </c>
      <c r="U155" s="5">
        <v>314.0</v>
      </c>
      <c r="V155" s="5">
        <v>3.0</v>
      </c>
      <c r="W155" s="5">
        <v>193.0</v>
      </c>
      <c r="X155" s="7" t="s">
        <v>1239</v>
      </c>
      <c r="Y155" s="5">
        <v>3.0</v>
      </c>
      <c r="Z155" s="5">
        <v>193.0</v>
      </c>
      <c r="AA155" s="5">
        <v>1.0</v>
      </c>
      <c r="AB155" s="5">
        <v>2.0</v>
      </c>
      <c r="AC155" s="7" t="s">
        <v>60</v>
      </c>
      <c r="AD155" s="7" t="s">
        <v>78</v>
      </c>
      <c r="AE155" s="7" t="s">
        <v>62</v>
      </c>
      <c r="AF155" s="7" t="s">
        <v>63</v>
      </c>
      <c r="AG155" s="7" t="s">
        <v>64</v>
      </c>
      <c r="AH155" s="7"/>
      <c r="AI155" s="7" t="s">
        <v>65</v>
      </c>
      <c r="AJ155" s="9" t="b">
        <v>0</v>
      </c>
      <c r="AK155" s="7" t="s">
        <v>64</v>
      </c>
      <c r="AL155" s="5" t="s">
        <v>66</v>
      </c>
      <c r="AM155" s="5" t="s">
        <v>103</v>
      </c>
      <c r="AN155" s="10" t="s">
        <v>1243</v>
      </c>
      <c r="AO155" s="11" t="s">
        <v>448</v>
      </c>
      <c r="AP155" s="11">
        <v>3.0</v>
      </c>
      <c r="AQ155" s="11" t="str">
        <f t="shared" si="22"/>
        <v>0</v>
      </c>
      <c r="AR155" s="12">
        <f>IFERROR(__xludf.DUMMYFUNCTION("IF(REGEXMATCH(AO155, ""ISU_REP""), 1, 0)"),0.0)</f>
        <v>0</v>
      </c>
      <c r="AS155" s="12">
        <f>IFERROR(__xludf.DUMMYFUNCTION("IF(REGEXMATCH(AO155, ""ISU_ANLYS""), 1, 0)"),0.0)</f>
        <v>0</v>
      </c>
      <c r="AT155" s="12">
        <f>IFERROR(__xludf.DUMMYFUNCTION("IF(REGEXMATCH(AO155, ""SOL_DES""), 1, 0)"),1.0)</f>
        <v>1</v>
      </c>
      <c r="AU155" s="12">
        <f>IFERROR(__xludf.DUMMYFUNCTION("IF(REGEXMATCH(AO155, ""IMPL""), 1, 0)"),1.0)</f>
        <v>1</v>
      </c>
      <c r="AV155" s="12">
        <f>IFERROR(__xludf.DUMMYFUNCTION("IF(REGEXMATCH(AO155, ""CR""), 1, 0)"),1.0)</f>
        <v>1</v>
      </c>
      <c r="AW155" s="12">
        <f>IFERROR(__xludf.DUMMYFUNCTION("IF(REGEXMATCH(AO155, ""VER""), 1, 0)"),0.0)</f>
        <v>0</v>
      </c>
      <c r="AX155" s="10" t="s">
        <v>376</v>
      </c>
      <c r="AY155" s="10" t="s">
        <v>71</v>
      </c>
    </row>
    <row r="156" ht="15.75" customHeight="1">
      <c r="A156" s="5">
        <v>1187056.0</v>
      </c>
      <c r="B156" s="6" t="s">
        <v>1244</v>
      </c>
      <c r="C156" s="5">
        <v>0.0</v>
      </c>
      <c r="D156" s="7" t="s">
        <v>52</v>
      </c>
      <c r="E156" s="7" t="s">
        <v>53</v>
      </c>
      <c r="F156" s="7" t="s">
        <v>234</v>
      </c>
      <c r="G156" s="7" t="s">
        <v>1245</v>
      </c>
      <c r="H156" s="7" t="s">
        <v>1246</v>
      </c>
      <c r="I156" s="5">
        <v>2015.0</v>
      </c>
      <c r="J156" s="8">
        <v>42186.0</v>
      </c>
      <c r="K156" s="7" t="s">
        <v>1247</v>
      </c>
      <c r="L156" s="7" t="s">
        <v>1248</v>
      </c>
      <c r="M156" s="7">
        <f>IFERROR(__xludf.DUMMYFUNCTION("index(SPLIT(L156,""-""),0,1)"),2015.0)</f>
        <v>2015</v>
      </c>
      <c r="N156" s="5">
        <v>9.0</v>
      </c>
      <c r="O156" s="5">
        <v>141.0</v>
      </c>
      <c r="P156" s="5">
        <v>12.0</v>
      </c>
      <c r="Q156" s="7" t="s">
        <v>1249</v>
      </c>
      <c r="R156" s="5">
        <v>8.0</v>
      </c>
      <c r="S156" s="5">
        <v>408.0</v>
      </c>
      <c r="T156" s="5">
        <v>34.0</v>
      </c>
      <c r="U156" s="5">
        <v>2248.0</v>
      </c>
      <c r="V156" s="5">
        <v>1.0</v>
      </c>
      <c r="W156" s="5">
        <v>408.0</v>
      </c>
      <c r="X156" s="7" t="s">
        <v>697</v>
      </c>
      <c r="Y156" s="5">
        <v>9.0</v>
      </c>
      <c r="Z156" s="5">
        <v>725.0</v>
      </c>
      <c r="AA156" s="5">
        <v>0.0</v>
      </c>
      <c r="AB156" s="5">
        <v>4.0</v>
      </c>
      <c r="AC156" s="7" t="s">
        <v>60</v>
      </c>
      <c r="AD156" s="7" t="s">
        <v>78</v>
      </c>
      <c r="AE156" s="7" t="s">
        <v>62</v>
      </c>
      <c r="AF156" s="7" t="s">
        <v>115</v>
      </c>
      <c r="AG156" s="7" t="s">
        <v>1250</v>
      </c>
      <c r="AH156" s="7"/>
      <c r="AI156" s="7" t="s">
        <v>65</v>
      </c>
      <c r="AJ156" s="9" t="b">
        <v>0</v>
      </c>
      <c r="AK156" s="7" t="s">
        <v>64</v>
      </c>
      <c r="AL156" s="5" t="s">
        <v>66</v>
      </c>
      <c r="AM156" s="5" t="s">
        <v>241</v>
      </c>
      <c r="AN156" s="10" t="s">
        <v>1251</v>
      </c>
      <c r="AO156" s="11" t="s">
        <v>1252</v>
      </c>
      <c r="AP156" s="11">
        <v>18.0</v>
      </c>
      <c r="AQ156" s="11" t="str">
        <f>IF(AP156&gt;19,"1","0")</f>
        <v>0</v>
      </c>
      <c r="AR156" s="12">
        <f>IFERROR(__xludf.DUMMYFUNCTION("IF(REGEXMATCH(AO156, ""ISU_REP""), 1, 0)"),1.0)</f>
        <v>1</v>
      </c>
      <c r="AS156" s="12">
        <f>IFERROR(__xludf.DUMMYFUNCTION("IF(REGEXMATCH(AO156, ""ISU_ANLYS""), 1, 0)"),1.0)</f>
        <v>1</v>
      </c>
      <c r="AT156" s="12">
        <f>IFERROR(__xludf.DUMMYFUNCTION("IF(REGEXMATCH(AO156, ""SOL_DES""), 1, 0)"),0.0)</f>
        <v>0</v>
      </c>
      <c r="AU156" s="12">
        <f>IFERROR(__xludf.DUMMYFUNCTION("IF(REGEXMATCH(AO156, ""IMPL""), 1, 0)"),1.0)</f>
        <v>1</v>
      </c>
      <c r="AV156" s="12">
        <f>IFERROR(__xludf.DUMMYFUNCTION("IF(REGEXMATCH(AO156, ""CR""), 1, 0)"),1.0)</f>
        <v>1</v>
      </c>
      <c r="AW156" s="12">
        <f>IFERROR(__xludf.DUMMYFUNCTION("IF(REGEXMATCH(AO156, ""VER""), 1, 0)"),1.0)</f>
        <v>1</v>
      </c>
      <c r="AX156" s="10" t="s">
        <v>1253</v>
      </c>
      <c r="AY156" s="10" t="s">
        <v>94</v>
      </c>
    </row>
    <row r="157" ht="15.75" customHeight="1">
      <c r="A157" s="13">
        <v>1187966.0</v>
      </c>
      <c r="B157" s="14" t="str">
        <f>CONCATENATE("https://bugzilla.mozilla.org/show_bug.cgi?id=",A157)</f>
        <v>https://bugzilla.mozilla.org/show_bug.cgi?id=1187966</v>
      </c>
      <c r="C157" s="13">
        <v>0.0</v>
      </c>
      <c r="D157" s="13" t="s">
        <v>52</v>
      </c>
      <c r="E157" s="13" t="s">
        <v>53</v>
      </c>
      <c r="F157" s="13" t="s">
        <v>1254</v>
      </c>
      <c r="G157" s="13" t="s">
        <v>551</v>
      </c>
      <c r="H157" s="13" t="s">
        <v>1255</v>
      </c>
      <c r="I157" s="13">
        <v>2015.0</v>
      </c>
      <c r="J157" s="15">
        <v>42186.0</v>
      </c>
      <c r="K157" s="13" t="s">
        <v>1256</v>
      </c>
      <c r="L157" s="13" t="s">
        <v>1256</v>
      </c>
      <c r="M157" s="7">
        <f>IFERROR(__xludf.DUMMYFUNCTION("index(SPLIT(L157,""-""),0,1)"),2015.0)</f>
        <v>2015</v>
      </c>
      <c r="N157" s="13">
        <v>3.0</v>
      </c>
      <c r="O157" s="13">
        <v>3.0</v>
      </c>
      <c r="P157" s="13">
        <v>3.0</v>
      </c>
      <c r="Q157" s="13" t="s">
        <v>1257</v>
      </c>
      <c r="R157" s="13">
        <v>8.0</v>
      </c>
      <c r="S157" s="13">
        <v>60.0</v>
      </c>
      <c r="T157" s="13">
        <v>12.0</v>
      </c>
      <c r="U157" s="13">
        <v>386.0</v>
      </c>
      <c r="V157" s="13">
        <v>2.0</v>
      </c>
      <c r="W157" s="13">
        <v>79.0</v>
      </c>
      <c r="X157" s="13" t="s">
        <v>1258</v>
      </c>
      <c r="Y157" s="13">
        <v>9.0</v>
      </c>
      <c r="Z157" s="13">
        <v>296.0</v>
      </c>
      <c r="AA157" s="13">
        <v>0.0</v>
      </c>
      <c r="AB157" s="13">
        <v>4.0</v>
      </c>
      <c r="AC157" s="13" t="s">
        <v>60</v>
      </c>
      <c r="AD157" s="13" t="s">
        <v>171</v>
      </c>
      <c r="AE157" s="13" t="s">
        <v>62</v>
      </c>
      <c r="AF157" s="13" t="s">
        <v>63</v>
      </c>
      <c r="AG157" s="13"/>
      <c r="AH157" s="13"/>
      <c r="AI157" s="13"/>
      <c r="AJ157" s="13"/>
      <c r="AK157" s="13"/>
      <c r="AL157" s="5" t="s">
        <v>66</v>
      </c>
      <c r="AM157" s="5" t="s">
        <v>391</v>
      </c>
      <c r="AN157" s="10" t="s">
        <v>1259</v>
      </c>
      <c r="AO157" s="11" t="s">
        <v>1260</v>
      </c>
      <c r="AP157" s="11">
        <v>5.0</v>
      </c>
      <c r="AQ157" s="11" t="str">
        <f t="shared" ref="AQ157:AQ199" si="23">IF(AP157&gt;12,"1","0")</f>
        <v>0</v>
      </c>
      <c r="AR157" s="12">
        <f>IFERROR(__xludf.DUMMYFUNCTION("IF(REGEXMATCH(AO157, ""ISU_REP""), 1, 0)"),0.0)</f>
        <v>0</v>
      </c>
      <c r="AS157" s="12">
        <f>IFERROR(__xludf.DUMMYFUNCTION("IF(REGEXMATCH(AO157, ""ISU_ANLYS""), 1, 0)"),0.0)</f>
        <v>0</v>
      </c>
      <c r="AT157" s="12">
        <f>IFERROR(__xludf.DUMMYFUNCTION("IF(REGEXMATCH(AO157, ""SOL_DES""), 1, 0)"),1.0)</f>
        <v>1</v>
      </c>
      <c r="AU157" s="12">
        <f>IFERROR(__xludf.DUMMYFUNCTION("IF(REGEXMATCH(AO157, ""IMPL""), 1, 0)"),1.0)</f>
        <v>1</v>
      </c>
      <c r="AV157" s="12">
        <f>IFERROR(__xludf.DUMMYFUNCTION("IF(REGEXMATCH(AO157, ""CR""), 1, 0)"),1.0)</f>
        <v>1</v>
      </c>
      <c r="AW157" s="12">
        <f>IFERROR(__xludf.DUMMYFUNCTION("IF(REGEXMATCH(AO157, ""VER""), 1, 0)"),1.0)</f>
        <v>1</v>
      </c>
      <c r="AX157" s="16" t="s">
        <v>82</v>
      </c>
      <c r="AY157" s="16" t="s">
        <v>71</v>
      </c>
    </row>
    <row r="158" ht="15.75" customHeight="1">
      <c r="A158" s="5">
        <v>1189924.0</v>
      </c>
      <c r="B158" s="6" t="s">
        <v>1261</v>
      </c>
      <c r="C158" s="5">
        <v>0.0</v>
      </c>
      <c r="D158" s="7" t="s">
        <v>52</v>
      </c>
      <c r="E158" s="7" t="s">
        <v>53</v>
      </c>
      <c r="F158" s="7" t="s">
        <v>1262</v>
      </c>
      <c r="G158" s="7" t="s">
        <v>1132</v>
      </c>
      <c r="H158" s="7" t="s">
        <v>1263</v>
      </c>
      <c r="I158" s="5">
        <v>2015.0</v>
      </c>
      <c r="J158" s="8">
        <v>42186.0</v>
      </c>
      <c r="K158" s="7" t="s">
        <v>1264</v>
      </c>
      <c r="L158" s="7" t="s">
        <v>1264</v>
      </c>
      <c r="M158" s="7">
        <f>IFERROR(__xludf.DUMMYFUNCTION("index(SPLIT(L158,""-""),0,1)"),2015.0)</f>
        <v>2015</v>
      </c>
      <c r="N158" s="5">
        <v>5.0</v>
      </c>
      <c r="O158" s="5">
        <v>5.0</v>
      </c>
      <c r="P158" s="5">
        <v>1.0</v>
      </c>
      <c r="Q158" s="7" t="s">
        <v>1265</v>
      </c>
      <c r="R158" s="5">
        <v>8.0</v>
      </c>
      <c r="S158" s="5">
        <v>16.0</v>
      </c>
      <c r="T158" s="5">
        <v>7.0</v>
      </c>
      <c r="U158" s="5">
        <v>103.0</v>
      </c>
      <c r="V158" s="5">
        <v>4.0</v>
      </c>
      <c r="W158" s="5">
        <v>59.0</v>
      </c>
      <c r="X158" s="7" t="s">
        <v>1132</v>
      </c>
      <c r="Y158" s="5">
        <v>4.0</v>
      </c>
      <c r="Z158" s="5">
        <v>59.0</v>
      </c>
      <c r="AA158" s="5">
        <v>1.0</v>
      </c>
      <c r="AB158" s="5">
        <v>3.0</v>
      </c>
      <c r="AC158" s="7" t="s">
        <v>60</v>
      </c>
      <c r="AD158" s="7" t="s">
        <v>78</v>
      </c>
      <c r="AE158" s="7" t="s">
        <v>62</v>
      </c>
      <c r="AF158" s="7" t="s">
        <v>63</v>
      </c>
      <c r="AG158" s="7" t="s">
        <v>64</v>
      </c>
      <c r="AH158" s="7"/>
      <c r="AI158" s="7" t="s">
        <v>65</v>
      </c>
      <c r="AJ158" s="9" t="b">
        <v>0</v>
      </c>
      <c r="AK158" s="7" t="s">
        <v>64</v>
      </c>
      <c r="AL158" s="5" t="s">
        <v>66</v>
      </c>
      <c r="AM158" s="5" t="s">
        <v>90</v>
      </c>
      <c r="AN158" s="10" t="s">
        <v>328</v>
      </c>
      <c r="AO158" s="11" t="s">
        <v>154</v>
      </c>
      <c r="AP158" s="11">
        <v>2.0</v>
      </c>
      <c r="AQ158" s="11" t="str">
        <f t="shared" si="23"/>
        <v>0</v>
      </c>
      <c r="AR158" s="12">
        <f>IFERROR(__xludf.DUMMYFUNCTION("IF(REGEXMATCH(AO158, ""ISU_REP""), 1, 0)"),0.0)</f>
        <v>0</v>
      </c>
      <c r="AS158" s="12">
        <f>IFERROR(__xludf.DUMMYFUNCTION("IF(REGEXMATCH(AO158, ""ISU_ANLYS""), 1, 0)"),0.0)</f>
        <v>0</v>
      </c>
      <c r="AT158" s="12">
        <f>IFERROR(__xludf.DUMMYFUNCTION("IF(REGEXMATCH(AO158, ""SOL_DES""), 1, 0)"),0.0)</f>
        <v>0</v>
      </c>
      <c r="AU158" s="12">
        <f>IFERROR(__xludf.DUMMYFUNCTION("IF(REGEXMATCH(AO158, ""IMPL""), 1, 0)"),1.0)</f>
        <v>1</v>
      </c>
      <c r="AV158" s="12">
        <f>IFERROR(__xludf.DUMMYFUNCTION("IF(REGEXMATCH(AO158, ""CR""), 1, 0)"),1.0)</f>
        <v>1</v>
      </c>
      <c r="AW158" s="12">
        <f>IFERROR(__xludf.DUMMYFUNCTION("IF(REGEXMATCH(AO158, ""VER""), 1, 0)"),0.0)</f>
        <v>0</v>
      </c>
      <c r="AX158" s="10" t="s">
        <v>155</v>
      </c>
      <c r="AY158" s="10" t="s">
        <v>71</v>
      </c>
    </row>
    <row r="159" ht="15.75" customHeight="1">
      <c r="A159" s="5">
        <v>1190676.0</v>
      </c>
      <c r="B159" s="6" t="s">
        <v>1266</v>
      </c>
      <c r="C159" s="5">
        <v>0.0</v>
      </c>
      <c r="D159" s="7" t="s">
        <v>52</v>
      </c>
      <c r="E159" s="7" t="s">
        <v>53</v>
      </c>
      <c r="F159" s="7" t="s">
        <v>869</v>
      </c>
      <c r="G159" s="7" t="s">
        <v>55</v>
      </c>
      <c r="H159" s="7" t="s">
        <v>1267</v>
      </c>
      <c r="I159" s="5">
        <v>2015.0</v>
      </c>
      <c r="J159" s="8">
        <v>42217.0</v>
      </c>
      <c r="K159" s="7" t="s">
        <v>1268</v>
      </c>
      <c r="L159" s="7" t="s">
        <v>1268</v>
      </c>
      <c r="M159" s="7">
        <f>IFERROR(__xludf.DUMMYFUNCTION("index(SPLIT(L159,""-""),0,1)"),2015.0)</f>
        <v>2015</v>
      </c>
      <c r="N159" s="5">
        <v>27.0</v>
      </c>
      <c r="O159" s="5">
        <v>27.0</v>
      </c>
      <c r="P159" s="5">
        <v>10.0</v>
      </c>
      <c r="Q159" s="7" t="s">
        <v>1269</v>
      </c>
      <c r="R159" s="5">
        <v>5.0</v>
      </c>
      <c r="S159" s="5">
        <v>120.0</v>
      </c>
      <c r="T159" s="5">
        <v>23.0</v>
      </c>
      <c r="U159" s="5">
        <v>756.0</v>
      </c>
      <c r="V159" s="5">
        <v>1.0</v>
      </c>
      <c r="W159" s="5">
        <v>120.0</v>
      </c>
      <c r="X159" s="7" t="s">
        <v>1270</v>
      </c>
      <c r="Y159" s="5">
        <v>16.0</v>
      </c>
      <c r="Z159" s="5">
        <v>312.0</v>
      </c>
      <c r="AA159" s="5">
        <v>0.0</v>
      </c>
      <c r="AB159" s="5">
        <v>20.0</v>
      </c>
      <c r="AC159" s="7" t="s">
        <v>60</v>
      </c>
      <c r="AD159" s="7" t="s">
        <v>171</v>
      </c>
      <c r="AE159" s="7" t="s">
        <v>62</v>
      </c>
      <c r="AF159" s="7" t="s">
        <v>63</v>
      </c>
      <c r="AG159" s="7" t="s">
        <v>64</v>
      </c>
      <c r="AH159" s="7"/>
      <c r="AI159" s="7" t="s">
        <v>65</v>
      </c>
      <c r="AJ159" s="9" t="b">
        <v>0</v>
      </c>
      <c r="AK159" s="7" t="s">
        <v>64</v>
      </c>
      <c r="AL159" s="5" t="s">
        <v>172</v>
      </c>
      <c r="AM159" s="5" t="s">
        <v>173</v>
      </c>
      <c r="AN159" s="10" t="s">
        <v>1271</v>
      </c>
      <c r="AO159" s="11" t="s">
        <v>355</v>
      </c>
      <c r="AP159" s="11">
        <v>4.0</v>
      </c>
      <c r="AQ159" s="11" t="str">
        <f t="shared" si="23"/>
        <v>0</v>
      </c>
      <c r="AR159" s="12">
        <f>IFERROR(__xludf.DUMMYFUNCTION("IF(REGEXMATCH(AO159, ""ISU_REP""), 1, 0)"),0.0)</f>
        <v>0</v>
      </c>
      <c r="AS159" s="12">
        <f>IFERROR(__xludf.DUMMYFUNCTION("IF(REGEXMATCH(AO159, ""ISU_ANLYS""), 1, 0)"),0.0)</f>
        <v>0</v>
      </c>
      <c r="AT159" s="12">
        <f>IFERROR(__xludf.DUMMYFUNCTION("IF(REGEXMATCH(AO159, ""SOL_DES""), 1, 0)"),0.0)</f>
        <v>0</v>
      </c>
      <c r="AU159" s="12">
        <f>IFERROR(__xludf.DUMMYFUNCTION("IF(REGEXMATCH(AO159, ""IMPL""), 1, 0)"),1.0)</f>
        <v>1</v>
      </c>
      <c r="AV159" s="12">
        <f>IFERROR(__xludf.DUMMYFUNCTION("IF(REGEXMATCH(AO159, ""CR""), 1, 0)"),1.0)</f>
        <v>1</v>
      </c>
      <c r="AW159" s="12">
        <f>IFERROR(__xludf.DUMMYFUNCTION("IF(REGEXMATCH(AO159, ""VER""), 1, 0)"),0.0)</f>
        <v>0</v>
      </c>
      <c r="AX159" s="10" t="s">
        <v>138</v>
      </c>
      <c r="AY159" s="10" t="s">
        <v>94</v>
      </c>
    </row>
    <row r="160" ht="15.75" customHeight="1">
      <c r="A160" s="5">
        <v>1191113.0</v>
      </c>
      <c r="B160" s="6" t="s">
        <v>1272</v>
      </c>
      <c r="C160" s="5">
        <v>0.0</v>
      </c>
      <c r="D160" s="7" t="s">
        <v>52</v>
      </c>
      <c r="E160" s="7" t="s">
        <v>53</v>
      </c>
      <c r="F160" s="7" t="s">
        <v>1273</v>
      </c>
      <c r="G160" s="7" t="s">
        <v>1274</v>
      </c>
      <c r="H160" s="7" t="s">
        <v>1275</v>
      </c>
      <c r="I160" s="5">
        <v>2015.0</v>
      </c>
      <c r="J160" s="8">
        <v>42217.0</v>
      </c>
      <c r="K160" s="7" t="s">
        <v>1276</v>
      </c>
      <c r="L160" s="7" t="s">
        <v>1276</v>
      </c>
      <c r="M160" s="7">
        <f>IFERROR(__xludf.DUMMYFUNCTION("index(SPLIT(L160,""-""),0,1)"),2015.0)</f>
        <v>2015</v>
      </c>
      <c r="N160" s="5">
        <v>3.0</v>
      </c>
      <c r="O160" s="5">
        <v>3.0</v>
      </c>
      <c r="P160" s="5">
        <v>4.0</v>
      </c>
      <c r="Q160" s="7" t="s">
        <v>1277</v>
      </c>
      <c r="R160" s="5">
        <v>25.0</v>
      </c>
      <c r="S160" s="5">
        <v>36.0</v>
      </c>
      <c r="T160" s="5">
        <v>13.0</v>
      </c>
      <c r="U160" s="5">
        <v>569.0</v>
      </c>
      <c r="V160" s="5">
        <v>3.0</v>
      </c>
      <c r="W160" s="5">
        <v>101.0</v>
      </c>
      <c r="X160" s="7" t="s">
        <v>1278</v>
      </c>
      <c r="Y160" s="5">
        <v>6.0</v>
      </c>
      <c r="Z160" s="5">
        <v>292.0</v>
      </c>
      <c r="AA160" s="5">
        <v>0.0</v>
      </c>
      <c r="AB160" s="5">
        <v>4.0</v>
      </c>
      <c r="AC160" s="7" t="s">
        <v>60</v>
      </c>
      <c r="AD160" s="7" t="s">
        <v>78</v>
      </c>
      <c r="AE160" s="7" t="s">
        <v>62</v>
      </c>
      <c r="AF160" s="7" t="s">
        <v>63</v>
      </c>
      <c r="AG160" s="7" t="s">
        <v>64</v>
      </c>
      <c r="AH160" s="7"/>
      <c r="AI160" s="7" t="s">
        <v>65</v>
      </c>
      <c r="AJ160" s="9" t="b">
        <v>0</v>
      </c>
      <c r="AK160" s="7" t="s">
        <v>64</v>
      </c>
      <c r="AL160" s="5" t="s">
        <v>66</v>
      </c>
      <c r="AM160" s="5" t="s">
        <v>781</v>
      </c>
      <c r="AN160" s="10" t="s">
        <v>1279</v>
      </c>
      <c r="AO160" s="11" t="s">
        <v>499</v>
      </c>
      <c r="AP160" s="11">
        <v>3.0</v>
      </c>
      <c r="AQ160" s="11" t="str">
        <f t="shared" si="23"/>
        <v>0</v>
      </c>
      <c r="AR160" s="12">
        <f>IFERROR(__xludf.DUMMYFUNCTION("IF(REGEXMATCH(AO160, ""ISU_REP""), 1, 0)"),0.0)</f>
        <v>0</v>
      </c>
      <c r="AS160" s="12">
        <f>IFERROR(__xludf.DUMMYFUNCTION("IF(REGEXMATCH(AO160, ""ISU_ANLYS""), 1, 0)"),0.0)</f>
        <v>0</v>
      </c>
      <c r="AT160" s="12">
        <f>IFERROR(__xludf.DUMMYFUNCTION("IF(REGEXMATCH(AO160, ""SOL_DES""), 1, 0)"),0.0)</f>
        <v>0</v>
      </c>
      <c r="AU160" s="12">
        <f>IFERROR(__xludf.DUMMYFUNCTION("IF(REGEXMATCH(AO160, ""IMPL""), 1, 0)"),1.0)</f>
        <v>1</v>
      </c>
      <c r="AV160" s="12">
        <f>IFERROR(__xludf.DUMMYFUNCTION("IF(REGEXMATCH(AO160, ""CR""), 1, 0)"),1.0)</f>
        <v>1</v>
      </c>
      <c r="AW160" s="12">
        <f>IFERROR(__xludf.DUMMYFUNCTION("IF(REGEXMATCH(AO160, ""VER""), 1, 0)"),0.0)</f>
        <v>0</v>
      </c>
      <c r="AX160" s="10" t="s">
        <v>155</v>
      </c>
      <c r="AY160" s="10" t="s">
        <v>71</v>
      </c>
    </row>
    <row r="161" ht="15.75" customHeight="1">
      <c r="A161" s="5">
        <v>1203253.0</v>
      </c>
      <c r="B161" s="6" t="s">
        <v>1280</v>
      </c>
      <c r="C161" s="5">
        <v>0.0</v>
      </c>
      <c r="D161" s="7" t="s">
        <v>52</v>
      </c>
      <c r="E161" s="7" t="s">
        <v>205</v>
      </c>
      <c r="F161" s="7" t="s">
        <v>1078</v>
      </c>
      <c r="G161" s="7" t="s">
        <v>336</v>
      </c>
      <c r="H161" s="7" t="s">
        <v>1281</v>
      </c>
      <c r="I161" s="5">
        <v>2015.0</v>
      </c>
      <c r="J161" s="8">
        <v>42248.0</v>
      </c>
      <c r="K161" s="7" t="s">
        <v>1282</v>
      </c>
      <c r="L161" s="7" t="s">
        <v>1283</v>
      </c>
      <c r="M161" s="7">
        <f>IFERROR(__xludf.DUMMYFUNCTION("index(SPLIT(L161,""-""),0,1)"),2015.0)</f>
        <v>2015</v>
      </c>
      <c r="N161" s="5">
        <v>20.0</v>
      </c>
      <c r="O161" s="5">
        <v>34.0</v>
      </c>
      <c r="P161" s="5">
        <v>4.0</v>
      </c>
      <c r="Q161" s="7" t="s">
        <v>1284</v>
      </c>
      <c r="R161" s="5">
        <v>11.0</v>
      </c>
      <c r="S161" s="5">
        <v>51.0</v>
      </c>
      <c r="T161" s="5">
        <v>20.0</v>
      </c>
      <c r="U161" s="5">
        <v>698.0</v>
      </c>
      <c r="V161" s="5">
        <v>9.0</v>
      </c>
      <c r="W161" s="5">
        <v>493.0</v>
      </c>
      <c r="X161" s="7" t="s">
        <v>336</v>
      </c>
      <c r="Y161" s="5">
        <v>9.0</v>
      </c>
      <c r="Z161" s="5">
        <v>493.0</v>
      </c>
      <c r="AA161" s="5">
        <v>1.0</v>
      </c>
      <c r="AB161" s="5">
        <v>8.0</v>
      </c>
      <c r="AC161" s="7" t="s">
        <v>60</v>
      </c>
      <c r="AD161" s="7" t="s">
        <v>78</v>
      </c>
      <c r="AE161" s="7" t="s">
        <v>62</v>
      </c>
      <c r="AF161" s="7" t="s">
        <v>63</v>
      </c>
      <c r="AG161" s="7" t="s">
        <v>64</v>
      </c>
      <c r="AH161" s="7"/>
      <c r="AI161" s="7" t="s">
        <v>212</v>
      </c>
      <c r="AJ161" s="9" t="b">
        <v>0</v>
      </c>
      <c r="AK161" s="7" t="s">
        <v>64</v>
      </c>
      <c r="AL161" s="5" t="s">
        <v>172</v>
      </c>
      <c r="AM161" s="5" t="s">
        <v>634</v>
      </c>
      <c r="AN161" s="10" t="s">
        <v>1285</v>
      </c>
      <c r="AO161" s="11" t="s">
        <v>1286</v>
      </c>
      <c r="AP161" s="11">
        <v>12.0</v>
      </c>
      <c r="AQ161" s="11" t="str">
        <f t="shared" si="23"/>
        <v>0</v>
      </c>
      <c r="AR161" s="12">
        <f>IFERROR(__xludf.DUMMYFUNCTION("IF(REGEXMATCH(AO161, ""ISU_REP""), 1, 0)"),0.0)</f>
        <v>0</v>
      </c>
      <c r="AS161" s="12">
        <f>IFERROR(__xludf.DUMMYFUNCTION("IF(REGEXMATCH(AO161, ""ISU_ANLYS""), 1, 0)"),0.0)</f>
        <v>0</v>
      </c>
      <c r="AT161" s="12">
        <f>IFERROR(__xludf.DUMMYFUNCTION("IF(REGEXMATCH(AO161, ""SOL_DES""), 1, 0)"),0.0)</f>
        <v>0</v>
      </c>
      <c r="AU161" s="12">
        <f>IFERROR(__xludf.DUMMYFUNCTION("IF(REGEXMATCH(AO161, ""IMPL""), 1, 0)"),1.0)</f>
        <v>1</v>
      </c>
      <c r="AV161" s="12">
        <f>IFERROR(__xludf.DUMMYFUNCTION("IF(REGEXMATCH(AO161, ""CR""), 1, 0)"),1.0)</f>
        <v>1</v>
      </c>
      <c r="AW161" s="12">
        <f>IFERROR(__xludf.DUMMYFUNCTION("IF(REGEXMATCH(AO161, ""VER""), 1, 0)"),1.0)</f>
        <v>1</v>
      </c>
      <c r="AX161" s="10" t="s">
        <v>138</v>
      </c>
      <c r="AY161" s="10" t="s">
        <v>94</v>
      </c>
    </row>
    <row r="162" ht="15.75" customHeight="1">
      <c r="A162" s="5">
        <v>1203871.0</v>
      </c>
      <c r="B162" s="6" t="s">
        <v>1287</v>
      </c>
      <c r="C162" s="5">
        <v>0.0</v>
      </c>
      <c r="D162" s="7" t="s">
        <v>52</v>
      </c>
      <c r="E162" s="7" t="s">
        <v>53</v>
      </c>
      <c r="F162" s="7" t="s">
        <v>550</v>
      </c>
      <c r="G162" s="7" t="s">
        <v>97</v>
      </c>
      <c r="H162" s="7" t="s">
        <v>1288</v>
      </c>
      <c r="I162" s="5">
        <v>2015.0</v>
      </c>
      <c r="J162" s="8">
        <v>42248.0</v>
      </c>
      <c r="K162" s="7" t="s">
        <v>553</v>
      </c>
      <c r="L162" s="7" t="s">
        <v>1289</v>
      </c>
      <c r="M162" s="7">
        <f>IFERROR(__xludf.DUMMYFUNCTION("index(SPLIT(L162,""-""),0,1)"),2016.0)</f>
        <v>2016</v>
      </c>
      <c r="N162" s="5">
        <v>292.0</v>
      </c>
      <c r="O162" s="5">
        <v>1279.0</v>
      </c>
      <c r="P162" s="5">
        <v>6.0</v>
      </c>
      <c r="Q162" s="7" t="s">
        <v>1290</v>
      </c>
      <c r="R162" s="5">
        <v>12.0</v>
      </c>
      <c r="S162" s="5">
        <v>88.0</v>
      </c>
      <c r="T162" s="5">
        <v>45.0</v>
      </c>
      <c r="U162" s="5">
        <v>2381.0</v>
      </c>
      <c r="V162" s="5">
        <v>10.0</v>
      </c>
      <c r="W162" s="5">
        <v>519.0</v>
      </c>
      <c r="X162" s="7" t="s">
        <v>179</v>
      </c>
      <c r="Y162" s="5">
        <v>26.0</v>
      </c>
      <c r="Z162" s="5">
        <v>1007.0</v>
      </c>
      <c r="AA162" s="5">
        <v>0.0</v>
      </c>
      <c r="AB162" s="5">
        <v>27.0</v>
      </c>
      <c r="AC162" s="7" t="s">
        <v>742</v>
      </c>
      <c r="AD162" s="7" t="s">
        <v>78</v>
      </c>
      <c r="AE162" s="7" t="s">
        <v>62</v>
      </c>
      <c r="AF162" s="7" t="s">
        <v>63</v>
      </c>
      <c r="AG162" s="7" t="s">
        <v>1291</v>
      </c>
      <c r="AH162" s="7"/>
      <c r="AI162" s="7" t="s">
        <v>65</v>
      </c>
      <c r="AJ162" s="9" t="b">
        <v>0</v>
      </c>
      <c r="AK162" s="7" t="s">
        <v>64</v>
      </c>
      <c r="AL162" s="5" t="s">
        <v>66</v>
      </c>
      <c r="AM162" s="5" t="s">
        <v>79</v>
      </c>
      <c r="AN162" s="10" t="s">
        <v>1292</v>
      </c>
      <c r="AO162" s="11" t="s">
        <v>1293</v>
      </c>
      <c r="AP162" s="11">
        <v>7.0</v>
      </c>
      <c r="AQ162" s="11" t="str">
        <f t="shared" si="23"/>
        <v>0</v>
      </c>
      <c r="AR162" s="12">
        <f>IFERROR(__xludf.DUMMYFUNCTION("IF(REGEXMATCH(AO162, ""ISU_REP""), 1, 0)"),0.0)</f>
        <v>0</v>
      </c>
      <c r="AS162" s="12">
        <f>IFERROR(__xludf.DUMMYFUNCTION("IF(REGEXMATCH(AO162, ""ISU_ANLYS""), 1, 0)"),0.0)</f>
        <v>0</v>
      </c>
      <c r="AT162" s="12">
        <f>IFERROR(__xludf.DUMMYFUNCTION("IF(REGEXMATCH(AO162, ""SOL_DES""), 1, 0)"),1.0)</f>
        <v>1</v>
      </c>
      <c r="AU162" s="12">
        <f>IFERROR(__xludf.DUMMYFUNCTION("IF(REGEXMATCH(AO162, ""IMPL""), 1, 0)"),1.0)</f>
        <v>1</v>
      </c>
      <c r="AV162" s="12">
        <f>IFERROR(__xludf.DUMMYFUNCTION("IF(REGEXMATCH(AO162, ""CR""), 1, 0)"),1.0)</f>
        <v>1</v>
      </c>
      <c r="AW162" s="12">
        <f>IFERROR(__xludf.DUMMYFUNCTION("IF(REGEXMATCH(AO162, ""VER""), 1, 0)"),0.0)</f>
        <v>0</v>
      </c>
      <c r="AX162" s="10" t="s">
        <v>307</v>
      </c>
      <c r="AY162" s="10" t="s">
        <v>94</v>
      </c>
    </row>
    <row r="163" ht="15.75" customHeight="1">
      <c r="A163" s="5">
        <v>1207931.0</v>
      </c>
      <c r="B163" s="6" t="s">
        <v>1294</v>
      </c>
      <c r="C163" s="5">
        <v>0.0</v>
      </c>
      <c r="D163" s="7" t="s">
        <v>52</v>
      </c>
      <c r="E163" s="7" t="s">
        <v>53</v>
      </c>
      <c r="F163" s="7" t="s">
        <v>234</v>
      </c>
      <c r="G163" s="7" t="s">
        <v>227</v>
      </c>
      <c r="H163" s="7" t="s">
        <v>1295</v>
      </c>
      <c r="I163" s="5">
        <v>2015.0</v>
      </c>
      <c r="J163" s="8">
        <v>42248.0</v>
      </c>
      <c r="K163" s="7" t="s">
        <v>1296</v>
      </c>
      <c r="L163" s="7" t="s">
        <v>1296</v>
      </c>
      <c r="M163" s="7">
        <f>IFERROR(__xludf.DUMMYFUNCTION("index(SPLIT(L163,""-""),0,1)"),2015.0)</f>
        <v>2015</v>
      </c>
      <c r="N163" s="5">
        <v>4.0</v>
      </c>
      <c r="O163" s="5">
        <v>4.0</v>
      </c>
      <c r="P163" s="5">
        <v>3.0</v>
      </c>
      <c r="Q163" s="7" t="s">
        <v>1297</v>
      </c>
      <c r="R163" s="5">
        <v>4.0</v>
      </c>
      <c r="S163" s="5">
        <v>50.0</v>
      </c>
      <c r="T163" s="5">
        <v>9.0</v>
      </c>
      <c r="U163" s="5">
        <v>210.0</v>
      </c>
      <c r="V163" s="5">
        <v>3.0</v>
      </c>
      <c r="W163" s="5">
        <v>75.0</v>
      </c>
      <c r="X163" s="7" t="s">
        <v>227</v>
      </c>
      <c r="Y163" s="5">
        <v>3.0</v>
      </c>
      <c r="Z163" s="5">
        <v>75.0</v>
      </c>
      <c r="AA163" s="5">
        <v>1.0</v>
      </c>
      <c r="AB163" s="5">
        <v>3.0</v>
      </c>
      <c r="AC163" s="7" t="s">
        <v>60</v>
      </c>
      <c r="AD163" s="7" t="s">
        <v>78</v>
      </c>
      <c r="AE163" s="7" t="s">
        <v>62</v>
      </c>
      <c r="AF163" s="7" t="s">
        <v>63</v>
      </c>
      <c r="AG163" s="7" t="s">
        <v>64</v>
      </c>
      <c r="AH163" s="7"/>
      <c r="AI163" s="7" t="s">
        <v>65</v>
      </c>
      <c r="AJ163" s="9" t="b">
        <v>0</v>
      </c>
      <c r="AK163" s="7" t="s">
        <v>64</v>
      </c>
      <c r="AL163" s="5" t="s">
        <v>326</v>
      </c>
      <c r="AM163" s="5" t="s">
        <v>327</v>
      </c>
      <c r="AN163" s="10" t="s">
        <v>1298</v>
      </c>
      <c r="AO163" s="11" t="s">
        <v>1299</v>
      </c>
      <c r="AP163" s="11">
        <v>6.0</v>
      </c>
      <c r="AQ163" s="11" t="str">
        <f t="shared" si="23"/>
        <v>0</v>
      </c>
      <c r="AR163" s="12">
        <f>IFERROR(__xludf.DUMMYFUNCTION("IF(REGEXMATCH(AO163, ""ISU_REP""), 1, 0)"),0.0)</f>
        <v>0</v>
      </c>
      <c r="AS163" s="12">
        <f>IFERROR(__xludf.DUMMYFUNCTION("IF(REGEXMATCH(AO163, ""ISU_ANLYS""), 1, 0)"),1.0)</f>
        <v>1</v>
      </c>
      <c r="AT163" s="12">
        <f>IFERROR(__xludf.DUMMYFUNCTION("IF(REGEXMATCH(AO163, ""SOL_DES""), 1, 0)"),1.0)</f>
        <v>1</v>
      </c>
      <c r="AU163" s="12">
        <f>IFERROR(__xludf.DUMMYFUNCTION("IF(REGEXMATCH(AO163, ""IMPL""), 1, 0)"),1.0)</f>
        <v>1</v>
      </c>
      <c r="AV163" s="12">
        <f>IFERROR(__xludf.DUMMYFUNCTION("IF(REGEXMATCH(AO163, ""CR""), 1, 0)"),1.0)</f>
        <v>1</v>
      </c>
      <c r="AW163" s="12">
        <f>IFERROR(__xludf.DUMMYFUNCTION("IF(REGEXMATCH(AO163, ""VER""), 1, 0)"),0.0)</f>
        <v>0</v>
      </c>
      <c r="AX163" s="10" t="s">
        <v>1300</v>
      </c>
      <c r="AY163" s="10" t="s">
        <v>71</v>
      </c>
    </row>
    <row r="164" ht="15.75" customHeight="1">
      <c r="A164" s="5">
        <v>1209952.0</v>
      </c>
      <c r="B164" s="6" t="s">
        <v>1301</v>
      </c>
      <c r="C164" s="5">
        <v>0.0</v>
      </c>
      <c r="D164" s="7" t="s">
        <v>52</v>
      </c>
      <c r="E164" s="7" t="s">
        <v>53</v>
      </c>
      <c r="F164" s="7" t="s">
        <v>234</v>
      </c>
      <c r="G164" s="7" t="s">
        <v>1302</v>
      </c>
      <c r="H164" s="7" t="s">
        <v>1303</v>
      </c>
      <c r="I164" s="5">
        <v>2015.0</v>
      </c>
      <c r="J164" s="8">
        <v>42248.0</v>
      </c>
      <c r="K164" s="7" t="s">
        <v>1304</v>
      </c>
      <c r="L164" s="7" t="s">
        <v>1305</v>
      </c>
      <c r="M164" s="7">
        <f>IFERROR(__xludf.DUMMYFUNCTION("index(SPLIT(L164,""-""),0,1)"),2019.0)</f>
        <v>2019</v>
      </c>
      <c r="N164" s="5">
        <v>1287.0</v>
      </c>
      <c r="O164" s="5">
        <v>2463.0</v>
      </c>
      <c r="P164" s="5">
        <v>8.0</v>
      </c>
      <c r="Q164" s="7" t="s">
        <v>1306</v>
      </c>
      <c r="R164" s="5">
        <v>12.0</v>
      </c>
      <c r="S164" s="5">
        <v>3222.0</v>
      </c>
      <c r="T164" s="5">
        <v>26.0</v>
      </c>
      <c r="U164" s="5">
        <v>6355.0</v>
      </c>
      <c r="V164" s="5">
        <v>1.0</v>
      </c>
      <c r="W164" s="5">
        <v>3222.0</v>
      </c>
      <c r="X164" s="7" t="s">
        <v>84</v>
      </c>
      <c r="Y164" s="5">
        <v>10.0</v>
      </c>
      <c r="Z164" s="5">
        <v>891.0</v>
      </c>
      <c r="AA164" s="5">
        <v>0.0</v>
      </c>
      <c r="AB164" s="5">
        <v>5.0</v>
      </c>
      <c r="AC164" s="7" t="s">
        <v>742</v>
      </c>
      <c r="AD164" s="7" t="s">
        <v>171</v>
      </c>
      <c r="AE164" s="7" t="s">
        <v>62</v>
      </c>
      <c r="AF164" s="7" t="s">
        <v>63</v>
      </c>
      <c r="AG164" s="7" t="s">
        <v>1307</v>
      </c>
      <c r="AH164" s="7"/>
      <c r="AI164" s="7" t="s">
        <v>65</v>
      </c>
      <c r="AJ164" s="9" t="b">
        <v>0</v>
      </c>
      <c r="AK164" s="7" t="s">
        <v>64</v>
      </c>
      <c r="AL164" s="5" t="s">
        <v>66</v>
      </c>
      <c r="AM164" s="5" t="s">
        <v>103</v>
      </c>
      <c r="AN164" s="10" t="s">
        <v>1308</v>
      </c>
      <c r="AO164" s="11" t="s">
        <v>1309</v>
      </c>
      <c r="AP164" s="11">
        <v>11.0</v>
      </c>
      <c r="AQ164" s="11" t="str">
        <f t="shared" si="23"/>
        <v>0</v>
      </c>
      <c r="AR164" s="12">
        <f>IFERROR(__xludf.DUMMYFUNCTION("IF(REGEXMATCH(AO164, ""ISU_REP""), 1, 0)"),1.0)</f>
        <v>1</v>
      </c>
      <c r="AS164" s="12">
        <f>IFERROR(__xludf.DUMMYFUNCTION("IF(REGEXMATCH(AO164, ""ISU_ANLYS""), 1, 0)"),1.0)</f>
        <v>1</v>
      </c>
      <c r="AT164" s="12">
        <f>IFERROR(__xludf.DUMMYFUNCTION("IF(REGEXMATCH(AO164, ""SOL_DES""), 1, 0)"),1.0)</f>
        <v>1</v>
      </c>
      <c r="AU164" s="12">
        <f>IFERROR(__xludf.DUMMYFUNCTION("IF(REGEXMATCH(AO164, ""IMPL""), 1, 0)"),1.0)</f>
        <v>1</v>
      </c>
      <c r="AV164" s="12">
        <f>IFERROR(__xludf.DUMMYFUNCTION("IF(REGEXMATCH(AO164, ""CR""), 1, 0)"),0.0)</f>
        <v>0</v>
      </c>
      <c r="AW164" s="12">
        <f>IFERROR(__xludf.DUMMYFUNCTION("IF(REGEXMATCH(AO164, ""VER""), 1, 0)"),1.0)</f>
        <v>1</v>
      </c>
      <c r="AX164" s="10" t="s">
        <v>1310</v>
      </c>
      <c r="AY164" s="10" t="s">
        <v>94</v>
      </c>
    </row>
    <row r="165" ht="15.75" customHeight="1">
      <c r="A165" s="5">
        <v>1217192.0</v>
      </c>
      <c r="B165" s="6" t="s">
        <v>1311</v>
      </c>
      <c r="C165" s="5">
        <v>0.0</v>
      </c>
      <c r="D165" s="7" t="s">
        <v>52</v>
      </c>
      <c r="E165" s="7" t="s">
        <v>53</v>
      </c>
      <c r="F165" s="7" t="s">
        <v>148</v>
      </c>
      <c r="G165" s="7" t="s">
        <v>1312</v>
      </c>
      <c r="H165" s="7" t="s">
        <v>1313</v>
      </c>
      <c r="I165" s="5">
        <v>2015.0</v>
      </c>
      <c r="J165" s="17">
        <v>42278.0</v>
      </c>
      <c r="K165" s="7" t="s">
        <v>1314</v>
      </c>
      <c r="L165" s="7" t="s">
        <v>1315</v>
      </c>
      <c r="M165" s="7">
        <f>IFERROR(__xludf.DUMMYFUNCTION("index(SPLIT(L165,""-""),0,1)"),2015.0)</f>
        <v>2015</v>
      </c>
      <c r="N165" s="5">
        <v>2.0</v>
      </c>
      <c r="O165" s="5">
        <v>125.0</v>
      </c>
      <c r="P165" s="5">
        <v>0.0</v>
      </c>
      <c r="Q165" s="7" t="s">
        <v>1316</v>
      </c>
      <c r="R165" s="5">
        <v>8.0</v>
      </c>
      <c r="S165" s="5">
        <v>23.0</v>
      </c>
      <c r="T165" s="5">
        <v>6.0</v>
      </c>
      <c r="U165" s="5">
        <v>76.0</v>
      </c>
      <c r="V165" s="5">
        <v>4.0</v>
      </c>
      <c r="W165" s="5">
        <v>59.0</v>
      </c>
      <c r="X165" s="7" t="s">
        <v>1312</v>
      </c>
      <c r="Y165" s="5">
        <v>4.0</v>
      </c>
      <c r="Z165" s="5">
        <v>59.0</v>
      </c>
      <c r="AA165" s="5">
        <v>1.0</v>
      </c>
      <c r="AB165" s="5">
        <v>2.0</v>
      </c>
      <c r="AC165" s="7" t="s">
        <v>60</v>
      </c>
      <c r="AD165" s="7" t="s">
        <v>78</v>
      </c>
      <c r="AE165" s="7" t="s">
        <v>62</v>
      </c>
      <c r="AF165" s="7" t="s">
        <v>63</v>
      </c>
      <c r="AG165" s="7" t="s">
        <v>64</v>
      </c>
      <c r="AH165" s="7"/>
      <c r="AI165" s="7" t="s">
        <v>65</v>
      </c>
      <c r="AJ165" s="9" t="b">
        <v>0</v>
      </c>
      <c r="AK165" s="7" t="s">
        <v>64</v>
      </c>
      <c r="AL165" s="5" t="s">
        <v>326</v>
      </c>
      <c r="AM165" s="5" t="s">
        <v>572</v>
      </c>
      <c r="AN165" s="10" t="s">
        <v>1317</v>
      </c>
      <c r="AO165" s="11" t="s">
        <v>175</v>
      </c>
      <c r="AP165" s="11">
        <v>2.0</v>
      </c>
      <c r="AQ165" s="11" t="str">
        <f t="shared" si="23"/>
        <v>0</v>
      </c>
      <c r="AR165" s="12">
        <f>IFERROR(__xludf.DUMMYFUNCTION("IF(REGEXMATCH(AO165, ""ISU_REP""), 1, 0)"),0.0)</f>
        <v>0</v>
      </c>
      <c r="AS165" s="12">
        <f>IFERROR(__xludf.DUMMYFUNCTION("IF(REGEXMATCH(AO165, ""ISU_ANLYS""), 1, 0)"),0.0)</f>
        <v>0</v>
      </c>
      <c r="AT165" s="12">
        <f>IFERROR(__xludf.DUMMYFUNCTION("IF(REGEXMATCH(AO165, ""SOL_DES""), 1, 0)"),0.0)</f>
        <v>0</v>
      </c>
      <c r="AU165" s="12">
        <f>IFERROR(__xludf.DUMMYFUNCTION("IF(REGEXMATCH(AO165, ""IMPL""), 1, 0)"),1.0)</f>
        <v>1</v>
      </c>
      <c r="AV165" s="12">
        <f>IFERROR(__xludf.DUMMYFUNCTION("IF(REGEXMATCH(AO165, ""CR""), 1, 0)"),0.0)</f>
        <v>0</v>
      </c>
      <c r="AW165" s="12">
        <f>IFERROR(__xludf.DUMMYFUNCTION("IF(REGEXMATCH(AO165, ""VER""), 1, 0)"),1.0)</f>
        <v>1</v>
      </c>
      <c r="AX165" s="10" t="s">
        <v>176</v>
      </c>
      <c r="AY165" s="10" t="s">
        <v>71</v>
      </c>
    </row>
    <row r="166" ht="15.75" customHeight="1">
      <c r="A166" s="5">
        <v>1217663.0</v>
      </c>
      <c r="B166" s="6" t="s">
        <v>1318</v>
      </c>
      <c r="C166" s="5">
        <v>0.0</v>
      </c>
      <c r="D166" s="7" t="s">
        <v>52</v>
      </c>
      <c r="E166" s="7" t="s">
        <v>53</v>
      </c>
      <c r="F166" s="7" t="s">
        <v>1319</v>
      </c>
      <c r="G166" s="7" t="s">
        <v>1320</v>
      </c>
      <c r="H166" s="7" t="s">
        <v>1321</v>
      </c>
      <c r="I166" s="5">
        <v>2015.0</v>
      </c>
      <c r="J166" s="17">
        <v>42278.0</v>
      </c>
      <c r="K166" s="7" t="s">
        <v>1322</v>
      </c>
      <c r="L166" s="7" t="s">
        <v>1323</v>
      </c>
      <c r="M166" s="7">
        <f>IFERROR(__xludf.DUMMYFUNCTION("index(SPLIT(L166,""-""),0,1)"),2015.0)</f>
        <v>2015</v>
      </c>
      <c r="N166" s="5">
        <v>43.0</v>
      </c>
      <c r="O166" s="5">
        <v>523.0</v>
      </c>
      <c r="P166" s="5">
        <v>9.0</v>
      </c>
      <c r="Q166" s="7" t="s">
        <v>1324</v>
      </c>
      <c r="R166" s="5">
        <v>10.0</v>
      </c>
      <c r="S166" s="5">
        <v>543.0</v>
      </c>
      <c r="T166" s="5">
        <v>11.0</v>
      </c>
      <c r="U166" s="5">
        <v>1066.0</v>
      </c>
      <c r="V166" s="5">
        <v>3.0</v>
      </c>
      <c r="W166" s="5">
        <v>564.0</v>
      </c>
      <c r="X166" s="7" t="s">
        <v>544</v>
      </c>
      <c r="Y166" s="5">
        <v>4.0</v>
      </c>
      <c r="Z166" s="5">
        <v>335.0</v>
      </c>
      <c r="AA166" s="5">
        <v>0.0</v>
      </c>
      <c r="AB166" s="5">
        <v>0.0</v>
      </c>
      <c r="AC166" s="7" t="s">
        <v>222</v>
      </c>
      <c r="AD166" s="7" t="s">
        <v>78</v>
      </c>
      <c r="AE166" s="7" t="s">
        <v>62</v>
      </c>
      <c r="AF166" s="7" t="s">
        <v>63</v>
      </c>
      <c r="AG166" s="7" t="s">
        <v>64</v>
      </c>
      <c r="AH166" s="7"/>
      <c r="AI166" s="7" t="s">
        <v>65</v>
      </c>
      <c r="AJ166" s="9" t="b">
        <v>0</v>
      </c>
      <c r="AK166" s="7" t="s">
        <v>64</v>
      </c>
      <c r="AL166" s="5" t="s">
        <v>66</v>
      </c>
      <c r="AM166" s="5" t="s">
        <v>103</v>
      </c>
      <c r="AN166" s="10" t="s">
        <v>1325</v>
      </c>
      <c r="AO166" s="11" t="s">
        <v>771</v>
      </c>
      <c r="AP166" s="11">
        <v>1.0</v>
      </c>
      <c r="AQ166" s="11" t="str">
        <f t="shared" si="23"/>
        <v>0</v>
      </c>
      <c r="AR166" s="12">
        <f>IFERROR(__xludf.DUMMYFUNCTION("IF(REGEXMATCH(AO166, ""ISU_REP""), 1, 0)"),0.0)</f>
        <v>0</v>
      </c>
      <c r="AS166" s="12">
        <f>IFERROR(__xludf.DUMMYFUNCTION("IF(REGEXMATCH(AO166, ""ISU_ANLYS""), 1, 0)"),1.0)</f>
        <v>1</v>
      </c>
      <c r="AT166" s="12">
        <f>IFERROR(__xludf.DUMMYFUNCTION("IF(REGEXMATCH(AO166, ""SOL_DES""), 1, 0)"),0.0)</f>
        <v>0</v>
      </c>
      <c r="AU166" s="12">
        <f>IFERROR(__xludf.DUMMYFUNCTION("IF(REGEXMATCH(AO166, ""IMPL""), 1, 0)"),0.0)</f>
        <v>0</v>
      </c>
      <c r="AV166" s="12">
        <f>IFERROR(__xludf.DUMMYFUNCTION("IF(REGEXMATCH(AO166, ""CR""), 1, 0)"),0.0)</f>
        <v>0</v>
      </c>
      <c r="AW166" s="12">
        <f>IFERROR(__xludf.DUMMYFUNCTION("IF(REGEXMATCH(AO166, ""VER""), 1, 0)"),0.0)</f>
        <v>0</v>
      </c>
      <c r="AX166" s="10" t="s">
        <v>771</v>
      </c>
      <c r="AY166" s="10" t="s">
        <v>71</v>
      </c>
    </row>
    <row r="167" ht="15.75" customHeight="1">
      <c r="A167" s="13">
        <v>1221593.0</v>
      </c>
      <c r="B167" s="14" t="str">
        <f>CONCATENATE("https://bugzilla.mozilla.org/show_bug.cgi?id=",A167)</f>
        <v>https://bugzilla.mozilla.org/show_bug.cgi?id=1221593</v>
      </c>
      <c r="C167" s="13">
        <v>0.0</v>
      </c>
      <c r="D167" s="13" t="s">
        <v>52</v>
      </c>
      <c r="E167" s="13" t="s">
        <v>53</v>
      </c>
      <c r="F167" s="13" t="s">
        <v>1262</v>
      </c>
      <c r="G167" s="13" t="s">
        <v>1132</v>
      </c>
      <c r="H167" s="13" t="s">
        <v>1326</v>
      </c>
      <c r="I167" s="13">
        <v>2015.0</v>
      </c>
      <c r="J167" s="18">
        <v>42309.0</v>
      </c>
      <c r="K167" s="13" t="s">
        <v>1327</v>
      </c>
      <c r="L167" s="13" t="s">
        <v>1327</v>
      </c>
      <c r="M167" s="7">
        <f>IFERROR(__xludf.DUMMYFUNCTION("index(SPLIT(L167,""-""),0,1)"),2015.0)</f>
        <v>2015</v>
      </c>
      <c r="N167" s="13">
        <v>5.0</v>
      </c>
      <c r="O167" s="13">
        <v>5.0</v>
      </c>
      <c r="P167" s="13">
        <v>1.0</v>
      </c>
      <c r="Q167" s="13" t="s">
        <v>1328</v>
      </c>
      <c r="R167" s="13">
        <v>12.0</v>
      </c>
      <c r="S167" s="13">
        <v>46.0</v>
      </c>
      <c r="T167" s="13">
        <v>5.0</v>
      </c>
      <c r="U167" s="13">
        <v>113.0</v>
      </c>
      <c r="V167" s="13">
        <v>4.0</v>
      </c>
      <c r="W167" s="13">
        <v>105.0</v>
      </c>
      <c r="X167" s="13" t="s">
        <v>1132</v>
      </c>
      <c r="Y167" s="13">
        <v>4.0</v>
      </c>
      <c r="Z167" s="13">
        <v>105.0</v>
      </c>
      <c r="AA167" s="13">
        <v>1.0</v>
      </c>
      <c r="AB167" s="13">
        <v>1.0</v>
      </c>
      <c r="AC167" s="13" t="s">
        <v>60</v>
      </c>
      <c r="AD167" s="13" t="s">
        <v>78</v>
      </c>
      <c r="AE167" s="13" t="s">
        <v>62</v>
      </c>
      <c r="AF167" s="13" t="s">
        <v>63</v>
      </c>
      <c r="AG167" s="13"/>
      <c r="AH167" s="13"/>
      <c r="AI167" s="13"/>
      <c r="AJ167" s="13"/>
      <c r="AK167" s="13"/>
      <c r="AL167" s="13" t="s">
        <v>66</v>
      </c>
      <c r="AM167" s="13" t="s">
        <v>90</v>
      </c>
      <c r="AN167" s="10" t="s">
        <v>183</v>
      </c>
      <c r="AO167" s="11" t="s">
        <v>184</v>
      </c>
      <c r="AP167" s="11">
        <v>1.0</v>
      </c>
      <c r="AQ167" s="11" t="str">
        <f t="shared" si="23"/>
        <v>0</v>
      </c>
      <c r="AR167" s="12">
        <f>IFERROR(__xludf.DUMMYFUNCTION("IF(REGEXMATCH(AO167, ""ISU_REP""), 1, 0)"),0.0)</f>
        <v>0</v>
      </c>
      <c r="AS167" s="12">
        <f>IFERROR(__xludf.DUMMYFUNCTION("IF(REGEXMATCH(AO167, ""ISU_ANLYS""), 1, 0)"),0.0)</f>
        <v>0</v>
      </c>
      <c r="AT167" s="12">
        <f>IFERROR(__xludf.DUMMYFUNCTION("IF(REGEXMATCH(AO167, ""SOL_DES""), 1, 0)"),0.0)</f>
        <v>0</v>
      </c>
      <c r="AU167" s="12">
        <f>IFERROR(__xludf.DUMMYFUNCTION("IF(REGEXMATCH(AO167, ""IMPL""), 1, 0)"),1.0)</f>
        <v>1</v>
      </c>
      <c r="AV167" s="12">
        <f>IFERROR(__xludf.DUMMYFUNCTION("IF(REGEXMATCH(AO167, ""CR""), 1, 0)"),0.0)</f>
        <v>0</v>
      </c>
      <c r="AW167" s="12">
        <f>IFERROR(__xludf.DUMMYFUNCTION("IF(REGEXMATCH(AO167, ""VER""), 1, 0)"),0.0)</f>
        <v>0</v>
      </c>
      <c r="AX167" s="16" t="s">
        <v>184</v>
      </c>
      <c r="AY167" s="16" t="s">
        <v>71</v>
      </c>
    </row>
    <row r="168" ht="15.75" customHeight="1">
      <c r="A168" s="5">
        <v>1247539.0</v>
      </c>
      <c r="B168" s="6" t="s">
        <v>1329</v>
      </c>
      <c r="C168" s="5">
        <v>0.0</v>
      </c>
      <c r="D168" s="7" t="s">
        <v>52</v>
      </c>
      <c r="E168" s="7" t="s">
        <v>53</v>
      </c>
      <c r="F168" s="7" t="s">
        <v>148</v>
      </c>
      <c r="G168" s="7" t="s">
        <v>1330</v>
      </c>
      <c r="H168" s="7" t="s">
        <v>1331</v>
      </c>
      <c r="I168" s="5">
        <v>2016.0</v>
      </c>
      <c r="J168" s="8">
        <v>42401.0</v>
      </c>
      <c r="K168" s="7" t="s">
        <v>1332</v>
      </c>
      <c r="L168" s="7" t="s">
        <v>1332</v>
      </c>
      <c r="M168" s="7">
        <f>IFERROR(__xludf.DUMMYFUNCTION("index(SPLIT(L168,""-""),0,1)"),2016.0)</f>
        <v>2016</v>
      </c>
      <c r="N168" s="5">
        <v>6.0</v>
      </c>
      <c r="O168" s="5">
        <v>6.0</v>
      </c>
      <c r="P168" s="5">
        <v>2.0</v>
      </c>
      <c r="Q168" s="7" t="s">
        <v>1333</v>
      </c>
      <c r="R168" s="5">
        <v>8.0</v>
      </c>
      <c r="S168" s="5">
        <v>20.0</v>
      </c>
      <c r="T168" s="5">
        <v>9.0</v>
      </c>
      <c r="U168" s="5">
        <v>392.0</v>
      </c>
      <c r="V168" s="5">
        <v>3.0</v>
      </c>
      <c r="W168" s="5">
        <v>155.0</v>
      </c>
      <c r="X168" s="7" t="s">
        <v>1330</v>
      </c>
      <c r="Y168" s="5">
        <v>3.0</v>
      </c>
      <c r="Z168" s="5">
        <v>155.0</v>
      </c>
      <c r="AA168" s="5">
        <v>1.0</v>
      </c>
      <c r="AB168" s="5">
        <v>3.0</v>
      </c>
      <c r="AC168" s="7" t="s">
        <v>60</v>
      </c>
      <c r="AD168" s="7" t="s">
        <v>78</v>
      </c>
      <c r="AE168" s="7" t="s">
        <v>62</v>
      </c>
      <c r="AF168" s="7" t="s">
        <v>63</v>
      </c>
      <c r="AG168" s="7" t="s">
        <v>64</v>
      </c>
      <c r="AH168" s="7"/>
      <c r="AI168" s="7" t="s">
        <v>65</v>
      </c>
      <c r="AJ168" s="9" t="b">
        <v>0</v>
      </c>
      <c r="AK168" s="7" t="s">
        <v>64</v>
      </c>
      <c r="AL168" s="5" t="s">
        <v>66</v>
      </c>
      <c r="AM168" s="5" t="s">
        <v>781</v>
      </c>
      <c r="AN168" s="10" t="s">
        <v>1334</v>
      </c>
      <c r="AO168" s="11" t="s">
        <v>1335</v>
      </c>
      <c r="AP168" s="11">
        <v>5.0</v>
      </c>
      <c r="AQ168" s="11" t="str">
        <f t="shared" si="23"/>
        <v>0</v>
      </c>
      <c r="AR168" s="12">
        <f>IFERROR(__xludf.DUMMYFUNCTION("IF(REGEXMATCH(AO168, ""ISU_REP""), 1, 0)"),0.0)</f>
        <v>0</v>
      </c>
      <c r="AS168" s="12">
        <f>IFERROR(__xludf.DUMMYFUNCTION("IF(REGEXMATCH(AO168, ""ISU_ANLYS""), 1, 0)"),0.0)</f>
        <v>0</v>
      </c>
      <c r="AT168" s="12">
        <f>IFERROR(__xludf.DUMMYFUNCTION("IF(REGEXMATCH(AO168, ""SOL_DES""), 1, 0)"),1.0)</f>
        <v>1</v>
      </c>
      <c r="AU168" s="12">
        <f>IFERROR(__xludf.DUMMYFUNCTION("IF(REGEXMATCH(AO168, ""IMPL""), 1, 0)"),1.0)</f>
        <v>1</v>
      </c>
      <c r="AV168" s="12">
        <f>IFERROR(__xludf.DUMMYFUNCTION("IF(REGEXMATCH(AO168, ""CR""), 1, 0)"),1.0)</f>
        <v>1</v>
      </c>
      <c r="AW168" s="12">
        <f>IFERROR(__xludf.DUMMYFUNCTION("IF(REGEXMATCH(AO168, ""VER""), 1, 0)"),0.0)</f>
        <v>0</v>
      </c>
      <c r="AX168" s="10" t="s">
        <v>992</v>
      </c>
      <c r="AY168" s="10" t="s">
        <v>71</v>
      </c>
    </row>
    <row r="169" ht="15.75" customHeight="1">
      <c r="A169" s="13">
        <v>1248726.0</v>
      </c>
      <c r="B169" s="14" t="str">
        <f>CONCATENATE("https://bugzilla.mozilla.org/show_bug.cgi?id=",A169)</f>
        <v>https://bugzilla.mozilla.org/show_bug.cgi?id=1248726</v>
      </c>
      <c r="C169" s="13">
        <v>0.0</v>
      </c>
      <c r="D169" s="13" t="s">
        <v>52</v>
      </c>
      <c r="E169" s="13" t="s">
        <v>53</v>
      </c>
      <c r="F169" s="13" t="s">
        <v>1213</v>
      </c>
      <c r="G169" s="13" t="s">
        <v>494</v>
      </c>
      <c r="H169" s="13" t="s">
        <v>1336</v>
      </c>
      <c r="I169" s="13">
        <v>2016.0</v>
      </c>
      <c r="J169" s="15">
        <v>42401.0</v>
      </c>
      <c r="K169" s="13" t="s">
        <v>1337</v>
      </c>
      <c r="L169" s="13" t="s">
        <v>1337</v>
      </c>
      <c r="M169" s="7">
        <f>IFERROR(__xludf.DUMMYFUNCTION("index(SPLIT(L169,""-""),0,1)"),2016.0)</f>
        <v>2016</v>
      </c>
      <c r="N169" s="13">
        <v>2.0</v>
      </c>
      <c r="O169" s="13">
        <v>2.0</v>
      </c>
      <c r="P169" s="13">
        <v>4.0</v>
      </c>
      <c r="Q169" s="13" t="s">
        <v>1338</v>
      </c>
      <c r="R169" s="13">
        <v>4.0</v>
      </c>
      <c r="S169" s="13">
        <v>38.0</v>
      </c>
      <c r="T169" s="13">
        <v>4.0</v>
      </c>
      <c r="U169" s="13">
        <v>75.0</v>
      </c>
      <c r="V169" s="13">
        <v>2.0</v>
      </c>
      <c r="W169" s="13">
        <v>55.0</v>
      </c>
      <c r="X169" s="13" t="s">
        <v>494</v>
      </c>
      <c r="Y169" s="13">
        <v>2.0</v>
      </c>
      <c r="Z169" s="13">
        <v>55.0</v>
      </c>
      <c r="AA169" s="13">
        <v>1.0</v>
      </c>
      <c r="AB169" s="13">
        <v>2.0</v>
      </c>
      <c r="AC169" s="13" t="s">
        <v>60</v>
      </c>
      <c r="AD169" s="13" t="s">
        <v>78</v>
      </c>
      <c r="AE169" s="13" t="s">
        <v>62</v>
      </c>
      <c r="AF169" s="13" t="s">
        <v>63</v>
      </c>
      <c r="AG169" s="13"/>
      <c r="AH169" s="13"/>
      <c r="AI169" s="13"/>
      <c r="AJ169" s="13"/>
      <c r="AK169" s="13"/>
      <c r="AL169" s="13" t="s">
        <v>326</v>
      </c>
      <c r="AM169" s="13" t="s">
        <v>572</v>
      </c>
      <c r="AN169" s="10" t="s">
        <v>328</v>
      </c>
      <c r="AO169" s="11" t="s">
        <v>154</v>
      </c>
      <c r="AP169" s="11">
        <v>2.0</v>
      </c>
      <c r="AQ169" s="11" t="str">
        <f t="shared" si="23"/>
        <v>0</v>
      </c>
      <c r="AR169" s="12">
        <f>IFERROR(__xludf.DUMMYFUNCTION("IF(REGEXMATCH(AO169, ""ISU_REP""), 1, 0)"),0.0)</f>
        <v>0</v>
      </c>
      <c r="AS169" s="12">
        <f>IFERROR(__xludf.DUMMYFUNCTION("IF(REGEXMATCH(AO169, ""ISU_ANLYS""), 1, 0)"),0.0)</f>
        <v>0</v>
      </c>
      <c r="AT169" s="12">
        <f>IFERROR(__xludf.DUMMYFUNCTION("IF(REGEXMATCH(AO169, ""SOL_DES""), 1, 0)"),0.0)</f>
        <v>0</v>
      </c>
      <c r="AU169" s="12">
        <f>IFERROR(__xludf.DUMMYFUNCTION("IF(REGEXMATCH(AO169, ""IMPL""), 1, 0)"),1.0)</f>
        <v>1</v>
      </c>
      <c r="AV169" s="12">
        <f>IFERROR(__xludf.DUMMYFUNCTION("IF(REGEXMATCH(AO169, ""CR""), 1, 0)"),1.0)</f>
        <v>1</v>
      </c>
      <c r="AW169" s="12">
        <f>IFERROR(__xludf.DUMMYFUNCTION("IF(REGEXMATCH(AO169, ""VER""), 1, 0)"),0.0)</f>
        <v>0</v>
      </c>
      <c r="AX169" s="16" t="s">
        <v>155</v>
      </c>
      <c r="AY169" s="16" t="s">
        <v>71</v>
      </c>
    </row>
    <row r="170" ht="15.75" customHeight="1">
      <c r="A170" s="5">
        <v>1249818.0</v>
      </c>
      <c r="B170" s="6" t="s">
        <v>1339</v>
      </c>
      <c r="C170" s="5">
        <v>0.0</v>
      </c>
      <c r="D170" s="7" t="s">
        <v>52</v>
      </c>
      <c r="E170" s="7" t="s">
        <v>205</v>
      </c>
      <c r="F170" s="7" t="s">
        <v>1087</v>
      </c>
      <c r="G170" s="7" t="s">
        <v>1340</v>
      </c>
      <c r="H170" s="7" t="s">
        <v>1341</v>
      </c>
      <c r="I170" s="5">
        <v>2016.0</v>
      </c>
      <c r="J170" s="8">
        <v>42401.0</v>
      </c>
      <c r="K170" s="7" t="s">
        <v>1342</v>
      </c>
      <c r="L170" s="7" t="s">
        <v>1343</v>
      </c>
      <c r="M170" s="7">
        <f>IFERROR(__xludf.DUMMYFUNCTION("index(SPLIT(L170,""-""),0,1)"),2016.0)</f>
        <v>2016</v>
      </c>
      <c r="N170" s="5">
        <v>139.0</v>
      </c>
      <c r="O170" s="5">
        <v>145.0</v>
      </c>
      <c r="P170" s="5">
        <v>12.0</v>
      </c>
      <c r="Q170" s="7" t="s">
        <v>1344</v>
      </c>
      <c r="R170" s="5">
        <v>17.0</v>
      </c>
      <c r="S170" s="5">
        <v>113.0</v>
      </c>
      <c r="T170" s="5">
        <v>23.0</v>
      </c>
      <c r="U170" s="5">
        <v>1923.0</v>
      </c>
      <c r="V170" s="5">
        <v>4.0</v>
      </c>
      <c r="W170" s="5">
        <v>660.0</v>
      </c>
      <c r="X170" s="7" t="s">
        <v>1345</v>
      </c>
      <c r="Y170" s="5">
        <v>6.0</v>
      </c>
      <c r="Z170" s="5">
        <v>164.0</v>
      </c>
      <c r="AA170" s="5">
        <v>0.0</v>
      </c>
      <c r="AB170" s="5">
        <v>3.0</v>
      </c>
      <c r="AC170" s="7" t="s">
        <v>60</v>
      </c>
      <c r="AD170" s="7" t="s">
        <v>78</v>
      </c>
      <c r="AE170" s="7" t="s">
        <v>62</v>
      </c>
      <c r="AF170" s="7" t="s">
        <v>115</v>
      </c>
      <c r="AG170" s="7" t="s">
        <v>1346</v>
      </c>
      <c r="AH170" s="7"/>
      <c r="AI170" s="7" t="s">
        <v>212</v>
      </c>
      <c r="AJ170" s="9" t="b">
        <v>0</v>
      </c>
      <c r="AK170" s="7" t="s">
        <v>64</v>
      </c>
      <c r="AL170" s="5"/>
      <c r="AM170" s="5"/>
      <c r="AN170" s="10" t="s">
        <v>1347</v>
      </c>
      <c r="AO170" s="11" t="s">
        <v>1348</v>
      </c>
      <c r="AP170" s="11">
        <v>6.0</v>
      </c>
      <c r="AQ170" s="11" t="str">
        <f t="shared" si="23"/>
        <v>0</v>
      </c>
      <c r="AR170" s="12">
        <f>IFERROR(__xludf.DUMMYFUNCTION("IF(REGEXMATCH(AO170, ""ISU_REP""), 1, 0)"),0.0)</f>
        <v>0</v>
      </c>
      <c r="AS170" s="12">
        <f>IFERROR(__xludf.DUMMYFUNCTION("IF(REGEXMATCH(AO170, ""ISU_ANLYS""), 1, 0)"),1.0)</f>
        <v>1</v>
      </c>
      <c r="AT170" s="12">
        <f>IFERROR(__xludf.DUMMYFUNCTION("IF(REGEXMATCH(AO170, ""SOL_DES""), 1, 0)"),1.0)</f>
        <v>1</v>
      </c>
      <c r="AU170" s="12">
        <f>IFERROR(__xludf.DUMMYFUNCTION("IF(REGEXMATCH(AO170, ""IMPL""), 1, 0)"),1.0)</f>
        <v>1</v>
      </c>
      <c r="AV170" s="12">
        <f>IFERROR(__xludf.DUMMYFUNCTION("IF(REGEXMATCH(AO170, ""CR""), 1, 0)"),0.0)</f>
        <v>0</v>
      </c>
      <c r="AW170" s="12">
        <f>IFERROR(__xludf.DUMMYFUNCTION("IF(REGEXMATCH(AO170, ""VER""), 1, 0)"),1.0)</f>
        <v>1</v>
      </c>
      <c r="AX170" s="10" t="s">
        <v>93</v>
      </c>
      <c r="AY170" s="10" t="s">
        <v>94</v>
      </c>
    </row>
    <row r="171" ht="15.75" customHeight="1">
      <c r="A171" s="5">
        <v>1252039.0</v>
      </c>
      <c r="B171" s="6" t="s">
        <v>1349</v>
      </c>
      <c r="C171" s="5">
        <v>0.0</v>
      </c>
      <c r="D171" s="7" t="s">
        <v>52</v>
      </c>
      <c r="E171" s="7" t="s">
        <v>53</v>
      </c>
      <c r="F171" s="7" t="s">
        <v>108</v>
      </c>
      <c r="G171" s="7" t="s">
        <v>1350</v>
      </c>
      <c r="H171" s="7" t="s">
        <v>1351</v>
      </c>
      <c r="I171" s="5">
        <v>2016.0</v>
      </c>
      <c r="J171" s="8">
        <v>42401.0</v>
      </c>
      <c r="K171" s="7" t="s">
        <v>1352</v>
      </c>
      <c r="L171" s="7" t="s">
        <v>1352</v>
      </c>
      <c r="M171" s="7">
        <f>IFERROR(__xludf.DUMMYFUNCTION("index(SPLIT(L171,""-""),0,1)"),2016.0)</f>
        <v>2016</v>
      </c>
      <c r="N171" s="5">
        <v>1.0</v>
      </c>
      <c r="O171" s="5">
        <v>1.0</v>
      </c>
      <c r="P171" s="5">
        <v>2.0</v>
      </c>
      <c r="Q171" s="7" t="s">
        <v>1353</v>
      </c>
      <c r="R171" s="5">
        <v>10.0</v>
      </c>
      <c r="S171" s="5">
        <v>69.0</v>
      </c>
      <c r="T171" s="5">
        <v>5.0</v>
      </c>
      <c r="U171" s="5">
        <v>141.0</v>
      </c>
      <c r="V171" s="5">
        <v>2.0</v>
      </c>
      <c r="W171" s="5">
        <v>102.0</v>
      </c>
      <c r="X171" s="7" t="s">
        <v>1350</v>
      </c>
      <c r="Y171" s="5">
        <v>2.0</v>
      </c>
      <c r="Z171" s="5">
        <v>102.0</v>
      </c>
      <c r="AA171" s="5">
        <v>1.0</v>
      </c>
      <c r="AB171" s="5">
        <v>2.0</v>
      </c>
      <c r="AC171" s="7" t="s">
        <v>60</v>
      </c>
      <c r="AD171" s="7" t="s">
        <v>78</v>
      </c>
      <c r="AE171" s="7" t="s">
        <v>62</v>
      </c>
      <c r="AF171" s="7" t="s">
        <v>63</v>
      </c>
      <c r="AG171" s="7" t="s">
        <v>64</v>
      </c>
      <c r="AH171" s="7"/>
      <c r="AI171" s="7" t="s">
        <v>65</v>
      </c>
      <c r="AJ171" s="9" t="b">
        <v>0</v>
      </c>
      <c r="AK171" s="7" t="s">
        <v>64</v>
      </c>
      <c r="AL171" s="5" t="s">
        <v>66</v>
      </c>
      <c r="AM171" s="5" t="s">
        <v>90</v>
      </c>
      <c r="AN171" s="10" t="s">
        <v>328</v>
      </c>
      <c r="AO171" s="11" t="s">
        <v>154</v>
      </c>
      <c r="AP171" s="11">
        <v>2.0</v>
      </c>
      <c r="AQ171" s="11" t="str">
        <f t="shared" si="23"/>
        <v>0</v>
      </c>
      <c r="AR171" s="12">
        <f>IFERROR(__xludf.DUMMYFUNCTION("IF(REGEXMATCH(AO171, ""ISU_REP""), 1, 0)"),0.0)</f>
        <v>0</v>
      </c>
      <c r="AS171" s="12">
        <f>IFERROR(__xludf.DUMMYFUNCTION("IF(REGEXMATCH(AO171, ""ISU_ANLYS""), 1, 0)"),0.0)</f>
        <v>0</v>
      </c>
      <c r="AT171" s="12">
        <f>IFERROR(__xludf.DUMMYFUNCTION("IF(REGEXMATCH(AO171, ""SOL_DES""), 1, 0)"),0.0)</f>
        <v>0</v>
      </c>
      <c r="AU171" s="12">
        <f>IFERROR(__xludf.DUMMYFUNCTION("IF(REGEXMATCH(AO171, ""IMPL""), 1, 0)"),1.0)</f>
        <v>1</v>
      </c>
      <c r="AV171" s="12">
        <f>IFERROR(__xludf.DUMMYFUNCTION("IF(REGEXMATCH(AO171, ""CR""), 1, 0)"),1.0)</f>
        <v>1</v>
      </c>
      <c r="AW171" s="12">
        <f>IFERROR(__xludf.DUMMYFUNCTION("IF(REGEXMATCH(AO171, ""VER""), 1, 0)"),0.0)</f>
        <v>0</v>
      </c>
      <c r="AX171" s="10" t="s">
        <v>155</v>
      </c>
      <c r="AY171" s="10" t="s">
        <v>71</v>
      </c>
    </row>
    <row r="172" ht="15.75" customHeight="1">
      <c r="A172" s="5">
        <v>1253516.0</v>
      </c>
      <c r="B172" s="6" t="s">
        <v>1354</v>
      </c>
      <c r="C172" s="5">
        <v>0.0</v>
      </c>
      <c r="D172" s="7" t="s">
        <v>52</v>
      </c>
      <c r="E172" s="7" t="s">
        <v>53</v>
      </c>
      <c r="F172" s="7" t="s">
        <v>1355</v>
      </c>
      <c r="G172" s="7" t="s">
        <v>1356</v>
      </c>
      <c r="H172" s="7" t="s">
        <v>1357</v>
      </c>
      <c r="I172" s="5">
        <v>2016.0</v>
      </c>
      <c r="J172" s="8">
        <v>42430.0</v>
      </c>
      <c r="K172" s="7" t="s">
        <v>1358</v>
      </c>
      <c r="L172" s="7" t="s">
        <v>1359</v>
      </c>
      <c r="M172" s="7">
        <f>IFERROR(__xludf.DUMMYFUNCTION("index(SPLIT(L172,""-""),0,1)"),2016.0)</f>
        <v>2016</v>
      </c>
      <c r="N172" s="5">
        <v>12.0</v>
      </c>
      <c r="O172" s="5">
        <v>130.0</v>
      </c>
      <c r="P172" s="5">
        <v>5.0</v>
      </c>
      <c r="Q172" s="7" t="s">
        <v>1360</v>
      </c>
      <c r="R172" s="5">
        <v>12.0</v>
      </c>
      <c r="S172" s="5">
        <v>11.0</v>
      </c>
      <c r="T172" s="5">
        <v>18.0</v>
      </c>
      <c r="U172" s="5">
        <v>1222.0</v>
      </c>
      <c r="V172" s="5">
        <v>1.0</v>
      </c>
      <c r="W172" s="5">
        <v>11.0</v>
      </c>
      <c r="X172" s="7" t="s">
        <v>1361</v>
      </c>
      <c r="Y172" s="5">
        <v>6.0</v>
      </c>
      <c r="Z172" s="5">
        <v>355.0</v>
      </c>
      <c r="AA172" s="5">
        <v>0.0</v>
      </c>
      <c r="AB172" s="5">
        <v>1.0</v>
      </c>
      <c r="AC172" s="7" t="s">
        <v>60</v>
      </c>
      <c r="AD172" s="7" t="s">
        <v>78</v>
      </c>
      <c r="AE172" s="7" t="s">
        <v>62</v>
      </c>
      <c r="AF172" s="7" t="s">
        <v>63</v>
      </c>
      <c r="AG172" s="7" t="s">
        <v>1362</v>
      </c>
      <c r="AH172" s="7"/>
      <c r="AI172" s="7" t="s">
        <v>65</v>
      </c>
      <c r="AJ172" s="9" t="b">
        <v>0</v>
      </c>
      <c r="AK172" s="7" t="s">
        <v>64</v>
      </c>
      <c r="AL172" s="5" t="s">
        <v>326</v>
      </c>
      <c r="AM172" s="5" t="s">
        <v>572</v>
      </c>
      <c r="AN172" s="10" t="s">
        <v>1363</v>
      </c>
      <c r="AO172" s="11" t="s">
        <v>1364</v>
      </c>
      <c r="AP172" s="11">
        <v>6.0</v>
      </c>
      <c r="AQ172" s="11" t="str">
        <f t="shared" si="23"/>
        <v>0</v>
      </c>
      <c r="AR172" s="12">
        <f>IFERROR(__xludf.DUMMYFUNCTION("IF(REGEXMATCH(AO172, ""ISU_REP""), 1, 0)"),1.0)</f>
        <v>1</v>
      </c>
      <c r="AS172" s="12">
        <f>IFERROR(__xludf.DUMMYFUNCTION("IF(REGEXMATCH(AO172, ""ISU_ANLYS""), 1, 0)"),1.0)</f>
        <v>1</v>
      </c>
      <c r="AT172" s="12">
        <f>IFERROR(__xludf.DUMMYFUNCTION("IF(REGEXMATCH(AO172, ""SOL_DES""), 1, 0)"),1.0)</f>
        <v>1</v>
      </c>
      <c r="AU172" s="12">
        <f>IFERROR(__xludf.DUMMYFUNCTION("IF(REGEXMATCH(AO172, ""IMPL""), 1, 0)"),1.0)</f>
        <v>1</v>
      </c>
      <c r="AV172" s="12">
        <f>IFERROR(__xludf.DUMMYFUNCTION("IF(REGEXMATCH(AO172, ""CR""), 1, 0)"),0.0)</f>
        <v>0</v>
      </c>
      <c r="AW172" s="12">
        <f>IFERROR(__xludf.DUMMYFUNCTION("IF(REGEXMATCH(AO172, ""VER""), 1, 0)"),0.0)</f>
        <v>0</v>
      </c>
      <c r="AX172" s="10" t="s">
        <v>165</v>
      </c>
      <c r="AY172" s="10" t="s">
        <v>71</v>
      </c>
    </row>
    <row r="173" ht="15.75" customHeight="1">
      <c r="A173" s="5">
        <v>1253884.0</v>
      </c>
      <c r="B173" s="6" t="s">
        <v>1365</v>
      </c>
      <c r="C173" s="5">
        <v>0.0</v>
      </c>
      <c r="D173" s="7" t="s">
        <v>52</v>
      </c>
      <c r="E173" s="7" t="s">
        <v>53</v>
      </c>
      <c r="F173" s="7" t="s">
        <v>73</v>
      </c>
      <c r="G173" s="7" t="s">
        <v>473</v>
      </c>
      <c r="H173" s="7" t="s">
        <v>1366</v>
      </c>
      <c r="I173" s="5">
        <v>2016.0</v>
      </c>
      <c r="J173" s="8">
        <v>42430.0</v>
      </c>
      <c r="K173" s="7" t="s">
        <v>1367</v>
      </c>
      <c r="L173" s="7" t="s">
        <v>1367</v>
      </c>
      <c r="M173" s="7">
        <f>IFERROR(__xludf.DUMMYFUNCTION("index(SPLIT(L173,""-""),0,1)"),2016.0)</f>
        <v>2016</v>
      </c>
      <c r="N173" s="5">
        <v>1.0</v>
      </c>
      <c r="O173" s="5">
        <v>1.0</v>
      </c>
      <c r="P173" s="5">
        <v>1.0</v>
      </c>
      <c r="Q173" s="7" t="s">
        <v>1368</v>
      </c>
      <c r="R173" s="5">
        <v>7.0</v>
      </c>
      <c r="S173" s="5">
        <v>24.0</v>
      </c>
      <c r="T173" s="5">
        <v>3.0</v>
      </c>
      <c r="U173" s="5">
        <v>41.0</v>
      </c>
      <c r="V173" s="5">
        <v>1.0</v>
      </c>
      <c r="W173" s="5">
        <v>24.0</v>
      </c>
      <c r="X173" s="7" t="s">
        <v>473</v>
      </c>
      <c r="Y173" s="5">
        <v>1.0</v>
      </c>
      <c r="Z173" s="5">
        <v>24.0</v>
      </c>
      <c r="AA173" s="5">
        <v>1.0</v>
      </c>
      <c r="AB173" s="5">
        <v>1.0</v>
      </c>
      <c r="AC173" s="7" t="s">
        <v>60</v>
      </c>
      <c r="AD173" s="7" t="s">
        <v>78</v>
      </c>
      <c r="AE173" s="7" t="s">
        <v>62</v>
      </c>
      <c r="AF173" s="7" t="s">
        <v>63</v>
      </c>
      <c r="AG173" s="7" t="s">
        <v>64</v>
      </c>
      <c r="AH173" s="7"/>
      <c r="AI173" s="7" t="s">
        <v>65</v>
      </c>
      <c r="AJ173" s="9" t="b">
        <v>0</v>
      </c>
      <c r="AK173" s="7" t="s">
        <v>64</v>
      </c>
      <c r="AL173" s="5" t="s">
        <v>172</v>
      </c>
      <c r="AM173" s="5" t="s">
        <v>173</v>
      </c>
      <c r="AN173" s="10" t="s">
        <v>274</v>
      </c>
      <c r="AO173" s="11" t="s">
        <v>275</v>
      </c>
      <c r="AP173" s="11">
        <v>2.0</v>
      </c>
      <c r="AQ173" s="11" t="str">
        <f t="shared" si="23"/>
        <v>0</v>
      </c>
      <c r="AR173" s="12">
        <f>IFERROR(__xludf.DUMMYFUNCTION("IF(REGEXMATCH(AO173, ""ISU_REP""), 1, 0)"),0.0)</f>
        <v>0</v>
      </c>
      <c r="AS173" s="12">
        <f>IFERROR(__xludf.DUMMYFUNCTION("IF(REGEXMATCH(AO173, ""ISU_ANLYS""), 1, 0)"),1.0)</f>
        <v>1</v>
      </c>
      <c r="AT173" s="12">
        <f>IFERROR(__xludf.DUMMYFUNCTION("IF(REGEXMATCH(AO173, ""SOL_DES""), 1, 0)"),0.0)</f>
        <v>0</v>
      </c>
      <c r="AU173" s="12">
        <f>IFERROR(__xludf.DUMMYFUNCTION("IF(REGEXMATCH(AO173, ""IMPL""), 1, 0)"),1.0)</f>
        <v>1</v>
      </c>
      <c r="AV173" s="12">
        <f>IFERROR(__xludf.DUMMYFUNCTION("IF(REGEXMATCH(AO173, ""CR""), 1, 0)"),0.0)</f>
        <v>0</v>
      </c>
      <c r="AW173" s="12">
        <f>IFERROR(__xludf.DUMMYFUNCTION("IF(REGEXMATCH(AO173, ""VER""), 1, 0)"),0.0)</f>
        <v>0</v>
      </c>
      <c r="AX173" s="10" t="s">
        <v>276</v>
      </c>
      <c r="AY173" s="10" t="s">
        <v>71</v>
      </c>
    </row>
    <row r="174" ht="15.75" customHeight="1">
      <c r="A174" s="5">
        <v>1254694.0</v>
      </c>
      <c r="B174" s="6" t="s">
        <v>1369</v>
      </c>
      <c r="C174" s="5">
        <v>0.0</v>
      </c>
      <c r="D174" s="7" t="s">
        <v>52</v>
      </c>
      <c r="E174" s="7" t="s">
        <v>205</v>
      </c>
      <c r="F174" s="7" t="s">
        <v>1370</v>
      </c>
      <c r="G174" s="7" t="s">
        <v>1274</v>
      </c>
      <c r="H174" s="7" t="s">
        <v>1371</v>
      </c>
      <c r="I174" s="5">
        <v>2016.0</v>
      </c>
      <c r="J174" s="8">
        <v>42430.0</v>
      </c>
      <c r="K174" s="7" t="s">
        <v>1372</v>
      </c>
      <c r="L174" s="7" t="s">
        <v>1373</v>
      </c>
      <c r="M174" s="7">
        <f>IFERROR(__xludf.DUMMYFUNCTION("index(SPLIT(L174,""-""),0,1)"),2016.0)</f>
        <v>2016</v>
      </c>
      <c r="N174" s="5">
        <v>3.0</v>
      </c>
      <c r="O174" s="5">
        <v>77.0</v>
      </c>
      <c r="P174" s="5">
        <v>17.0</v>
      </c>
      <c r="Q174" s="7" t="s">
        <v>1374</v>
      </c>
      <c r="R174" s="5">
        <v>19.0</v>
      </c>
      <c r="S174" s="5">
        <v>139.0</v>
      </c>
      <c r="T174" s="5">
        <v>37.0</v>
      </c>
      <c r="U174" s="5">
        <v>2071.0</v>
      </c>
      <c r="V174" s="5">
        <v>2.0</v>
      </c>
      <c r="W174" s="5">
        <v>302.0</v>
      </c>
      <c r="X174" s="7" t="s">
        <v>1375</v>
      </c>
      <c r="Y174" s="5">
        <v>15.0</v>
      </c>
      <c r="Z174" s="5">
        <v>895.0</v>
      </c>
      <c r="AA174" s="5">
        <v>0.0</v>
      </c>
      <c r="AB174" s="5">
        <v>7.0</v>
      </c>
      <c r="AC174" s="7" t="s">
        <v>222</v>
      </c>
      <c r="AD174" s="7" t="s">
        <v>192</v>
      </c>
      <c r="AE174" s="7" t="s">
        <v>62</v>
      </c>
      <c r="AF174" s="7" t="s">
        <v>63</v>
      </c>
      <c r="AG174" s="7" t="s">
        <v>1376</v>
      </c>
      <c r="AH174" s="7"/>
      <c r="AI174" s="7" t="s">
        <v>212</v>
      </c>
      <c r="AJ174" s="9" t="b">
        <v>0</v>
      </c>
      <c r="AK174" s="7" t="s">
        <v>64</v>
      </c>
      <c r="AL174" s="5" t="s">
        <v>66</v>
      </c>
      <c r="AM174" s="5" t="s">
        <v>103</v>
      </c>
      <c r="AN174" s="10" t="s">
        <v>1377</v>
      </c>
      <c r="AO174" s="11" t="s">
        <v>1378</v>
      </c>
      <c r="AP174" s="11">
        <v>7.0</v>
      </c>
      <c r="AQ174" s="11" t="str">
        <f t="shared" si="23"/>
        <v>0</v>
      </c>
      <c r="AR174" s="12">
        <f>IFERROR(__xludf.DUMMYFUNCTION("IF(REGEXMATCH(AO174, ""ISU_REP""), 1, 0)"),1.0)</f>
        <v>1</v>
      </c>
      <c r="AS174" s="12">
        <f>IFERROR(__xludf.DUMMYFUNCTION("IF(REGEXMATCH(AO174, ""ISU_ANLYS""), 1, 0)"),1.0)</f>
        <v>1</v>
      </c>
      <c r="AT174" s="12">
        <f>IFERROR(__xludf.DUMMYFUNCTION("IF(REGEXMATCH(AO174, ""SOL_DES""), 1, 0)"),0.0)</f>
        <v>0</v>
      </c>
      <c r="AU174" s="12">
        <f>IFERROR(__xludf.DUMMYFUNCTION("IF(REGEXMATCH(AO174, ""IMPL""), 1, 0)"),1.0)</f>
        <v>1</v>
      </c>
      <c r="AV174" s="12">
        <f>IFERROR(__xludf.DUMMYFUNCTION("IF(REGEXMATCH(AO174, ""CR""), 1, 0)"),0.0)</f>
        <v>0</v>
      </c>
      <c r="AW174" s="12">
        <f>IFERROR(__xludf.DUMMYFUNCTION("IF(REGEXMATCH(AO174, ""VER""), 1, 0)"),1.0)</f>
        <v>1</v>
      </c>
      <c r="AX174" s="10" t="s">
        <v>1379</v>
      </c>
      <c r="AY174" s="10" t="s">
        <v>94</v>
      </c>
    </row>
    <row r="175" ht="15.75" customHeight="1">
      <c r="A175" s="5">
        <v>1261576.0</v>
      </c>
      <c r="B175" s="6" t="s">
        <v>1380</v>
      </c>
      <c r="C175" s="5">
        <v>0.0</v>
      </c>
      <c r="D175" s="7" t="s">
        <v>52</v>
      </c>
      <c r="E175" s="7" t="s">
        <v>53</v>
      </c>
      <c r="F175" s="7" t="s">
        <v>1381</v>
      </c>
      <c r="G175" s="7" t="s">
        <v>1382</v>
      </c>
      <c r="H175" s="7" t="s">
        <v>1383</v>
      </c>
      <c r="I175" s="5">
        <v>2016.0</v>
      </c>
      <c r="J175" s="8">
        <v>42461.0</v>
      </c>
      <c r="K175" s="7" t="s">
        <v>1384</v>
      </c>
      <c r="L175" s="7" t="s">
        <v>1384</v>
      </c>
      <c r="M175" s="7">
        <f>IFERROR(__xludf.DUMMYFUNCTION("index(SPLIT(L175,""-""),0,1)"),2016.0)</f>
        <v>2016</v>
      </c>
      <c r="N175" s="5">
        <v>101.0</v>
      </c>
      <c r="O175" s="5">
        <v>101.0</v>
      </c>
      <c r="P175" s="5">
        <v>7.0</v>
      </c>
      <c r="Q175" s="7" t="s">
        <v>1385</v>
      </c>
      <c r="R175" s="5">
        <v>12.0</v>
      </c>
      <c r="S175" s="5">
        <v>72.0</v>
      </c>
      <c r="T175" s="5">
        <v>23.0</v>
      </c>
      <c r="U175" s="5">
        <v>1067.0</v>
      </c>
      <c r="V175" s="5">
        <v>4.0</v>
      </c>
      <c r="W175" s="5">
        <v>245.0</v>
      </c>
      <c r="X175" s="7" t="s">
        <v>260</v>
      </c>
      <c r="Y175" s="5">
        <v>0.0</v>
      </c>
      <c r="Z175" s="5">
        <v>0.0</v>
      </c>
      <c r="AA175" s="5">
        <v>0.0</v>
      </c>
      <c r="AB175" s="5">
        <v>6.0</v>
      </c>
      <c r="AC175" s="7" t="s">
        <v>60</v>
      </c>
      <c r="AD175" s="7" t="s">
        <v>78</v>
      </c>
      <c r="AE175" s="7" t="s">
        <v>62</v>
      </c>
      <c r="AF175" s="7" t="s">
        <v>63</v>
      </c>
      <c r="AG175" s="7" t="s">
        <v>1386</v>
      </c>
      <c r="AH175" s="7"/>
      <c r="AI175" s="7" t="s">
        <v>65</v>
      </c>
      <c r="AJ175" s="9" t="b">
        <v>0</v>
      </c>
      <c r="AK175" s="7" t="s">
        <v>64</v>
      </c>
      <c r="AL175" s="5" t="s">
        <v>66</v>
      </c>
      <c r="AM175" s="5" t="s">
        <v>241</v>
      </c>
      <c r="AN175" s="10" t="s">
        <v>1387</v>
      </c>
      <c r="AO175" s="11" t="s">
        <v>1388</v>
      </c>
      <c r="AP175" s="11">
        <v>10.0</v>
      </c>
      <c r="AQ175" s="11" t="str">
        <f t="shared" si="23"/>
        <v>0</v>
      </c>
      <c r="AR175" s="12">
        <f>IFERROR(__xludf.DUMMYFUNCTION("IF(REGEXMATCH(AO175, ""ISU_REP""), 1, 0)"),1.0)</f>
        <v>1</v>
      </c>
      <c r="AS175" s="12">
        <f>IFERROR(__xludf.DUMMYFUNCTION("IF(REGEXMATCH(AO175, ""ISU_ANLYS""), 1, 0)"),1.0)</f>
        <v>1</v>
      </c>
      <c r="AT175" s="12">
        <f>IFERROR(__xludf.DUMMYFUNCTION("IF(REGEXMATCH(AO175, ""SOL_DES""), 1, 0)"),1.0)</f>
        <v>1</v>
      </c>
      <c r="AU175" s="12">
        <f>IFERROR(__xludf.DUMMYFUNCTION("IF(REGEXMATCH(AO175, ""IMPL""), 1, 0)"),1.0)</f>
        <v>1</v>
      </c>
      <c r="AV175" s="12">
        <f>IFERROR(__xludf.DUMMYFUNCTION("IF(REGEXMATCH(AO175, ""CR""), 1, 0)"),1.0)</f>
        <v>1</v>
      </c>
      <c r="AW175" s="12">
        <f>IFERROR(__xludf.DUMMYFUNCTION("IF(REGEXMATCH(AO175, ""VER""), 1, 0)"),1.0)</f>
        <v>1</v>
      </c>
      <c r="AX175" s="10" t="s">
        <v>196</v>
      </c>
      <c r="AY175" s="10" t="s">
        <v>94</v>
      </c>
    </row>
    <row r="176" ht="15.75" customHeight="1">
      <c r="A176" s="5">
        <v>1262069.0</v>
      </c>
      <c r="B176" s="6" t="s">
        <v>1389</v>
      </c>
      <c r="C176" s="5">
        <v>0.0</v>
      </c>
      <c r="D176" s="7" t="s">
        <v>52</v>
      </c>
      <c r="E176" s="7" t="s">
        <v>53</v>
      </c>
      <c r="F176" s="7" t="s">
        <v>73</v>
      </c>
      <c r="G176" s="7" t="s">
        <v>1390</v>
      </c>
      <c r="H176" s="7" t="s">
        <v>1391</v>
      </c>
      <c r="I176" s="5">
        <v>2016.0</v>
      </c>
      <c r="J176" s="8">
        <v>42461.0</v>
      </c>
      <c r="K176" s="7" t="s">
        <v>1392</v>
      </c>
      <c r="L176" s="7" t="s">
        <v>1392</v>
      </c>
      <c r="M176" s="7">
        <f>IFERROR(__xludf.DUMMYFUNCTION("index(SPLIT(L176,""-""),0,1)"),2016.0)</f>
        <v>2016</v>
      </c>
      <c r="N176" s="5">
        <v>3.0</v>
      </c>
      <c r="O176" s="5">
        <v>3.0</v>
      </c>
      <c r="P176" s="5">
        <v>3.0</v>
      </c>
      <c r="Q176" s="7" t="s">
        <v>1393</v>
      </c>
      <c r="R176" s="5">
        <v>13.0</v>
      </c>
      <c r="S176" s="5">
        <v>133.0</v>
      </c>
      <c r="T176" s="5">
        <v>10.0</v>
      </c>
      <c r="U176" s="5">
        <v>830.0</v>
      </c>
      <c r="V176" s="5">
        <v>5.0</v>
      </c>
      <c r="W176" s="5">
        <v>475.0</v>
      </c>
      <c r="X176" s="7" t="s">
        <v>1390</v>
      </c>
      <c r="Y176" s="5">
        <v>5.0</v>
      </c>
      <c r="Z176" s="5">
        <v>475.0</v>
      </c>
      <c r="AA176" s="5">
        <v>1.0</v>
      </c>
      <c r="AB176" s="5">
        <v>3.0</v>
      </c>
      <c r="AC176" s="7" t="s">
        <v>60</v>
      </c>
      <c r="AD176" s="7" t="s">
        <v>78</v>
      </c>
      <c r="AE176" s="7" t="s">
        <v>62</v>
      </c>
      <c r="AF176" s="7" t="s">
        <v>63</v>
      </c>
      <c r="AG176" s="7" t="s">
        <v>64</v>
      </c>
      <c r="AH176" s="7"/>
      <c r="AI176" s="7" t="s">
        <v>65</v>
      </c>
      <c r="AJ176" s="9" t="b">
        <v>0</v>
      </c>
      <c r="AK176" s="7" t="s">
        <v>64</v>
      </c>
      <c r="AL176" s="5" t="s">
        <v>66</v>
      </c>
      <c r="AM176" s="5" t="s">
        <v>90</v>
      </c>
      <c r="AN176" s="10" t="s">
        <v>1394</v>
      </c>
      <c r="AO176" s="11" t="s">
        <v>1395</v>
      </c>
      <c r="AP176" s="11">
        <v>10.0</v>
      </c>
      <c r="AQ176" s="11" t="str">
        <f t="shared" si="23"/>
        <v>0</v>
      </c>
      <c r="AR176" s="12">
        <f>IFERROR(__xludf.DUMMYFUNCTION("IF(REGEXMATCH(AO176, ""ISU_REP""), 1, 0)"),0.0)</f>
        <v>0</v>
      </c>
      <c r="AS176" s="12">
        <f>IFERROR(__xludf.DUMMYFUNCTION("IF(REGEXMATCH(AO176, ""ISU_ANLYS""), 1, 0)"),0.0)</f>
        <v>0</v>
      </c>
      <c r="AT176" s="12">
        <f>IFERROR(__xludf.DUMMYFUNCTION("IF(REGEXMATCH(AO176, ""SOL_DES""), 1, 0)"),1.0)</f>
        <v>1</v>
      </c>
      <c r="AU176" s="12">
        <f>IFERROR(__xludf.DUMMYFUNCTION("IF(REGEXMATCH(AO176, ""IMPL""), 1, 0)"),1.0)</f>
        <v>1</v>
      </c>
      <c r="AV176" s="12">
        <f>IFERROR(__xludf.DUMMYFUNCTION("IF(REGEXMATCH(AO176, ""CR""), 1, 0)"),1.0)</f>
        <v>1</v>
      </c>
      <c r="AW176" s="12">
        <f>IFERROR(__xludf.DUMMYFUNCTION("IF(REGEXMATCH(AO176, ""VER""), 1, 0)"),1.0)</f>
        <v>1</v>
      </c>
      <c r="AX176" s="10" t="s">
        <v>127</v>
      </c>
      <c r="AY176" s="10" t="s">
        <v>94</v>
      </c>
    </row>
    <row r="177" ht="15.75" customHeight="1">
      <c r="A177" s="5">
        <v>1263083.0</v>
      </c>
      <c r="B177" s="6" t="s">
        <v>1396</v>
      </c>
      <c r="C177" s="5">
        <v>0.0</v>
      </c>
      <c r="D177" s="7" t="s">
        <v>52</v>
      </c>
      <c r="E177" s="7" t="s">
        <v>53</v>
      </c>
      <c r="F177" s="7" t="s">
        <v>691</v>
      </c>
      <c r="G177" s="7" t="s">
        <v>1397</v>
      </c>
      <c r="H177" s="7" t="s">
        <v>1398</v>
      </c>
      <c r="I177" s="5">
        <v>2016.0</v>
      </c>
      <c r="J177" s="8">
        <v>42461.0</v>
      </c>
      <c r="K177" s="7" t="s">
        <v>1399</v>
      </c>
      <c r="L177" s="7" t="s">
        <v>1400</v>
      </c>
      <c r="M177" s="7">
        <f>IFERROR(__xludf.DUMMYFUNCTION("index(SPLIT(L177,""-""),0,1)"),2016.0)</f>
        <v>2016</v>
      </c>
      <c r="N177" s="5">
        <v>83.0</v>
      </c>
      <c r="O177" s="5">
        <v>152.0</v>
      </c>
      <c r="P177" s="5">
        <v>15.0</v>
      </c>
      <c r="Q177" s="7" t="s">
        <v>1401</v>
      </c>
      <c r="R177" s="5">
        <v>10.0</v>
      </c>
      <c r="S177" s="5">
        <v>85.0</v>
      </c>
      <c r="T177" s="5">
        <v>44.0</v>
      </c>
      <c r="U177" s="5">
        <v>2206.0</v>
      </c>
      <c r="V177" s="5">
        <v>9.0</v>
      </c>
      <c r="W177" s="5">
        <v>581.0</v>
      </c>
      <c r="X177" s="7" t="s">
        <v>1402</v>
      </c>
      <c r="Y177" s="5">
        <v>10.0</v>
      </c>
      <c r="Z177" s="5">
        <v>746.0</v>
      </c>
      <c r="AA177" s="5">
        <v>0.0</v>
      </c>
      <c r="AB177" s="5">
        <v>5.0</v>
      </c>
      <c r="AC177" s="7" t="s">
        <v>60</v>
      </c>
      <c r="AD177" s="7" t="s">
        <v>78</v>
      </c>
      <c r="AE177" s="7" t="s">
        <v>62</v>
      </c>
      <c r="AF177" s="7" t="s">
        <v>63</v>
      </c>
      <c r="AG177" s="7" t="s">
        <v>64</v>
      </c>
      <c r="AH177" s="7"/>
      <c r="AI177" s="7" t="s">
        <v>65</v>
      </c>
      <c r="AJ177" s="9" t="b">
        <v>0</v>
      </c>
      <c r="AK177" s="7" t="s">
        <v>64</v>
      </c>
      <c r="AL177" s="5"/>
      <c r="AM177" s="5"/>
      <c r="AN177" s="10" t="s">
        <v>1403</v>
      </c>
      <c r="AO177" s="11" t="s">
        <v>1404</v>
      </c>
      <c r="AP177" s="11">
        <v>12.0</v>
      </c>
      <c r="AQ177" s="11" t="str">
        <f t="shared" si="23"/>
        <v>0</v>
      </c>
      <c r="AR177" s="12">
        <f>IFERROR(__xludf.DUMMYFUNCTION("IF(REGEXMATCH(AO177, ""ISU_REP""), 1, 0)"),1.0)</f>
        <v>1</v>
      </c>
      <c r="AS177" s="12">
        <f>IFERROR(__xludf.DUMMYFUNCTION("IF(REGEXMATCH(AO177, ""ISU_ANLYS""), 1, 0)"),1.0)</f>
        <v>1</v>
      </c>
      <c r="AT177" s="12">
        <f>IFERROR(__xludf.DUMMYFUNCTION("IF(REGEXMATCH(AO177, ""SOL_DES""), 1, 0)"),1.0)</f>
        <v>1</v>
      </c>
      <c r="AU177" s="12">
        <f>IFERROR(__xludf.DUMMYFUNCTION("IF(REGEXMATCH(AO177, ""IMPL""), 1, 0)"),1.0)</f>
        <v>1</v>
      </c>
      <c r="AV177" s="12">
        <f>IFERROR(__xludf.DUMMYFUNCTION("IF(REGEXMATCH(AO177, ""CR""), 1, 0)"),1.0)</f>
        <v>1</v>
      </c>
      <c r="AW177" s="12">
        <f>IFERROR(__xludf.DUMMYFUNCTION("IF(REGEXMATCH(AO177, ""VER""), 1, 0)"),1.0)</f>
        <v>1</v>
      </c>
      <c r="AX177" s="10" t="s">
        <v>891</v>
      </c>
      <c r="AY177" s="10" t="s">
        <v>94</v>
      </c>
    </row>
    <row r="178" ht="15.75" customHeight="1">
      <c r="A178" s="5">
        <v>1265066.0</v>
      </c>
      <c r="B178" s="6" t="s">
        <v>1405</v>
      </c>
      <c r="C178" s="5">
        <v>0.0</v>
      </c>
      <c r="D178" s="7" t="s">
        <v>52</v>
      </c>
      <c r="E178" s="7" t="s">
        <v>205</v>
      </c>
      <c r="F178" s="7" t="s">
        <v>330</v>
      </c>
      <c r="G178" s="7" t="s">
        <v>1406</v>
      </c>
      <c r="H178" s="7" t="s">
        <v>1407</v>
      </c>
      <c r="I178" s="5">
        <v>2016.0</v>
      </c>
      <c r="J178" s="8">
        <v>42461.0</v>
      </c>
      <c r="K178" s="7" t="s">
        <v>1408</v>
      </c>
      <c r="L178" s="7" t="s">
        <v>1409</v>
      </c>
      <c r="M178" s="7">
        <f>IFERROR(__xludf.DUMMYFUNCTION("index(SPLIT(L178,""-""),0,1)"),2016.0)</f>
        <v>2016</v>
      </c>
      <c r="N178" s="5">
        <v>5.0</v>
      </c>
      <c r="O178" s="5">
        <v>114.0</v>
      </c>
      <c r="P178" s="5">
        <v>2.0</v>
      </c>
      <c r="Q178" s="7" t="s">
        <v>1410</v>
      </c>
      <c r="R178" s="5">
        <v>10.0</v>
      </c>
      <c r="S178" s="5">
        <v>31.0</v>
      </c>
      <c r="T178" s="5">
        <v>10.0</v>
      </c>
      <c r="U178" s="5">
        <v>244.0</v>
      </c>
      <c r="V178" s="5">
        <v>6.0</v>
      </c>
      <c r="W178" s="5">
        <v>154.0</v>
      </c>
      <c r="X178" s="7" t="s">
        <v>1406</v>
      </c>
      <c r="Y178" s="5">
        <v>6.0</v>
      </c>
      <c r="Z178" s="5">
        <v>154.0</v>
      </c>
      <c r="AA178" s="5">
        <v>1.0</v>
      </c>
      <c r="AB178" s="5">
        <v>3.0</v>
      </c>
      <c r="AC178" s="7" t="s">
        <v>60</v>
      </c>
      <c r="AD178" s="7" t="s">
        <v>78</v>
      </c>
      <c r="AE178" s="7" t="s">
        <v>62</v>
      </c>
      <c r="AF178" s="7" t="s">
        <v>63</v>
      </c>
      <c r="AG178" s="7" t="s">
        <v>64</v>
      </c>
      <c r="AH178" s="7"/>
      <c r="AI178" s="7" t="s">
        <v>212</v>
      </c>
      <c r="AJ178" s="9" t="b">
        <v>0</v>
      </c>
      <c r="AK178" s="7" t="s">
        <v>64</v>
      </c>
      <c r="AL178" s="5" t="s">
        <v>66</v>
      </c>
      <c r="AM178" s="5" t="s">
        <v>103</v>
      </c>
      <c r="AN178" s="10" t="s">
        <v>1411</v>
      </c>
      <c r="AO178" s="11" t="s">
        <v>1412</v>
      </c>
      <c r="AP178" s="11">
        <v>3.0</v>
      </c>
      <c r="AQ178" s="11" t="str">
        <f t="shared" si="23"/>
        <v>0</v>
      </c>
      <c r="AR178" s="12">
        <f>IFERROR(__xludf.DUMMYFUNCTION("IF(REGEXMATCH(AO178, ""ISU_REP""), 1, 0)"),0.0)</f>
        <v>0</v>
      </c>
      <c r="AS178" s="12">
        <f>IFERROR(__xludf.DUMMYFUNCTION("IF(REGEXMATCH(AO178, ""ISU_ANLYS""), 1, 0)"),0.0)</f>
        <v>0</v>
      </c>
      <c r="AT178" s="12">
        <f>IFERROR(__xludf.DUMMYFUNCTION("IF(REGEXMATCH(AO178, ""SOL_DES""), 1, 0)"),0.0)</f>
        <v>0</v>
      </c>
      <c r="AU178" s="12">
        <f>IFERROR(__xludf.DUMMYFUNCTION("IF(REGEXMATCH(AO178, ""IMPL""), 1, 0)"),1.0)</f>
        <v>1</v>
      </c>
      <c r="AV178" s="12">
        <f>IFERROR(__xludf.DUMMYFUNCTION("IF(REGEXMATCH(AO178, ""CR""), 1, 0)"),1.0)</f>
        <v>1</v>
      </c>
      <c r="AW178" s="12">
        <f>IFERROR(__xludf.DUMMYFUNCTION("IF(REGEXMATCH(AO178, ""VER""), 1, 0)"),1.0)</f>
        <v>1</v>
      </c>
      <c r="AX178" s="10" t="s">
        <v>215</v>
      </c>
      <c r="AY178" s="10" t="s">
        <v>71</v>
      </c>
    </row>
    <row r="179" ht="15.75" customHeight="1">
      <c r="A179" s="5">
        <v>1268252.0</v>
      </c>
      <c r="B179" s="6" t="s">
        <v>1413</v>
      </c>
      <c r="C179" s="5">
        <v>0.0</v>
      </c>
      <c r="D179" s="7" t="s">
        <v>52</v>
      </c>
      <c r="E179" s="7" t="s">
        <v>53</v>
      </c>
      <c r="F179" s="7" t="s">
        <v>1170</v>
      </c>
      <c r="G179" s="7" t="s">
        <v>1414</v>
      </c>
      <c r="H179" s="7" t="s">
        <v>1415</v>
      </c>
      <c r="I179" s="5">
        <v>2016.0</v>
      </c>
      <c r="J179" s="8">
        <v>42461.0</v>
      </c>
      <c r="K179" s="7" t="s">
        <v>1416</v>
      </c>
      <c r="L179" s="7" t="s">
        <v>1416</v>
      </c>
      <c r="M179" s="7">
        <f>IFERROR(__xludf.DUMMYFUNCTION("index(SPLIT(L179,""-""),0,1)"),2016.0)</f>
        <v>2016</v>
      </c>
      <c r="N179" s="5">
        <v>15.0</v>
      </c>
      <c r="O179" s="5">
        <v>15.0</v>
      </c>
      <c r="P179" s="5">
        <v>1.0</v>
      </c>
      <c r="Q179" s="7" t="s">
        <v>1417</v>
      </c>
      <c r="R179" s="5">
        <v>7.0</v>
      </c>
      <c r="S179" s="5">
        <v>5.0</v>
      </c>
      <c r="T179" s="5">
        <v>3.0</v>
      </c>
      <c r="U179" s="5">
        <v>22.0</v>
      </c>
      <c r="V179" s="5">
        <v>1.0</v>
      </c>
      <c r="W179" s="5">
        <v>5.0</v>
      </c>
      <c r="X179" s="7" t="s">
        <v>1414</v>
      </c>
      <c r="Y179" s="5">
        <v>1.0</v>
      </c>
      <c r="Z179" s="5">
        <v>5.0</v>
      </c>
      <c r="AA179" s="5">
        <v>1.0</v>
      </c>
      <c r="AB179" s="5">
        <v>1.0</v>
      </c>
      <c r="AC179" s="7" t="s">
        <v>60</v>
      </c>
      <c r="AD179" s="7" t="s">
        <v>78</v>
      </c>
      <c r="AE179" s="7" t="s">
        <v>62</v>
      </c>
      <c r="AF179" s="7" t="s">
        <v>63</v>
      </c>
      <c r="AG179" s="7" t="s">
        <v>64</v>
      </c>
      <c r="AH179" s="7"/>
      <c r="AI179" s="7" t="s">
        <v>65</v>
      </c>
      <c r="AJ179" s="9" t="b">
        <v>0</v>
      </c>
      <c r="AK179" s="7" t="s">
        <v>64</v>
      </c>
      <c r="AL179" s="5" t="s">
        <v>66</v>
      </c>
      <c r="AM179" s="5" t="s">
        <v>79</v>
      </c>
      <c r="AN179" s="10" t="s">
        <v>183</v>
      </c>
      <c r="AO179" s="11" t="s">
        <v>184</v>
      </c>
      <c r="AP179" s="11">
        <v>1.0</v>
      </c>
      <c r="AQ179" s="11" t="str">
        <f t="shared" si="23"/>
        <v>0</v>
      </c>
      <c r="AR179" s="12">
        <f>IFERROR(__xludf.DUMMYFUNCTION("IF(REGEXMATCH(AO179, ""ISU_REP""), 1, 0)"),0.0)</f>
        <v>0</v>
      </c>
      <c r="AS179" s="12">
        <f>IFERROR(__xludf.DUMMYFUNCTION("IF(REGEXMATCH(AO179, ""ISU_ANLYS""), 1, 0)"),0.0)</f>
        <v>0</v>
      </c>
      <c r="AT179" s="12">
        <f>IFERROR(__xludf.DUMMYFUNCTION("IF(REGEXMATCH(AO179, ""SOL_DES""), 1, 0)"),0.0)</f>
        <v>0</v>
      </c>
      <c r="AU179" s="12">
        <f>IFERROR(__xludf.DUMMYFUNCTION("IF(REGEXMATCH(AO179, ""IMPL""), 1, 0)"),1.0)</f>
        <v>1</v>
      </c>
      <c r="AV179" s="12">
        <f>IFERROR(__xludf.DUMMYFUNCTION("IF(REGEXMATCH(AO179, ""CR""), 1, 0)"),0.0)</f>
        <v>0</v>
      </c>
      <c r="AW179" s="12">
        <f>IFERROR(__xludf.DUMMYFUNCTION("IF(REGEXMATCH(AO179, ""VER""), 1, 0)"),0.0)</f>
        <v>0</v>
      </c>
      <c r="AX179" s="10" t="s">
        <v>184</v>
      </c>
      <c r="AY179" s="10" t="s">
        <v>71</v>
      </c>
    </row>
    <row r="180" ht="15.75" customHeight="1">
      <c r="A180" s="5">
        <v>1271750.0</v>
      </c>
      <c r="B180" s="6" t="s">
        <v>1418</v>
      </c>
      <c r="C180" s="5">
        <v>0.0</v>
      </c>
      <c r="D180" s="7" t="s">
        <v>52</v>
      </c>
      <c r="E180" s="7" t="s">
        <v>205</v>
      </c>
      <c r="F180" s="7" t="s">
        <v>1419</v>
      </c>
      <c r="G180" s="7" t="s">
        <v>1420</v>
      </c>
      <c r="H180" s="7" t="s">
        <v>1421</v>
      </c>
      <c r="I180" s="5">
        <v>2016.0</v>
      </c>
      <c r="J180" s="8">
        <v>42491.0</v>
      </c>
      <c r="K180" s="7" t="s">
        <v>1422</v>
      </c>
      <c r="L180" s="7" t="s">
        <v>1422</v>
      </c>
      <c r="M180" s="7">
        <f>IFERROR(__xludf.DUMMYFUNCTION("index(SPLIT(L180,""-""),0,1)"),2016.0)</f>
        <v>2016</v>
      </c>
      <c r="N180" s="5">
        <v>94.0</v>
      </c>
      <c r="O180" s="5">
        <v>94.0</v>
      </c>
      <c r="P180" s="5">
        <v>4.0</v>
      </c>
      <c r="Q180" s="7" t="s">
        <v>1423</v>
      </c>
      <c r="R180" s="5">
        <v>15.0</v>
      </c>
      <c r="S180" s="5">
        <v>95.0</v>
      </c>
      <c r="T180" s="5">
        <v>7.0</v>
      </c>
      <c r="U180" s="5">
        <v>286.0</v>
      </c>
      <c r="V180" s="5">
        <v>3.0</v>
      </c>
      <c r="W180" s="5">
        <v>190.0</v>
      </c>
      <c r="X180" s="7" t="s">
        <v>260</v>
      </c>
      <c r="Y180" s="5">
        <v>0.0</v>
      </c>
      <c r="Z180" s="5">
        <v>0.0</v>
      </c>
      <c r="AA180" s="5">
        <v>0.0</v>
      </c>
      <c r="AB180" s="5">
        <v>0.0</v>
      </c>
      <c r="AC180" s="7" t="s">
        <v>60</v>
      </c>
      <c r="AD180" s="7" t="s">
        <v>78</v>
      </c>
      <c r="AE180" s="7" t="s">
        <v>62</v>
      </c>
      <c r="AF180" s="7" t="s">
        <v>63</v>
      </c>
      <c r="AG180" s="7" t="s">
        <v>64</v>
      </c>
      <c r="AH180" s="7"/>
      <c r="AI180" s="7" t="s">
        <v>212</v>
      </c>
      <c r="AJ180" s="9" t="b">
        <v>0</v>
      </c>
      <c r="AK180" s="7" t="s">
        <v>64</v>
      </c>
      <c r="AL180" s="5" t="s">
        <v>66</v>
      </c>
      <c r="AM180" s="5" t="s">
        <v>241</v>
      </c>
      <c r="AN180" s="10" t="s">
        <v>1424</v>
      </c>
      <c r="AO180" s="11" t="s">
        <v>203</v>
      </c>
      <c r="AP180" s="11">
        <v>1.0</v>
      </c>
      <c r="AQ180" s="11" t="str">
        <f t="shared" si="23"/>
        <v>0</v>
      </c>
      <c r="AR180" s="12">
        <f>IFERROR(__xludf.DUMMYFUNCTION("IF(REGEXMATCH(AO180, ""ISU_REP""), 1, 0)"),1.0)</f>
        <v>1</v>
      </c>
      <c r="AS180" s="12">
        <f>IFERROR(__xludf.DUMMYFUNCTION("IF(REGEXMATCH(AO180, ""ISU_ANLYS""), 1, 0)"),0.0)</f>
        <v>0</v>
      </c>
      <c r="AT180" s="12">
        <f>IFERROR(__xludf.DUMMYFUNCTION("IF(REGEXMATCH(AO180, ""SOL_DES""), 1, 0)"),0.0)</f>
        <v>0</v>
      </c>
      <c r="AU180" s="12">
        <f>IFERROR(__xludf.DUMMYFUNCTION("IF(REGEXMATCH(AO180, ""IMPL""), 1, 0)"),0.0)</f>
        <v>0</v>
      </c>
      <c r="AV180" s="12">
        <f>IFERROR(__xludf.DUMMYFUNCTION("IF(REGEXMATCH(AO180, ""CR""), 1, 0)"),0.0)</f>
        <v>0</v>
      </c>
      <c r="AW180" s="12">
        <f>IFERROR(__xludf.DUMMYFUNCTION("IF(REGEXMATCH(AO180, ""VER""), 1, 0)"),0.0)</f>
        <v>0</v>
      </c>
      <c r="AX180" s="10" t="s">
        <v>203</v>
      </c>
      <c r="AY180" s="10" t="s">
        <v>71</v>
      </c>
    </row>
    <row r="181" ht="15.75" customHeight="1">
      <c r="A181" s="5">
        <v>1287522.0</v>
      </c>
      <c r="B181" s="6" t="s">
        <v>1425</v>
      </c>
      <c r="C181" s="5">
        <v>0.0</v>
      </c>
      <c r="D181" s="7" t="s">
        <v>52</v>
      </c>
      <c r="E181" s="7" t="s">
        <v>53</v>
      </c>
      <c r="F181" s="7" t="s">
        <v>1426</v>
      </c>
      <c r="G181" s="7" t="s">
        <v>807</v>
      </c>
      <c r="H181" s="7" t="s">
        <v>1427</v>
      </c>
      <c r="I181" s="5">
        <v>2016.0</v>
      </c>
      <c r="J181" s="8">
        <v>42552.0</v>
      </c>
      <c r="K181" s="7" t="s">
        <v>1428</v>
      </c>
      <c r="L181" s="7" t="s">
        <v>1428</v>
      </c>
      <c r="M181" s="7">
        <f>IFERROR(__xludf.DUMMYFUNCTION("index(SPLIT(L181,""-""),0,1)"),2016.0)</f>
        <v>2016</v>
      </c>
      <c r="N181" s="5">
        <v>2.0</v>
      </c>
      <c r="O181" s="5">
        <v>2.0</v>
      </c>
      <c r="P181" s="5">
        <v>2.0</v>
      </c>
      <c r="Q181" s="7" t="s">
        <v>1429</v>
      </c>
      <c r="R181" s="5">
        <v>7.0</v>
      </c>
      <c r="S181" s="5">
        <v>50.0</v>
      </c>
      <c r="T181" s="5">
        <v>4.0</v>
      </c>
      <c r="U181" s="5">
        <v>108.0</v>
      </c>
      <c r="V181" s="5">
        <v>1.0</v>
      </c>
      <c r="W181" s="5">
        <v>50.0</v>
      </c>
      <c r="X181" s="7" t="s">
        <v>1430</v>
      </c>
      <c r="Y181" s="5">
        <v>2.0</v>
      </c>
      <c r="Z181" s="5">
        <v>50.0</v>
      </c>
      <c r="AA181" s="5">
        <v>0.0</v>
      </c>
      <c r="AB181" s="5">
        <v>1.0</v>
      </c>
      <c r="AC181" s="7" t="s">
        <v>60</v>
      </c>
      <c r="AD181" s="7" t="s">
        <v>78</v>
      </c>
      <c r="AE181" s="7" t="s">
        <v>62</v>
      </c>
      <c r="AF181" s="7" t="s">
        <v>63</v>
      </c>
      <c r="AG181" s="7" t="s">
        <v>64</v>
      </c>
      <c r="AH181" s="7"/>
      <c r="AI181" s="7" t="s">
        <v>65</v>
      </c>
      <c r="AJ181" s="9" t="b">
        <v>0</v>
      </c>
      <c r="AK181" s="7" t="s">
        <v>64</v>
      </c>
      <c r="AL181" s="5" t="s">
        <v>66</v>
      </c>
      <c r="AM181" s="5" t="s">
        <v>103</v>
      </c>
      <c r="AN181" s="10" t="s">
        <v>710</v>
      </c>
      <c r="AO181" s="11" t="s">
        <v>612</v>
      </c>
      <c r="AP181" s="11">
        <v>2.0</v>
      </c>
      <c r="AQ181" s="11" t="str">
        <f t="shared" si="23"/>
        <v>0</v>
      </c>
      <c r="AR181" s="12">
        <f>IFERROR(__xludf.DUMMYFUNCTION("IF(REGEXMATCH(AO181, ""ISU_REP""), 1, 0)"),0.0)</f>
        <v>0</v>
      </c>
      <c r="AS181" s="12">
        <f>IFERROR(__xludf.DUMMYFUNCTION("IF(REGEXMATCH(AO181, ""ISU_ANLYS""), 1, 0)"),0.0)</f>
        <v>0</v>
      </c>
      <c r="AT181" s="12">
        <f>IFERROR(__xludf.DUMMYFUNCTION("IF(REGEXMATCH(AO181, ""SOL_DES""), 1, 0)"),1.0)</f>
        <v>1</v>
      </c>
      <c r="AU181" s="12">
        <f>IFERROR(__xludf.DUMMYFUNCTION("IF(REGEXMATCH(AO181, ""IMPL""), 1, 0)"),1.0)</f>
        <v>1</v>
      </c>
      <c r="AV181" s="12">
        <f>IFERROR(__xludf.DUMMYFUNCTION("IF(REGEXMATCH(AO181, ""CR""), 1, 0)"),0.0)</f>
        <v>0</v>
      </c>
      <c r="AW181" s="12">
        <f>IFERROR(__xludf.DUMMYFUNCTION("IF(REGEXMATCH(AO181, ""VER""), 1, 0)"),0.0)</f>
        <v>0</v>
      </c>
      <c r="AX181" s="10" t="s">
        <v>612</v>
      </c>
      <c r="AY181" s="10" t="s">
        <v>71</v>
      </c>
    </row>
    <row r="182" ht="15.75" customHeight="1">
      <c r="A182" s="5">
        <v>1297315.0</v>
      </c>
      <c r="B182" s="6" t="s">
        <v>1431</v>
      </c>
      <c r="C182" s="5">
        <v>0.0</v>
      </c>
      <c r="D182" s="7" t="s">
        <v>52</v>
      </c>
      <c r="E182" s="7" t="s">
        <v>53</v>
      </c>
      <c r="F182" s="7" t="s">
        <v>148</v>
      </c>
      <c r="G182" s="7" t="s">
        <v>1432</v>
      </c>
      <c r="H182" s="7" t="s">
        <v>1433</v>
      </c>
      <c r="I182" s="5">
        <v>2016.0</v>
      </c>
      <c r="J182" s="8">
        <v>42583.0</v>
      </c>
      <c r="K182" s="7" t="s">
        <v>1434</v>
      </c>
      <c r="L182" s="7" t="s">
        <v>1434</v>
      </c>
      <c r="M182" s="7">
        <f>IFERROR(__xludf.DUMMYFUNCTION("index(SPLIT(L182,""-""),0,1)"),2016.0)</f>
        <v>2016</v>
      </c>
      <c r="N182" s="5">
        <v>7.0</v>
      </c>
      <c r="O182" s="5">
        <v>7.0</v>
      </c>
      <c r="P182" s="5">
        <v>5.0</v>
      </c>
      <c r="Q182" s="7" t="s">
        <v>1435</v>
      </c>
      <c r="R182" s="5">
        <v>16.0</v>
      </c>
      <c r="S182" s="5">
        <v>73.0</v>
      </c>
      <c r="T182" s="5">
        <v>14.0</v>
      </c>
      <c r="U182" s="5">
        <v>821.0</v>
      </c>
      <c r="V182" s="5">
        <v>9.0</v>
      </c>
      <c r="W182" s="5">
        <v>538.0</v>
      </c>
      <c r="X182" s="7" t="s">
        <v>1432</v>
      </c>
      <c r="Y182" s="5">
        <v>9.0</v>
      </c>
      <c r="Z182" s="5">
        <v>538.0</v>
      </c>
      <c r="AA182" s="5">
        <v>1.0</v>
      </c>
      <c r="AB182" s="5">
        <v>4.0</v>
      </c>
      <c r="AC182" s="7" t="s">
        <v>60</v>
      </c>
      <c r="AD182" s="7" t="s">
        <v>78</v>
      </c>
      <c r="AE182" s="7" t="s">
        <v>62</v>
      </c>
      <c r="AF182" s="7" t="s">
        <v>63</v>
      </c>
      <c r="AG182" s="7" t="s">
        <v>64</v>
      </c>
      <c r="AH182" s="7"/>
      <c r="AI182" s="7" t="s">
        <v>65</v>
      </c>
      <c r="AJ182" s="9" t="b">
        <v>0</v>
      </c>
      <c r="AK182" s="7" t="s">
        <v>64</v>
      </c>
      <c r="AL182" s="5" t="s">
        <v>66</v>
      </c>
      <c r="AM182" s="5" t="s">
        <v>241</v>
      </c>
      <c r="AN182" s="10" t="s">
        <v>1436</v>
      </c>
      <c r="AO182" s="11" t="s">
        <v>154</v>
      </c>
      <c r="AP182" s="11">
        <v>2.0</v>
      </c>
      <c r="AQ182" s="11" t="str">
        <f t="shared" si="23"/>
        <v>0</v>
      </c>
      <c r="AR182" s="12">
        <f>IFERROR(__xludf.DUMMYFUNCTION("IF(REGEXMATCH(AO182, ""ISU_REP""), 1, 0)"),0.0)</f>
        <v>0</v>
      </c>
      <c r="AS182" s="12">
        <f>IFERROR(__xludf.DUMMYFUNCTION("IF(REGEXMATCH(AO182, ""ISU_ANLYS""), 1, 0)"),0.0)</f>
        <v>0</v>
      </c>
      <c r="AT182" s="12">
        <f>IFERROR(__xludf.DUMMYFUNCTION("IF(REGEXMATCH(AO182, ""SOL_DES""), 1, 0)"),0.0)</f>
        <v>0</v>
      </c>
      <c r="AU182" s="12">
        <f>IFERROR(__xludf.DUMMYFUNCTION("IF(REGEXMATCH(AO182, ""IMPL""), 1, 0)"),1.0)</f>
        <v>1</v>
      </c>
      <c r="AV182" s="12">
        <f>IFERROR(__xludf.DUMMYFUNCTION("IF(REGEXMATCH(AO182, ""CR""), 1, 0)"),1.0)</f>
        <v>1</v>
      </c>
      <c r="AW182" s="12">
        <f>IFERROR(__xludf.DUMMYFUNCTION("IF(REGEXMATCH(AO182, ""VER""), 1, 0)"),0.0)</f>
        <v>0</v>
      </c>
      <c r="AX182" s="10" t="s">
        <v>155</v>
      </c>
      <c r="AY182" s="10" t="s">
        <v>71</v>
      </c>
    </row>
    <row r="183" ht="15.75" customHeight="1">
      <c r="A183" s="13">
        <v>1298588.0</v>
      </c>
      <c r="B183" s="14" t="str">
        <f>CONCATENATE("https://bugzilla.mozilla.org/show_bug.cgi?id=",A183)</f>
        <v>https://bugzilla.mozilla.org/show_bug.cgi?id=1298588</v>
      </c>
      <c r="C183" s="13">
        <v>0.0</v>
      </c>
      <c r="D183" s="13" t="s">
        <v>52</v>
      </c>
      <c r="E183" s="13" t="s">
        <v>53</v>
      </c>
      <c r="F183" s="13" t="s">
        <v>108</v>
      </c>
      <c r="G183" s="13" t="s">
        <v>1437</v>
      </c>
      <c r="H183" s="13" t="s">
        <v>1438</v>
      </c>
      <c r="I183" s="13">
        <v>2016.0</v>
      </c>
      <c r="J183" s="15">
        <v>42583.0</v>
      </c>
      <c r="K183" s="13" t="s">
        <v>1439</v>
      </c>
      <c r="L183" s="13" t="s">
        <v>1440</v>
      </c>
      <c r="M183" s="7">
        <f>IFERROR(__xludf.DUMMYFUNCTION("index(SPLIT(L183,""-""),0,1)"),2017.0)</f>
        <v>2017</v>
      </c>
      <c r="N183" s="13">
        <v>131.0</v>
      </c>
      <c r="O183" s="13">
        <v>135.0</v>
      </c>
      <c r="P183" s="13">
        <v>6.0</v>
      </c>
      <c r="Q183" s="13" t="s">
        <v>1441</v>
      </c>
      <c r="R183" s="13">
        <v>7.0</v>
      </c>
      <c r="S183" s="13">
        <v>87.0</v>
      </c>
      <c r="T183" s="13">
        <v>55.0</v>
      </c>
      <c r="U183" s="13">
        <v>2750.0</v>
      </c>
      <c r="V183" s="13">
        <v>6.0</v>
      </c>
      <c r="W183" s="13">
        <v>436.0</v>
      </c>
      <c r="X183" s="13" t="s">
        <v>240</v>
      </c>
      <c r="Y183" s="13">
        <v>29.0</v>
      </c>
      <c r="Z183" s="13">
        <v>905.0</v>
      </c>
      <c r="AA183" s="13">
        <v>0.0</v>
      </c>
      <c r="AB183" s="13">
        <v>29.0</v>
      </c>
      <c r="AC183" s="13" t="s">
        <v>60</v>
      </c>
      <c r="AD183" s="13" t="s">
        <v>78</v>
      </c>
      <c r="AE183" s="13" t="s">
        <v>62</v>
      </c>
      <c r="AF183" s="13" t="s">
        <v>63</v>
      </c>
      <c r="AG183" s="13"/>
      <c r="AH183" s="13"/>
      <c r="AI183" s="13"/>
      <c r="AJ183" s="13"/>
      <c r="AK183" s="13"/>
      <c r="AL183" s="13" t="s">
        <v>66</v>
      </c>
      <c r="AM183" s="13" t="s">
        <v>103</v>
      </c>
      <c r="AN183" s="10" t="s">
        <v>1442</v>
      </c>
      <c r="AO183" s="11" t="s">
        <v>1443</v>
      </c>
      <c r="AP183" s="11">
        <v>11.0</v>
      </c>
      <c r="AQ183" s="11" t="str">
        <f t="shared" si="23"/>
        <v>0</v>
      </c>
      <c r="AR183" s="12">
        <f>IFERROR(__xludf.DUMMYFUNCTION("IF(REGEXMATCH(AO183, ""ISU_REP""), 1, 0)"),0.0)</f>
        <v>0</v>
      </c>
      <c r="AS183" s="12">
        <f>IFERROR(__xludf.DUMMYFUNCTION("IF(REGEXMATCH(AO183, ""ISU_ANLYS""), 1, 0)"),0.0)</f>
        <v>0</v>
      </c>
      <c r="AT183" s="12">
        <f>IFERROR(__xludf.DUMMYFUNCTION("IF(REGEXMATCH(AO183, ""SOL_DES""), 1, 0)"),1.0)</f>
        <v>1</v>
      </c>
      <c r="AU183" s="12">
        <f>IFERROR(__xludf.DUMMYFUNCTION("IF(REGEXMATCH(AO183, ""IMPL""), 1, 0)"),1.0)</f>
        <v>1</v>
      </c>
      <c r="AV183" s="12">
        <f>IFERROR(__xludf.DUMMYFUNCTION("IF(REGEXMATCH(AO183, ""CR""), 1, 0)"),1.0)</f>
        <v>1</v>
      </c>
      <c r="AW183" s="12">
        <f>IFERROR(__xludf.DUMMYFUNCTION("IF(REGEXMATCH(AO183, ""VER""), 1, 0)"),1.0)</f>
        <v>1</v>
      </c>
      <c r="AX183" s="16" t="s">
        <v>127</v>
      </c>
      <c r="AY183" s="16" t="s">
        <v>94</v>
      </c>
    </row>
    <row r="184" ht="15.75" customHeight="1">
      <c r="A184" s="5">
        <v>1300206.0</v>
      </c>
      <c r="B184" s="6" t="s">
        <v>1444</v>
      </c>
      <c r="C184" s="5">
        <v>0.0</v>
      </c>
      <c r="D184" s="7" t="s">
        <v>52</v>
      </c>
      <c r="E184" s="7" t="s">
        <v>53</v>
      </c>
      <c r="F184" s="7" t="s">
        <v>234</v>
      </c>
      <c r="G184" s="7" t="s">
        <v>59</v>
      </c>
      <c r="H184" s="7" t="s">
        <v>1445</v>
      </c>
      <c r="I184" s="5">
        <v>2016.0</v>
      </c>
      <c r="J184" s="8">
        <v>42614.0</v>
      </c>
      <c r="K184" s="7" t="s">
        <v>1446</v>
      </c>
      <c r="L184" s="7" t="s">
        <v>1447</v>
      </c>
      <c r="M184" s="7">
        <f>IFERROR(__xludf.DUMMYFUNCTION("index(SPLIT(L184,""-""),0,1)"),2016.0)</f>
        <v>2016</v>
      </c>
      <c r="N184" s="5">
        <v>1.0</v>
      </c>
      <c r="O184" s="5">
        <v>186.0</v>
      </c>
      <c r="P184" s="5">
        <v>1.0</v>
      </c>
      <c r="Q184" s="7" t="s">
        <v>1448</v>
      </c>
      <c r="R184" s="5">
        <v>8.0</v>
      </c>
      <c r="S184" s="5">
        <v>73.0</v>
      </c>
      <c r="T184" s="5">
        <v>5.0</v>
      </c>
      <c r="U184" s="5">
        <v>172.0</v>
      </c>
      <c r="V184" s="5">
        <v>2.0</v>
      </c>
      <c r="W184" s="5">
        <v>110.0</v>
      </c>
      <c r="X184" s="7" t="s">
        <v>59</v>
      </c>
      <c r="Y184" s="5">
        <v>2.0</v>
      </c>
      <c r="Z184" s="5">
        <v>110.0</v>
      </c>
      <c r="AA184" s="5">
        <v>1.0</v>
      </c>
      <c r="AB184" s="5">
        <v>3.0</v>
      </c>
      <c r="AC184" s="7" t="s">
        <v>60</v>
      </c>
      <c r="AD184" s="7" t="s">
        <v>78</v>
      </c>
      <c r="AE184" s="7" t="s">
        <v>62</v>
      </c>
      <c r="AF184" s="7" t="s">
        <v>63</v>
      </c>
      <c r="AG184" s="7" t="s">
        <v>64</v>
      </c>
      <c r="AH184" s="7"/>
      <c r="AI184" s="7" t="s">
        <v>65</v>
      </c>
      <c r="AJ184" s="9" t="b">
        <v>0</v>
      </c>
      <c r="AK184" s="7" t="s">
        <v>64</v>
      </c>
      <c r="AL184" s="5"/>
      <c r="AM184" s="5"/>
      <c r="AN184" s="10" t="s">
        <v>1449</v>
      </c>
      <c r="AO184" s="11" t="s">
        <v>448</v>
      </c>
      <c r="AP184" s="11">
        <v>3.0</v>
      </c>
      <c r="AQ184" s="11" t="str">
        <f t="shared" si="23"/>
        <v>0</v>
      </c>
      <c r="AR184" s="12">
        <f>IFERROR(__xludf.DUMMYFUNCTION("IF(REGEXMATCH(AO184, ""ISU_REP""), 1, 0)"),0.0)</f>
        <v>0</v>
      </c>
      <c r="AS184" s="12">
        <f>IFERROR(__xludf.DUMMYFUNCTION("IF(REGEXMATCH(AO184, ""ISU_ANLYS""), 1, 0)"),0.0)</f>
        <v>0</v>
      </c>
      <c r="AT184" s="12">
        <f>IFERROR(__xludf.DUMMYFUNCTION("IF(REGEXMATCH(AO184, ""SOL_DES""), 1, 0)"),1.0)</f>
        <v>1</v>
      </c>
      <c r="AU184" s="12">
        <f>IFERROR(__xludf.DUMMYFUNCTION("IF(REGEXMATCH(AO184, ""IMPL""), 1, 0)"),1.0)</f>
        <v>1</v>
      </c>
      <c r="AV184" s="12">
        <f>IFERROR(__xludf.DUMMYFUNCTION("IF(REGEXMATCH(AO184, ""CR""), 1, 0)"),1.0)</f>
        <v>1</v>
      </c>
      <c r="AW184" s="12">
        <f>IFERROR(__xludf.DUMMYFUNCTION("IF(REGEXMATCH(AO184, ""VER""), 1, 0)"),0.0)</f>
        <v>0</v>
      </c>
      <c r="AX184" s="10" t="s">
        <v>376</v>
      </c>
      <c r="AY184" s="10" t="s">
        <v>71</v>
      </c>
    </row>
    <row r="185" ht="15.75" customHeight="1">
      <c r="A185" s="5">
        <v>1306719.0</v>
      </c>
      <c r="B185" s="6" t="s">
        <v>1450</v>
      </c>
      <c r="C185" s="5">
        <v>0.0</v>
      </c>
      <c r="D185" s="7" t="s">
        <v>52</v>
      </c>
      <c r="E185" s="7" t="s">
        <v>53</v>
      </c>
      <c r="F185" s="7" t="s">
        <v>73</v>
      </c>
      <c r="G185" s="7" t="s">
        <v>1451</v>
      </c>
      <c r="H185" s="7" t="s">
        <v>1452</v>
      </c>
      <c r="I185" s="5">
        <v>2016.0</v>
      </c>
      <c r="J185" s="8">
        <v>42614.0</v>
      </c>
      <c r="K185" s="7" t="s">
        <v>1453</v>
      </c>
      <c r="L185" s="7" t="s">
        <v>1453</v>
      </c>
      <c r="M185" s="7">
        <f>IFERROR(__xludf.DUMMYFUNCTION("index(SPLIT(L185,""-""),0,1)"),2016.0)</f>
        <v>2016</v>
      </c>
      <c r="N185" s="5">
        <v>1.0</v>
      </c>
      <c r="O185" s="5">
        <v>1.0</v>
      </c>
      <c r="P185" s="5">
        <v>1.0</v>
      </c>
      <c r="Q185" s="7" t="s">
        <v>1454</v>
      </c>
      <c r="R185" s="5">
        <v>13.0</v>
      </c>
      <c r="S185" s="5">
        <v>85.0</v>
      </c>
      <c r="T185" s="5">
        <v>6.0</v>
      </c>
      <c r="U185" s="5">
        <v>211.0</v>
      </c>
      <c r="V185" s="5">
        <v>3.0</v>
      </c>
      <c r="W185" s="5">
        <v>113.0</v>
      </c>
      <c r="X185" s="7" t="s">
        <v>260</v>
      </c>
      <c r="Y185" s="5">
        <v>0.0</v>
      </c>
      <c r="Z185" s="5">
        <v>0.0</v>
      </c>
      <c r="AA185" s="5">
        <v>0.0</v>
      </c>
      <c r="AB185" s="5">
        <v>2.0</v>
      </c>
      <c r="AC185" s="7" t="s">
        <v>60</v>
      </c>
      <c r="AD185" s="7" t="s">
        <v>78</v>
      </c>
      <c r="AE185" s="7" t="s">
        <v>62</v>
      </c>
      <c r="AF185" s="7" t="s">
        <v>63</v>
      </c>
      <c r="AG185" s="7" t="s">
        <v>64</v>
      </c>
      <c r="AH185" s="7"/>
      <c r="AI185" s="7" t="s">
        <v>65</v>
      </c>
      <c r="AJ185" s="9" t="b">
        <v>0</v>
      </c>
      <c r="AK185" s="7" t="s">
        <v>64</v>
      </c>
      <c r="AL185" s="5" t="s">
        <v>66</v>
      </c>
      <c r="AM185" s="5" t="s">
        <v>103</v>
      </c>
      <c r="AN185" s="10" t="s">
        <v>1455</v>
      </c>
      <c r="AO185" s="11" t="s">
        <v>318</v>
      </c>
      <c r="AP185" s="11">
        <v>3.0</v>
      </c>
      <c r="AQ185" s="11" t="str">
        <f t="shared" si="23"/>
        <v>0</v>
      </c>
      <c r="AR185" s="12">
        <f>IFERROR(__xludf.DUMMYFUNCTION("IF(REGEXMATCH(AO185, ""ISU_REP""), 1, 0)"),0.0)</f>
        <v>0</v>
      </c>
      <c r="AS185" s="12">
        <f>IFERROR(__xludf.DUMMYFUNCTION("IF(REGEXMATCH(AO185, ""ISU_ANLYS""), 1, 0)"),1.0)</f>
        <v>1</v>
      </c>
      <c r="AT185" s="12">
        <f>IFERROR(__xludf.DUMMYFUNCTION("IF(REGEXMATCH(AO185, ""SOL_DES""), 1, 0)"),0.0)</f>
        <v>0</v>
      </c>
      <c r="AU185" s="12">
        <f>IFERROR(__xludf.DUMMYFUNCTION("IF(REGEXMATCH(AO185, ""IMPL""), 1, 0)"),1.0)</f>
        <v>1</v>
      </c>
      <c r="AV185" s="12">
        <f>IFERROR(__xludf.DUMMYFUNCTION("IF(REGEXMATCH(AO185, ""CR""), 1, 0)"),1.0)</f>
        <v>1</v>
      </c>
      <c r="AW185" s="12">
        <f>IFERROR(__xludf.DUMMYFUNCTION("IF(REGEXMATCH(AO185, ""VER""), 1, 0)"),0.0)</f>
        <v>0</v>
      </c>
      <c r="AX185" s="16" t="s">
        <v>319</v>
      </c>
      <c r="AY185" s="16" t="s">
        <v>71</v>
      </c>
    </row>
    <row r="186" ht="15.75" customHeight="1">
      <c r="A186" s="5">
        <v>1314193.0</v>
      </c>
      <c r="B186" s="6" t="s">
        <v>1456</v>
      </c>
      <c r="C186" s="5">
        <v>0.0</v>
      </c>
      <c r="D186" s="7" t="s">
        <v>52</v>
      </c>
      <c r="E186" s="7" t="s">
        <v>53</v>
      </c>
      <c r="F186" s="7" t="s">
        <v>691</v>
      </c>
      <c r="G186" s="7" t="s">
        <v>383</v>
      </c>
      <c r="H186" s="7" t="s">
        <v>1457</v>
      </c>
      <c r="I186" s="5">
        <v>2016.0</v>
      </c>
      <c r="J186" s="17">
        <v>42675.0</v>
      </c>
      <c r="K186" s="7" t="s">
        <v>1458</v>
      </c>
      <c r="L186" s="7" t="s">
        <v>1458</v>
      </c>
      <c r="M186" s="7">
        <f>IFERROR(__xludf.DUMMYFUNCTION("index(SPLIT(L186,""-""),0,1)"),2016.0)</f>
        <v>2016</v>
      </c>
      <c r="N186" s="5">
        <v>2.0</v>
      </c>
      <c r="O186" s="5">
        <v>2.0</v>
      </c>
      <c r="P186" s="5">
        <v>1.0</v>
      </c>
      <c r="Q186" s="7" t="s">
        <v>1459</v>
      </c>
      <c r="R186" s="5">
        <v>8.0</v>
      </c>
      <c r="S186" s="5">
        <v>13.0</v>
      </c>
      <c r="T186" s="5">
        <v>3.0</v>
      </c>
      <c r="U186" s="5">
        <v>45.0</v>
      </c>
      <c r="V186" s="5">
        <v>1.0</v>
      </c>
      <c r="W186" s="5">
        <v>13.0</v>
      </c>
      <c r="X186" s="7" t="s">
        <v>383</v>
      </c>
      <c r="Y186" s="5">
        <v>1.0</v>
      </c>
      <c r="Z186" s="5">
        <v>13.0</v>
      </c>
      <c r="AA186" s="5">
        <v>1.0</v>
      </c>
      <c r="AB186" s="5">
        <v>1.0</v>
      </c>
      <c r="AC186" s="7" t="s">
        <v>60</v>
      </c>
      <c r="AD186" s="7" t="s">
        <v>78</v>
      </c>
      <c r="AE186" s="7" t="s">
        <v>62</v>
      </c>
      <c r="AF186" s="7" t="s">
        <v>63</v>
      </c>
      <c r="AG186" s="7" t="s">
        <v>64</v>
      </c>
      <c r="AH186" s="7"/>
      <c r="AI186" s="7" t="s">
        <v>65</v>
      </c>
      <c r="AJ186" s="9" t="b">
        <v>0</v>
      </c>
      <c r="AK186" s="7" t="s">
        <v>64</v>
      </c>
      <c r="AL186" s="5" t="s">
        <v>66</v>
      </c>
      <c r="AM186" s="5" t="s">
        <v>103</v>
      </c>
      <c r="AN186" s="10" t="s">
        <v>183</v>
      </c>
      <c r="AO186" s="11" t="s">
        <v>184</v>
      </c>
      <c r="AP186" s="11">
        <v>1.0</v>
      </c>
      <c r="AQ186" s="11" t="str">
        <f t="shared" si="23"/>
        <v>0</v>
      </c>
      <c r="AR186" s="12">
        <f>IFERROR(__xludf.DUMMYFUNCTION("IF(REGEXMATCH(AO186, ""ISU_REP""), 1, 0)"),0.0)</f>
        <v>0</v>
      </c>
      <c r="AS186" s="12">
        <f>IFERROR(__xludf.DUMMYFUNCTION("IF(REGEXMATCH(AO186, ""ISU_ANLYS""), 1, 0)"),0.0)</f>
        <v>0</v>
      </c>
      <c r="AT186" s="12">
        <f>IFERROR(__xludf.DUMMYFUNCTION("IF(REGEXMATCH(AO186, ""SOL_DES""), 1, 0)"),0.0)</f>
        <v>0</v>
      </c>
      <c r="AU186" s="12">
        <f>IFERROR(__xludf.DUMMYFUNCTION("IF(REGEXMATCH(AO186, ""IMPL""), 1, 0)"),1.0)</f>
        <v>1</v>
      </c>
      <c r="AV186" s="12">
        <f>IFERROR(__xludf.DUMMYFUNCTION("IF(REGEXMATCH(AO186, ""CR""), 1, 0)"),0.0)</f>
        <v>0</v>
      </c>
      <c r="AW186" s="12">
        <f>IFERROR(__xludf.DUMMYFUNCTION("IF(REGEXMATCH(AO186, ""VER""), 1, 0)"),0.0)</f>
        <v>0</v>
      </c>
      <c r="AX186" s="10" t="s">
        <v>184</v>
      </c>
      <c r="AY186" s="10" t="s">
        <v>71</v>
      </c>
    </row>
    <row r="187" ht="15.75" customHeight="1">
      <c r="A187" s="5">
        <v>1315285.0</v>
      </c>
      <c r="B187" s="6" t="s">
        <v>1460</v>
      </c>
      <c r="C187" s="5">
        <v>0.0</v>
      </c>
      <c r="D187" s="7" t="s">
        <v>52</v>
      </c>
      <c r="E187" s="7" t="s">
        <v>53</v>
      </c>
      <c r="F187" s="7" t="s">
        <v>1461</v>
      </c>
      <c r="G187" s="7" t="s">
        <v>551</v>
      </c>
      <c r="H187" s="7" t="s">
        <v>1462</v>
      </c>
      <c r="I187" s="5">
        <v>2016.0</v>
      </c>
      <c r="J187" s="17">
        <v>42675.0</v>
      </c>
      <c r="K187" s="7" t="s">
        <v>1463</v>
      </c>
      <c r="L187" s="7" t="s">
        <v>1464</v>
      </c>
      <c r="M187" s="7">
        <f>IFERROR(__xludf.DUMMYFUNCTION("index(SPLIT(L187,""-""),0,1)"),2016.0)</f>
        <v>2016</v>
      </c>
      <c r="N187" s="5">
        <v>42.0</v>
      </c>
      <c r="O187" s="5">
        <v>55.0</v>
      </c>
      <c r="P187" s="5">
        <v>8.0</v>
      </c>
      <c r="Q187" s="7" t="s">
        <v>1465</v>
      </c>
      <c r="R187" s="5">
        <v>9.0</v>
      </c>
      <c r="S187" s="5">
        <v>216.0</v>
      </c>
      <c r="T187" s="5">
        <v>8.0</v>
      </c>
      <c r="U187" s="5">
        <v>1067.0</v>
      </c>
      <c r="V187" s="5">
        <v>3.0</v>
      </c>
      <c r="W187" s="5">
        <v>234.0</v>
      </c>
      <c r="X187" s="7" t="s">
        <v>1466</v>
      </c>
      <c r="Y187" s="5">
        <v>4.0</v>
      </c>
      <c r="Z187" s="5">
        <v>706.0</v>
      </c>
      <c r="AA187" s="5">
        <v>0.0</v>
      </c>
      <c r="AB187" s="5">
        <v>0.0</v>
      </c>
      <c r="AC187" s="7" t="s">
        <v>742</v>
      </c>
      <c r="AD187" s="7" t="s">
        <v>78</v>
      </c>
      <c r="AE187" s="7" t="s">
        <v>62</v>
      </c>
      <c r="AF187" s="7" t="s">
        <v>63</v>
      </c>
      <c r="AG187" s="7" t="s">
        <v>64</v>
      </c>
      <c r="AH187" s="7"/>
      <c r="AI187" s="7" t="s">
        <v>65</v>
      </c>
      <c r="AJ187" s="9" t="b">
        <v>0</v>
      </c>
      <c r="AK187" s="7" t="s">
        <v>64</v>
      </c>
      <c r="AL187" s="5" t="s">
        <v>66</v>
      </c>
      <c r="AM187" s="5" t="s">
        <v>1467</v>
      </c>
      <c r="AN187" s="10" t="s">
        <v>1468</v>
      </c>
      <c r="AO187" s="11" t="s">
        <v>1469</v>
      </c>
      <c r="AP187" s="11">
        <v>3.0</v>
      </c>
      <c r="AQ187" s="11" t="str">
        <f t="shared" si="23"/>
        <v>0</v>
      </c>
      <c r="AR187" s="12">
        <f>IFERROR(__xludf.DUMMYFUNCTION("IF(REGEXMATCH(AO187, ""ISU_REP""), 1, 0)"),1.0)</f>
        <v>1</v>
      </c>
      <c r="AS187" s="12">
        <f>IFERROR(__xludf.DUMMYFUNCTION("IF(REGEXMATCH(AO187, ""ISU_ANLYS""), 1, 0)"),1.0)</f>
        <v>1</v>
      </c>
      <c r="AT187" s="12">
        <f>IFERROR(__xludf.DUMMYFUNCTION("IF(REGEXMATCH(AO187, ""SOL_DES""), 1, 0)"),0.0)</f>
        <v>0</v>
      </c>
      <c r="AU187" s="12">
        <f>IFERROR(__xludf.DUMMYFUNCTION("IF(REGEXMATCH(AO187, ""IMPL""), 1, 0)"),0.0)</f>
        <v>0</v>
      </c>
      <c r="AV187" s="12">
        <f>IFERROR(__xludf.DUMMYFUNCTION("IF(REGEXMATCH(AO187, ""CR""), 1, 0)"),0.0)</f>
        <v>0</v>
      </c>
      <c r="AW187" s="12">
        <f>IFERROR(__xludf.DUMMYFUNCTION("IF(REGEXMATCH(AO187, ""VER""), 1, 0)"),0.0)</f>
        <v>0</v>
      </c>
      <c r="AX187" s="10" t="s">
        <v>853</v>
      </c>
      <c r="AY187" s="10" t="s">
        <v>71</v>
      </c>
    </row>
    <row r="188" ht="15.75" customHeight="1">
      <c r="A188" s="5">
        <v>1316964.0</v>
      </c>
      <c r="B188" s="6" t="s">
        <v>1470</v>
      </c>
      <c r="C188" s="5">
        <v>0.0</v>
      </c>
      <c r="D188" s="7" t="s">
        <v>52</v>
      </c>
      <c r="E188" s="7" t="s">
        <v>53</v>
      </c>
      <c r="F188" s="7" t="s">
        <v>349</v>
      </c>
      <c r="G188" s="7" t="s">
        <v>1471</v>
      </c>
      <c r="H188" s="7" t="s">
        <v>1472</v>
      </c>
      <c r="I188" s="5">
        <v>2016.0</v>
      </c>
      <c r="J188" s="17">
        <v>42675.0</v>
      </c>
      <c r="K188" s="7" t="s">
        <v>1473</v>
      </c>
      <c r="L188" s="7" t="s">
        <v>1473</v>
      </c>
      <c r="M188" s="7">
        <f>IFERROR(__xludf.DUMMYFUNCTION("index(SPLIT(L188,""-""),0,1)"),2016.0)</f>
        <v>2016</v>
      </c>
      <c r="N188" s="5">
        <v>6.0</v>
      </c>
      <c r="O188" s="5">
        <v>6.0</v>
      </c>
      <c r="P188" s="5">
        <v>1.0</v>
      </c>
      <c r="Q188" s="7" t="s">
        <v>1474</v>
      </c>
      <c r="R188" s="5">
        <v>13.0</v>
      </c>
      <c r="S188" s="5">
        <v>19.0</v>
      </c>
      <c r="T188" s="5">
        <v>4.0</v>
      </c>
      <c r="U188" s="5">
        <v>76.0</v>
      </c>
      <c r="V188" s="5">
        <v>2.0</v>
      </c>
      <c r="W188" s="5">
        <v>39.0</v>
      </c>
      <c r="X188" s="7" t="s">
        <v>1471</v>
      </c>
      <c r="Y188" s="5">
        <v>2.0</v>
      </c>
      <c r="Z188" s="5">
        <v>39.0</v>
      </c>
      <c r="AA188" s="5">
        <v>1.0</v>
      </c>
      <c r="AB188" s="5">
        <v>1.0</v>
      </c>
      <c r="AC188" s="7" t="s">
        <v>60</v>
      </c>
      <c r="AD188" s="7" t="s">
        <v>78</v>
      </c>
      <c r="AE188" s="7" t="s">
        <v>62</v>
      </c>
      <c r="AF188" s="7" t="s">
        <v>63</v>
      </c>
      <c r="AG188" s="7" t="s">
        <v>64</v>
      </c>
      <c r="AH188" s="7"/>
      <c r="AI188" s="7" t="s">
        <v>65</v>
      </c>
      <c r="AJ188" s="9" t="b">
        <v>0</v>
      </c>
      <c r="AK188" s="7" t="s">
        <v>64</v>
      </c>
      <c r="AL188" s="5" t="s">
        <v>66</v>
      </c>
      <c r="AM188" s="5" t="s">
        <v>162</v>
      </c>
      <c r="AN188" s="10" t="s">
        <v>710</v>
      </c>
      <c r="AO188" s="11" t="s">
        <v>612</v>
      </c>
      <c r="AP188" s="11">
        <v>2.0</v>
      </c>
      <c r="AQ188" s="11" t="str">
        <f t="shared" si="23"/>
        <v>0</v>
      </c>
      <c r="AR188" s="12">
        <f>IFERROR(__xludf.DUMMYFUNCTION("IF(REGEXMATCH(AO188, ""ISU_REP""), 1, 0)"),0.0)</f>
        <v>0</v>
      </c>
      <c r="AS188" s="12">
        <f>IFERROR(__xludf.DUMMYFUNCTION("IF(REGEXMATCH(AO188, ""ISU_ANLYS""), 1, 0)"),0.0)</f>
        <v>0</v>
      </c>
      <c r="AT188" s="12">
        <f>IFERROR(__xludf.DUMMYFUNCTION("IF(REGEXMATCH(AO188, ""SOL_DES""), 1, 0)"),1.0)</f>
        <v>1</v>
      </c>
      <c r="AU188" s="12">
        <f>IFERROR(__xludf.DUMMYFUNCTION("IF(REGEXMATCH(AO188, ""IMPL""), 1, 0)"),1.0)</f>
        <v>1</v>
      </c>
      <c r="AV188" s="12">
        <f>IFERROR(__xludf.DUMMYFUNCTION("IF(REGEXMATCH(AO188, ""CR""), 1, 0)"),0.0)</f>
        <v>0</v>
      </c>
      <c r="AW188" s="12">
        <f>IFERROR(__xludf.DUMMYFUNCTION("IF(REGEXMATCH(AO188, ""VER""), 1, 0)"),0.0)</f>
        <v>0</v>
      </c>
      <c r="AX188" s="10" t="s">
        <v>612</v>
      </c>
      <c r="AY188" s="10" t="s">
        <v>71</v>
      </c>
    </row>
    <row r="189" ht="15.75" customHeight="1">
      <c r="A189" s="5">
        <v>1319370.0</v>
      </c>
      <c r="B189" s="6" t="s">
        <v>1475</v>
      </c>
      <c r="C189" s="5">
        <v>0.0</v>
      </c>
      <c r="D189" s="7" t="s">
        <v>52</v>
      </c>
      <c r="E189" s="7" t="s">
        <v>53</v>
      </c>
      <c r="F189" s="7" t="s">
        <v>185</v>
      </c>
      <c r="G189" s="7" t="s">
        <v>1476</v>
      </c>
      <c r="H189" s="7" t="s">
        <v>1477</v>
      </c>
      <c r="I189" s="5">
        <v>2016.0</v>
      </c>
      <c r="J189" s="17">
        <v>42675.0</v>
      </c>
      <c r="K189" s="7" t="s">
        <v>188</v>
      </c>
      <c r="L189" s="7" t="s">
        <v>1478</v>
      </c>
      <c r="M189" s="7">
        <f>IFERROR(__xludf.DUMMYFUNCTION("index(SPLIT(L189,""-""),0,1)"),2017.0)</f>
        <v>2017</v>
      </c>
      <c r="N189" s="5">
        <v>77.0</v>
      </c>
      <c r="O189" s="5">
        <v>841.0</v>
      </c>
      <c r="P189" s="5">
        <v>13.0</v>
      </c>
      <c r="Q189" s="7" t="s">
        <v>1479</v>
      </c>
      <c r="R189" s="5">
        <v>4.0</v>
      </c>
      <c r="S189" s="5">
        <v>391.0</v>
      </c>
      <c r="T189" s="5">
        <v>23.0</v>
      </c>
      <c r="U189" s="5">
        <v>1326.0</v>
      </c>
      <c r="V189" s="5">
        <v>5.0</v>
      </c>
      <c r="W189" s="5">
        <v>633.0</v>
      </c>
      <c r="X189" s="7" t="s">
        <v>1414</v>
      </c>
      <c r="Y189" s="5">
        <v>8.0</v>
      </c>
      <c r="Z189" s="5">
        <v>388.0</v>
      </c>
      <c r="AA189" s="5">
        <v>0.0</v>
      </c>
      <c r="AB189" s="5">
        <v>5.0</v>
      </c>
      <c r="AC189" s="7" t="s">
        <v>222</v>
      </c>
      <c r="AD189" s="7" t="s">
        <v>78</v>
      </c>
      <c r="AE189" s="7" t="s">
        <v>62</v>
      </c>
      <c r="AF189" s="7" t="s">
        <v>115</v>
      </c>
      <c r="AG189" s="7" t="s">
        <v>64</v>
      </c>
      <c r="AH189" s="7"/>
      <c r="AI189" s="7" t="s">
        <v>65</v>
      </c>
      <c r="AJ189" s="9" t="b">
        <v>0</v>
      </c>
      <c r="AK189" s="7" t="s">
        <v>64</v>
      </c>
      <c r="AL189" s="5" t="s">
        <v>66</v>
      </c>
      <c r="AM189" s="5" t="s">
        <v>241</v>
      </c>
      <c r="AN189" s="10" t="s">
        <v>1480</v>
      </c>
      <c r="AO189" s="11" t="s">
        <v>1481</v>
      </c>
      <c r="AP189" s="11">
        <v>6.0</v>
      </c>
      <c r="AQ189" s="11" t="str">
        <f t="shared" si="23"/>
        <v>0</v>
      </c>
      <c r="AR189" s="12">
        <f>IFERROR(__xludf.DUMMYFUNCTION("IF(REGEXMATCH(AO189, ""ISU_REP""), 1, 0)"),0.0)</f>
        <v>0</v>
      </c>
      <c r="AS189" s="12">
        <f>IFERROR(__xludf.DUMMYFUNCTION("IF(REGEXMATCH(AO189, ""ISU_ANLYS""), 1, 0)"),1.0)</f>
        <v>1</v>
      </c>
      <c r="AT189" s="12">
        <f>IFERROR(__xludf.DUMMYFUNCTION("IF(REGEXMATCH(AO189, ""SOL_DES""), 1, 0)"),1.0)</f>
        <v>1</v>
      </c>
      <c r="AU189" s="12">
        <f>IFERROR(__xludf.DUMMYFUNCTION("IF(REGEXMATCH(AO189, ""IMPL""), 1, 0)"),1.0)</f>
        <v>1</v>
      </c>
      <c r="AV189" s="12">
        <f>IFERROR(__xludf.DUMMYFUNCTION("IF(REGEXMATCH(AO189, ""CR""), 1, 0)"),0.0)</f>
        <v>0</v>
      </c>
      <c r="AW189" s="12">
        <f>IFERROR(__xludf.DUMMYFUNCTION("IF(REGEXMATCH(AO189, ""VER""), 1, 0)"),1.0)</f>
        <v>1</v>
      </c>
      <c r="AX189" s="10" t="s">
        <v>668</v>
      </c>
      <c r="AY189" s="10" t="s">
        <v>94</v>
      </c>
    </row>
    <row r="190" ht="15.75" customHeight="1">
      <c r="A190" s="5">
        <v>1324053.0</v>
      </c>
      <c r="B190" s="6" t="s">
        <v>1482</v>
      </c>
      <c r="C190" s="5">
        <v>0.0</v>
      </c>
      <c r="D190" s="7" t="s">
        <v>52</v>
      </c>
      <c r="E190" s="7" t="s">
        <v>53</v>
      </c>
      <c r="F190" s="7" t="s">
        <v>818</v>
      </c>
      <c r="G190" s="7" t="s">
        <v>89</v>
      </c>
      <c r="H190" s="7" t="s">
        <v>1483</v>
      </c>
      <c r="I190" s="5">
        <v>2016.0</v>
      </c>
      <c r="J190" s="17">
        <v>42705.0</v>
      </c>
      <c r="K190" s="7" t="s">
        <v>1484</v>
      </c>
      <c r="L190" s="7" t="s">
        <v>1484</v>
      </c>
      <c r="M190" s="7">
        <f>IFERROR(__xludf.DUMMYFUNCTION("index(SPLIT(L190,""-""),0,1)"),2016.0)</f>
        <v>2016</v>
      </c>
      <c r="N190" s="5">
        <v>4.0</v>
      </c>
      <c r="O190" s="5">
        <v>4.0</v>
      </c>
      <c r="P190" s="5">
        <v>3.0</v>
      </c>
      <c r="Q190" s="7" t="s">
        <v>1485</v>
      </c>
      <c r="R190" s="5">
        <v>19.0</v>
      </c>
      <c r="S190" s="5">
        <v>92.0</v>
      </c>
      <c r="T190" s="5">
        <v>5.0</v>
      </c>
      <c r="U190" s="5">
        <v>170.0</v>
      </c>
      <c r="V190" s="5">
        <v>2.0</v>
      </c>
      <c r="W190" s="5">
        <v>109.0</v>
      </c>
      <c r="X190" s="7" t="s">
        <v>89</v>
      </c>
      <c r="Y190" s="5">
        <v>2.0</v>
      </c>
      <c r="Z190" s="5">
        <v>109.0</v>
      </c>
      <c r="AA190" s="5">
        <v>1.0</v>
      </c>
      <c r="AB190" s="5">
        <v>2.0</v>
      </c>
      <c r="AC190" s="7" t="s">
        <v>60</v>
      </c>
      <c r="AD190" s="7" t="s">
        <v>78</v>
      </c>
      <c r="AE190" s="7" t="s">
        <v>62</v>
      </c>
      <c r="AF190" s="7" t="s">
        <v>63</v>
      </c>
      <c r="AG190" s="7" t="s">
        <v>64</v>
      </c>
      <c r="AH190" s="7"/>
      <c r="AI190" s="7" t="s">
        <v>65</v>
      </c>
      <c r="AJ190" s="9" t="b">
        <v>0</v>
      </c>
      <c r="AK190" s="7" t="s">
        <v>64</v>
      </c>
      <c r="AL190" s="5" t="s">
        <v>172</v>
      </c>
      <c r="AM190" s="5" t="s">
        <v>173</v>
      </c>
      <c r="AN190" s="10" t="s">
        <v>328</v>
      </c>
      <c r="AO190" s="11" t="s">
        <v>154</v>
      </c>
      <c r="AP190" s="11">
        <v>2.0</v>
      </c>
      <c r="AQ190" s="11" t="str">
        <f t="shared" si="23"/>
        <v>0</v>
      </c>
      <c r="AR190" s="12">
        <f>IFERROR(__xludf.DUMMYFUNCTION("IF(REGEXMATCH(AO190, ""ISU_REP""), 1, 0)"),0.0)</f>
        <v>0</v>
      </c>
      <c r="AS190" s="12">
        <f>IFERROR(__xludf.DUMMYFUNCTION("IF(REGEXMATCH(AO190, ""ISU_ANLYS""), 1, 0)"),0.0)</f>
        <v>0</v>
      </c>
      <c r="AT190" s="12">
        <f>IFERROR(__xludf.DUMMYFUNCTION("IF(REGEXMATCH(AO190, ""SOL_DES""), 1, 0)"),0.0)</f>
        <v>0</v>
      </c>
      <c r="AU190" s="12">
        <f>IFERROR(__xludf.DUMMYFUNCTION("IF(REGEXMATCH(AO190, ""IMPL""), 1, 0)"),1.0)</f>
        <v>1</v>
      </c>
      <c r="AV190" s="12">
        <f>IFERROR(__xludf.DUMMYFUNCTION("IF(REGEXMATCH(AO190, ""CR""), 1, 0)"),1.0)</f>
        <v>1</v>
      </c>
      <c r="AW190" s="12">
        <f>IFERROR(__xludf.DUMMYFUNCTION("IF(REGEXMATCH(AO190, ""VER""), 1, 0)"),0.0)</f>
        <v>0</v>
      </c>
      <c r="AX190" s="10" t="s">
        <v>155</v>
      </c>
      <c r="AY190" s="10" t="s">
        <v>71</v>
      </c>
    </row>
    <row r="191" ht="15.75" customHeight="1">
      <c r="A191" s="5">
        <v>1324183.0</v>
      </c>
      <c r="B191" s="6" t="s">
        <v>1486</v>
      </c>
      <c r="C191" s="5">
        <v>0.0</v>
      </c>
      <c r="D191" s="7" t="s">
        <v>52</v>
      </c>
      <c r="E191" s="7" t="s">
        <v>53</v>
      </c>
      <c r="F191" s="7" t="s">
        <v>1487</v>
      </c>
      <c r="G191" s="7" t="s">
        <v>1488</v>
      </c>
      <c r="H191" s="7" t="s">
        <v>1489</v>
      </c>
      <c r="I191" s="5">
        <v>2016.0</v>
      </c>
      <c r="J191" s="17">
        <v>42705.0</v>
      </c>
      <c r="K191" s="7" t="s">
        <v>1490</v>
      </c>
      <c r="L191" s="7" t="s">
        <v>1491</v>
      </c>
      <c r="M191" s="7">
        <f>IFERROR(__xludf.DUMMYFUNCTION("index(SPLIT(L191,""-""),0,1)"),2016.0)</f>
        <v>2016</v>
      </c>
      <c r="N191" s="5">
        <v>2.0</v>
      </c>
      <c r="O191" s="5">
        <v>4.0</v>
      </c>
      <c r="P191" s="5">
        <v>6.0</v>
      </c>
      <c r="Q191" s="7" t="s">
        <v>1492</v>
      </c>
      <c r="R191" s="5">
        <v>10.0</v>
      </c>
      <c r="S191" s="5">
        <v>32.0</v>
      </c>
      <c r="T191" s="5">
        <v>22.0</v>
      </c>
      <c r="U191" s="5">
        <v>2288.0</v>
      </c>
      <c r="V191" s="5">
        <v>6.0</v>
      </c>
      <c r="W191" s="5">
        <v>337.0</v>
      </c>
      <c r="X191" s="7" t="s">
        <v>1488</v>
      </c>
      <c r="Y191" s="5">
        <v>6.0</v>
      </c>
      <c r="Z191" s="5">
        <v>337.0</v>
      </c>
      <c r="AA191" s="5">
        <v>1.0</v>
      </c>
      <c r="AB191" s="5">
        <v>4.0</v>
      </c>
      <c r="AC191" s="7" t="s">
        <v>60</v>
      </c>
      <c r="AD191" s="7" t="s">
        <v>78</v>
      </c>
      <c r="AE191" s="7" t="s">
        <v>62</v>
      </c>
      <c r="AF191" s="7" t="s">
        <v>63</v>
      </c>
      <c r="AG191" s="7" t="s">
        <v>64</v>
      </c>
      <c r="AH191" s="7"/>
      <c r="AI191" s="7" t="s">
        <v>65</v>
      </c>
      <c r="AJ191" s="9" t="b">
        <v>0</v>
      </c>
      <c r="AK191" s="7" t="s">
        <v>64</v>
      </c>
      <c r="AL191" s="5" t="s">
        <v>326</v>
      </c>
      <c r="AM191" s="5" t="s">
        <v>572</v>
      </c>
      <c r="AN191" s="10" t="s">
        <v>1493</v>
      </c>
      <c r="AO191" s="11" t="s">
        <v>1494</v>
      </c>
      <c r="AP191" s="11">
        <v>4.0</v>
      </c>
      <c r="AQ191" s="11" t="str">
        <f t="shared" si="23"/>
        <v>0</v>
      </c>
      <c r="AR191" s="12">
        <f>IFERROR(__xludf.DUMMYFUNCTION("IF(REGEXMATCH(AO191, ""ISU_REP""), 1, 0)"),0.0)</f>
        <v>0</v>
      </c>
      <c r="AS191" s="12">
        <f>IFERROR(__xludf.DUMMYFUNCTION("IF(REGEXMATCH(AO191, ""ISU_ANLYS""), 1, 0)"),0.0)</f>
        <v>0</v>
      </c>
      <c r="AT191" s="12">
        <f>IFERROR(__xludf.DUMMYFUNCTION("IF(REGEXMATCH(AO191, ""SOL_DES""), 1, 0)"),1.0)</f>
        <v>1</v>
      </c>
      <c r="AU191" s="12">
        <f>IFERROR(__xludf.DUMMYFUNCTION("IF(REGEXMATCH(AO191, ""IMPL""), 1, 0)"),1.0)</f>
        <v>1</v>
      </c>
      <c r="AV191" s="12">
        <f>IFERROR(__xludf.DUMMYFUNCTION("IF(REGEXMATCH(AO191, ""CR""), 1, 0)"),1.0)</f>
        <v>1</v>
      </c>
      <c r="AW191" s="12">
        <f>IFERROR(__xludf.DUMMYFUNCTION("IF(REGEXMATCH(AO191, ""VER""), 1, 0)"),1.0)</f>
        <v>1</v>
      </c>
      <c r="AX191" s="10" t="s">
        <v>992</v>
      </c>
      <c r="AY191" s="10" t="s">
        <v>71</v>
      </c>
    </row>
    <row r="192" ht="15.75" customHeight="1">
      <c r="A192" s="5">
        <v>1325297.0</v>
      </c>
      <c r="B192" s="6" t="s">
        <v>1495</v>
      </c>
      <c r="C192" s="5">
        <v>0.0</v>
      </c>
      <c r="D192" s="7" t="s">
        <v>52</v>
      </c>
      <c r="E192" s="7" t="s">
        <v>53</v>
      </c>
      <c r="F192" s="7" t="s">
        <v>1015</v>
      </c>
      <c r="G192" s="7" t="s">
        <v>1496</v>
      </c>
      <c r="H192" s="7" t="s">
        <v>1497</v>
      </c>
      <c r="I192" s="5">
        <v>2016.0</v>
      </c>
      <c r="J192" s="17">
        <v>42705.0</v>
      </c>
      <c r="K192" s="7" t="s">
        <v>1498</v>
      </c>
      <c r="L192" s="7" t="s">
        <v>1498</v>
      </c>
      <c r="M192" s="7">
        <f>IFERROR(__xludf.DUMMYFUNCTION("index(SPLIT(L192,""-""),0,1)"),2016.0)</f>
        <v>2016</v>
      </c>
      <c r="N192" s="5">
        <v>3.0</v>
      </c>
      <c r="O192" s="5">
        <v>3.0</v>
      </c>
      <c r="P192" s="5">
        <v>1.0</v>
      </c>
      <c r="Q192" s="7" t="s">
        <v>1499</v>
      </c>
      <c r="R192" s="5">
        <v>19.0</v>
      </c>
      <c r="S192" s="5">
        <v>51.0</v>
      </c>
      <c r="T192" s="5">
        <v>6.0</v>
      </c>
      <c r="U192" s="5">
        <v>173.0</v>
      </c>
      <c r="V192" s="5">
        <v>3.0</v>
      </c>
      <c r="W192" s="5">
        <v>66.0</v>
      </c>
      <c r="X192" s="7" t="s">
        <v>1496</v>
      </c>
      <c r="Y192" s="5">
        <v>3.0</v>
      </c>
      <c r="Z192" s="5">
        <v>66.0</v>
      </c>
      <c r="AA192" s="5">
        <v>1.0</v>
      </c>
      <c r="AB192" s="5">
        <v>3.0</v>
      </c>
      <c r="AC192" s="7" t="s">
        <v>60</v>
      </c>
      <c r="AD192" s="7" t="s">
        <v>78</v>
      </c>
      <c r="AE192" s="7" t="s">
        <v>62</v>
      </c>
      <c r="AF192" s="7" t="s">
        <v>63</v>
      </c>
      <c r="AG192" s="7" t="s">
        <v>64</v>
      </c>
      <c r="AH192" s="7"/>
      <c r="AI192" s="7" t="s">
        <v>65</v>
      </c>
      <c r="AJ192" s="9" t="b">
        <v>0</v>
      </c>
      <c r="AK192" s="7" t="s">
        <v>64</v>
      </c>
      <c r="AL192" s="5" t="s">
        <v>66</v>
      </c>
      <c r="AM192" s="5" t="s">
        <v>241</v>
      </c>
      <c r="AN192" s="10" t="s">
        <v>153</v>
      </c>
      <c r="AO192" s="11" t="s">
        <v>154</v>
      </c>
      <c r="AP192" s="11">
        <v>2.0</v>
      </c>
      <c r="AQ192" s="11" t="str">
        <f t="shared" si="23"/>
        <v>0</v>
      </c>
      <c r="AR192" s="12">
        <f>IFERROR(__xludf.DUMMYFUNCTION("IF(REGEXMATCH(AO192, ""ISU_REP""), 1, 0)"),0.0)</f>
        <v>0</v>
      </c>
      <c r="AS192" s="12">
        <f>IFERROR(__xludf.DUMMYFUNCTION("IF(REGEXMATCH(AO192, ""ISU_ANLYS""), 1, 0)"),0.0)</f>
        <v>0</v>
      </c>
      <c r="AT192" s="12">
        <f>IFERROR(__xludf.DUMMYFUNCTION("IF(REGEXMATCH(AO192, ""SOL_DES""), 1, 0)"),0.0)</f>
        <v>0</v>
      </c>
      <c r="AU192" s="12">
        <f>IFERROR(__xludf.DUMMYFUNCTION("IF(REGEXMATCH(AO192, ""IMPL""), 1, 0)"),1.0)</f>
        <v>1</v>
      </c>
      <c r="AV192" s="12">
        <f>IFERROR(__xludf.DUMMYFUNCTION("IF(REGEXMATCH(AO192, ""CR""), 1, 0)"),1.0)</f>
        <v>1</v>
      </c>
      <c r="AW192" s="12">
        <f>IFERROR(__xludf.DUMMYFUNCTION("IF(REGEXMATCH(AO192, ""VER""), 1, 0)"),0.0)</f>
        <v>0</v>
      </c>
      <c r="AX192" s="10" t="s">
        <v>155</v>
      </c>
      <c r="AY192" s="10" t="s">
        <v>71</v>
      </c>
    </row>
    <row r="193" ht="15.75" customHeight="1">
      <c r="A193" s="5">
        <v>1325731.0</v>
      </c>
      <c r="B193" s="6" t="s">
        <v>1500</v>
      </c>
      <c r="C193" s="5">
        <v>0.0</v>
      </c>
      <c r="D193" s="7" t="s">
        <v>52</v>
      </c>
      <c r="E193" s="7" t="s">
        <v>53</v>
      </c>
      <c r="F193" s="7" t="s">
        <v>511</v>
      </c>
      <c r="G193" s="7" t="s">
        <v>1501</v>
      </c>
      <c r="H193" s="7" t="s">
        <v>1502</v>
      </c>
      <c r="I193" s="5">
        <v>2016.0</v>
      </c>
      <c r="J193" s="17">
        <v>42705.0</v>
      </c>
      <c r="K193" s="7" t="s">
        <v>1503</v>
      </c>
      <c r="L193" s="7" t="s">
        <v>1503</v>
      </c>
      <c r="M193" s="7">
        <f>IFERROR(__xludf.DUMMYFUNCTION("index(SPLIT(L193,""-""),0,1)"),2017.0)</f>
        <v>2017</v>
      </c>
      <c r="N193" s="5">
        <v>12.0</v>
      </c>
      <c r="O193" s="5">
        <v>12.0</v>
      </c>
      <c r="P193" s="5">
        <v>2.0</v>
      </c>
      <c r="Q193" s="7" t="s">
        <v>1504</v>
      </c>
      <c r="R193" s="5">
        <v>10.0</v>
      </c>
      <c r="S193" s="5">
        <v>12.0</v>
      </c>
      <c r="T193" s="5">
        <v>6.0</v>
      </c>
      <c r="U193" s="5">
        <v>43.0</v>
      </c>
      <c r="V193" s="5">
        <v>2.0</v>
      </c>
      <c r="W193" s="5">
        <v>16.0</v>
      </c>
      <c r="X193" s="7" t="s">
        <v>1505</v>
      </c>
      <c r="Y193" s="5">
        <v>4.0</v>
      </c>
      <c r="Z193" s="5">
        <v>27.0</v>
      </c>
      <c r="AA193" s="5">
        <v>0.0</v>
      </c>
      <c r="AB193" s="5">
        <v>0.0</v>
      </c>
      <c r="AC193" s="7" t="s">
        <v>60</v>
      </c>
      <c r="AD193" s="7" t="s">
        <v>78</v>
      </c>
      <c r="AE193" s="7" t="s">
        <v>62</v>
      </c>
      <c r="AF193" s="7" t="s">
        <v>63</v>
      </c>
      <c r="AG193" s="7" t="s">
        <v>64</v>
      </c>
      <c r="AH193" s="7"/>
      <c r="AI193" s="7" t="s">
        <v>65</v>
      </c>
      <c r="AJ193" s="9" t="b">
        <v>0</v>
      </c>
      <c r="AK193" s="7" t="s">
        <v>64</v>
      </c>
      <c r="AL193" s="5" t="s">
        <v>66</v>
      </c>
      <c r="AM193" s="5" t="s">
        <v>79</v>
      </c>
      <c r="AN193" s="10" t="s">
        <v>1506</v>
      </c>
      <c r="AO193" s="11" t="s">
        <v>653</v>
      </c>
      <c r="AP193" s="11">
        <v>2.0</v>
      </c>
      <c r="AQ193" s="11" t="str">
        <f t="shared" si="23"/>
        <v>0</v>
      </c>
      <c r="AR193" s="12">
        <f>IFERROR(__xludf.DUMMYFUNCTION("IF(REGEXMATCH(AO193, ""ISU_REP""), 1, 0)"),0.0)</f>
        <v>0</v>
      </c>
      <c r="AS193" s="12">
        <f>IFERROR(__xludf.DUMMYFUNCTION("IF(REGEXMATCH(AO193, ""ISU_ANLYS""), 1, 0)"),1.0)</f>
        <v>1</v>
      </c>
      <c r="AT193" s="12">
        <f>IFERROR(__xludf.DUMMYFUNCTION("IF(REGEXMATCH(AO193, ""SOL_DES""), 1, 0)"),0.0)</f>
        <v>0</v>
      </c>
      <c r="AU193" s="12">
        <f>IFERROR(__xludf.DUMMYFUNCTION("IF(REGEXMATCH(AO193, ""IMPL""), 1, 0)"),0.0)</f>
        <v>0</v>
      </c>
      <c r="AV193" s="12">
        <f>IFERROR(__xludf.DUMMYFUNCTION("IF(REGEXMATCH(AO193, ""CR""), 1, 0)"),0.0)</f>
        <v>0</v>
      </c>
      <c r="AW193" s="12">
        <f>IFERROR(__xludf.DUMMYFUNCTION("IF(REGEXMATCH(AO193, ""VER""), 1, 0)"),1.0)</f>
        <v>1</v>
      </c>
      <c r="AX193" s="10" t="s">
        <v>654</v>
      </c>
      <c r="AY193" s="10" t="s">
        <v>71</v>
      </c>
    </row>
    <row r="194" ht="15.75" customHeight="1">
      <c r="A194" s="5">
        <v>1328511.0</v>
      </c>
      <c r="B194" s="6" t="s">
        <v>1507</v>
      </c>
      <c r="C194" s="5">
        <v>0.0</v>
      </c>
      <c r="D194" s="7" t="s">
        <v>52</v>
      </c>
      <c r="E194" s="7" t="s">
        <v>53</v>
      </c>
      <c r="F194" s="7" t="s">
        <v>108</v>
      </c>
      <c r="G194" s="7" t="s">
        <v>1217</v>
      </c>
      <c r="H194" s="7" t="s">
        <v>1508</v>
      </c>
      <c r="I194" s="5">
        <v>2017.0</v>
      </c>
      <c r="J194" s="8">
        <v>42736.0</v>
      </c>
      <c r="K194" s="7" t="s">
        <v>1509</v>
      </c>
      <c r="L194" s="7" t="s">
        <v>1509</v>
      </c>
      <c r="M194" s="7">
        <f>IFERROR(__xludf.DUMMYFUNCTION("index(SPLIT(L194,""-""),0,1)"),2017.0)</f>
        <v>2017</v>
      </c>
      <c r="N194" s="5">
        <v>142.0</v>
      </c>
      <c r="O194" s="5">
        <v>142.0</v>
      </c>
      <c r="P194" s="5">
        <v>2.0</v>
      </c>
      <c r="Q194" s="7" t="s">
        <v>1510</v>
      </c>
      <c r="R194" s="5">
        <v>9.0</v>
      </c>
      <c r="S194" s="5">
        <v>32.0</v>
      </c>
      <c r="T194" s="5">
        <v>3.0</v>
      </c>
      <c r="U194" s="5">
        <v>69.0</v>
      </c>
      <c r="V194" s="5">
        <v>3.0</v>
      </c>
      <c r="W194" s="5">
        <v>69.0</v>
      </c>
      <c r="X194" s="7" t="s">
        <v>260</v>
      </c>
      <c r="Y194" s="5">
        <v>0.0</v>
      </c>
      <c r="Z194" s="5">
        <v>0.0</v>
      </c>
      <c r="AA194" s="5">
        <v>0.0</v>
      </c>
      <c r="AB194" s="5">
        <v>0.0</v>
      </c>
      <c r="AC194" s="7" t="s">
        <v>742</v>
      </c>
      <c r="AD194" s="7" t="s">
        <v>78</v>
      </c>
      <c r="AE194" s="7" t="s">
        <v>62</v>
      </c>
      <c r="AF194" s="7" t="s">
        <v>63</v>
      </c>
      <c r="AG194" s="7" t="s">
        <v>64</v>
      </c>
      <c r="AH194" s="7"/>
      <c r="AI194" s="7" t="s">
        <v>65</v>
      </c>
      <c r="AJ194" s="9" t="b">
        <v>0</v>
      </c>
      <c r="AK194" s="7" t="s">
        <v>64</v>
      </c>
      <c r="AL194" s="5" t="s">
        <v>326</v>
      </c>
      <c r="AM194" s="5" t="s">
        <v>327</v>
      </c>
      <c r="AN194" s="10" t="s">
        <v>1075</v>
      </c>
      <c r="AO194" s="11" t="s">
        <v>1076</v>
      </c>
      <c r="AP194" s="11">
        <v>0.0</v>
      </c>
      <c r="AQ194" s="11" t="str">
        <f t="shared" si="23"/>
        <v>0</v>
      </c>
      <c r="AR194" s="12">
        <f>IFERROR(__xludf.DUMMYFUNCTION("IF(REGEXMATCH(AO194, ""ISU_REP""), 1, 0)"),0.0)</f>
        <v>0</v>
      </c>
      <c r="AS194" s="12">
        <f>IFERROR(__xludf.DUMMYFUNCTION("IF(REGEXMATCH(AO194, ""ISU_ANLYS""), 1, 0)"),0.0)</f>
        <v>0</v>
      </c>
      <c r="AT194" s="12">
        <f>IFERROR(__xludf.DUMMYFUNCTION("IF(REGEXMATCH(AO194, ""SOL_DES""), 1, 0)"),0.0)</f>
        <v>0</v>
      </c>
      <c r="AU194" s="12">
        <f>IFERROR(__xludf.DUMMYFUNCTION("IF(REGEXMATCH(AO194, ""IMPL""), 1, 0)"),0.0)</f>
        <v>0</v>
      </c>
      <c r="AV194" s="12">
        <f>IFERROR(__xludf.DUMMYFUNCTION("IF(REGEXMATCH(AO194, ""CR""), 1, 0)"),0.0)</f>
        <v>0</v>
      </c>
      <c r="AW194" s="12">
        <f>IFERROR(__xludf.DUMMYFUNCTION("IF(REGEXMATCH(AO194, ""VER""), 1, 0)"),0.0)</f>
        <v>0</v>
      </c>
      <c r="AX194" s="10" t="s">
        <v>1076</v>
      </c>
      <c r="AY194" s="10" t="s">
        <v>71</v>
      </c>
    </row>
    <row r="195" ht="15.75" customHeight="1">
      <c r="A195" s="5">
        <v>1329110.0</v>
      </c>
      <c r="B195" s="6" t="s">
        <v>1511</v>
      </c>
      <c r="C195" s="5">
        <v>0.0</v>
      </c>
      <c r="D195" s="7" t="s">
        <v>52</v>
      </c>
      <c r="E195" s="7" t="s">
        <v>53</v>
      </c>
      <c r="F195" s="7" t="s">
        <v>1487</v>
      </c>
      <c r="G195" s="7" t="s">
        <v>1184</v>
      </c>
      <c r="H195" s="7" t="s">
        <v>1512</v>
      </c>
      <c r="I195" s="5">
        <v>2017.0</v>
      </c>
      <c r="J195" s="8">
        <v>42736.0</v>
      </c>
      <c r="K195" s="7" t="s">
        <v>1513</v>
      </c>
      <c r="L195" s="7" t="s">
        <v>1513</v>
      </c>
      <c r="M195" s="7">
        <f>IFERROR(__xludf.DUMMYFUNCTION("index(SPLIT(L195,""-""),0,1)"),2017.0)</f>
        <v>2017</v>
      </c>
      <c r="N195" s="5">
        <v>5.0</v>
      </c>
      <c r="O195" s="5">
        <v>5.0</v>
      </c>
      <c r="P195" s="5">
        <v>1.0</v>
      </c>
      <c r="Q195" s="7" t="s">
        <v>1514</v>
      </c>
      <c r="R195" s="5">
        <v>9.0</v>
      </c>
      <c r="S195" s="5">
        <v>37.0</v>
      </c>
      <c r="T195" s="5">
        <v>29.0</v>
      </c>
      <c r="U195" s="5">
        <v>1085.0</v>
      </c>
      <c r="V195" s="5">
        <v>18.0</v>
      </c>
      <c r="W195" s="5">
        <v>612.0</v>
      </c>
      <c r="X195" s="7" t="s">
        <v>1184</v>
      </c>
      <c r="Y195" s="5">
        <v>18.0</v>
      </c>
      <c r="Z195" s="5">
        <v>612.0</v>
      </c>
      <c r="AA195" s="5">
        <v>1.0</v>
      </c>
      <c r="AB195" s="5">
        <v>25.0</v>
      </c>
      <c r="AC195" s="7" t="s">
        <v>742</v>
      </c>
      <c r="AD195" s="7" t="s">
        <v>78</v>
      </c>
      <c r="AE195" s="7" t="s">
        <v>62</v>
      </c>
      <c r="AF195" s="7" t="s">
        <v>63</v>
      </c>
      <c r="AG195" s="7" t="s">
        <v>64</v>
      </c>
      <c r="AH195" s="7"/>
      <c r="AI195" s="7" t="s">
        <v>65</v>
      </c>
      <c r="AJ195" s="9" t="b">
        <v>0</v>
      </c>
      <c r="AK195" s="7" t="s">
        <v>64</v>
      </c>
      <c r="AL195" s="5" t="s">
        <v>66</v>
      </c>
      <c r="AM195" s="5" t="s">
        <v>223</v>
      </c>
      <c r="AN195" s="10" t="s">
        <v>1515</v>
      </c>
      <c r="AO195" s="11" t="s">
        <v>375</v>
      </c>
      <c r="AP195" s="11">
        <v>4.0</v>
      </c>
      <c r="AQ195" s="11" t="str">
        <f t="shared" si="23"/>
        <v>0</v>
      </c>
      <c r="AR195" s="12">
        <f>IFERROR(__xludf.DUMMYFUNCTION("IF(REGEXMATCH(AO195, ""ISU_REP""), 1, 0)"),0.0)</f>
        <v>0</v>
      </c>
      <c r="AS195" s="12">
        <f>IFERROR(__xludf.DUMMYFUNCTION("IF(REGEXMATCH(AO195, ""ISU_ANLYS""), 1, 0)"),0.0)</f>
        <v>0</v>
      </c>
      <c r="AT195" s="12">
        <f>IFERROR(__xludf.DUMMYFUNCTION("IF(REGEXMATCH(AO195, ""SOL_DES""), 1, 0)"),1.0)</f>
        <v>1</v>
      </c>
      <c r="AU195" s="12">
        <f>IFERROR(__xludf.DUMMYFUNCTION("IF(REGEXMATCH(AO195, ""IMPL""), 1, 0)"),1.0)</f>
        <v>1</v>
      </c>
      <c r="AV195" s="12">
        <f>IFERROR(__xludf.DUMMYFUNCTION("IF(REGEXMATCH(AO195, ""CR""), 1, 0)"),1.0)</f>
        <v>1</v>
      </c>
      <c r="AW195" s="12">
        <f>IFERROR(__xludf.DUMMYFUNCTION("IF(REGEXMATCH(AO195, ""VER""), 1, 0)"),0.0)</f>
        <v>0</v>
      </c>
      <c r="AX195" s="10" t="s">
        <v>376</v>
      </c>
      <c r="AY195" s="10" t="s">
        <v>71</v>
      </c>
    </row>
    <row r="196" ht="15.75" customHeight="1">
      <c r="A196" s="5">
        <v>1332070.0</v>
      </c>
      <c r="B196" s="6" t="s">
        <v>1516</v>
      </c>
      <c r="C196" s="5">
        <v>0.0</v>
      </c>
      <c r="D196" s="7" t="s">
        <v>52</v>
      </c>
      <c r="E196" s="7" t="s">
        <v>53</v>
      </c>
      <c r="F196" s="7" t="s">
        <v>691</v>
      </c>
      <c r="G196" s="7" t="s">
        <v>1517</v>
      </c>
      <c r="H196" s="7" t="s">
        <v>1518</v>
      </c>
      <c r="I196" s="5">
        <v>2017.0</v>
      </c>
      <c r="J196" s="8">
        <v>42736.0</v>
      </c>
      <c r="K196" s="7" t="s">
        <v>1519</v>
      </c>
      <c r="L196" s="7" t="s">
        <v>1520</v>
      </c>
      <c r="M196" s="7">
        <f>IFERROR(__xludf.DUMMYFUNCTION("index(SPLIT(L196,""-""),0,1)"),2017.0)</f>
        <v>2017</v>
      </c>
      <c r="N196" s="5">
        <v>9.0</v>
      </c>
      <c r="O196" s="5">
        <v>9.0</v>
      </c>
      <c r="P196" s="5">
        <v>1.0</v>
      </c>
      <c r="Q196" s="7" t="s">
        <v>1521</v>
      </c>
      <c r="R196" s="5">
        <v>3.0</v>
      </c>
      <c r="S196" s="5">
        <v>21.0</v>
      </c>
      <c r="T196" s="5">
        <v>4.0</v>
      </c>
      <c r="U196" s="5">
        <v>86.0</v>
      </c>
      <c r="V196" s="5">
        <v>3.0</v>
      </c>
      <c r="W196" s="5">
        <v>84.0</v>
      </c>
      <c r="X196" s="7" t="s">
        <v>1517</v>
      </c>
      <c r="Y196" s="5">
        <v>3.0</v>
      </c>
      <c r="Z196" s="5">
        <v>84.0</v>
      </c>
      <c r="AA196" s="5">
        <v>1.0</v>
      </c>
      <c r="AB196" s="5">
        <v>1.0</v>
      </c>
      <c r="AC196" s="7" t="s">
        <v>60</v>
      </c>
      <c r="AD196" s="7" t="s">
        <v>78</v>
      </c>
      <c r="AE196" s="7" t="s">
        <v>62</v>
      </c>
      <c r="AF196" s="7" t="s">
        <v>63</v>
      </c>
      <c r="AG196" s="7" t="s">
        <v>64</v>
      </c>
      <c r="AH196" s="7"/>
      <c r="AI196" s="7" t="s">
        <v>65</v>
      </c>
      <c r="AJ196" s="9" t="b">
        <v>0</v>
      </c>
      <c r="AK196" s="7" t="s">
        <v>64</v>
      </c>
      <c r="AL196" s="5" t="s">
        <v>172</v>
      </c>
      <c r="AM196" s="5" t="s">
        <v>173</v>
      </c>
      <c r="AN196" s="10" t="s">
        <v>1522</v>
      </c>
      <c r="AO196" s="11" t="s">
        <v>771</v>
      </c>
      <c r="AP196" s="11">
        <v>1.0</v>
      </c>
      <c r="AQ196" s="11" t="str">
        <f t="shared" si="23"/>
        <v>0</v>
      </c>
      <c r="AR196" s="12">
        <f>IFERROR(__xludf.DUMMYFUNCTION("IF(REGEXMATCH(AO196, ""ISU_REP""), 1, 0)"),0.0)</f>
        <v>0</v>
      </c>
      <c r="AS196" s="12">
        <f>IFERROR(__xludf.DUMMYFUNCTION("IF(REGEXMATCH(AO196, ""ISU_ANLYS""), 1, 0)"),1.0)</f>
        <v>1</v>
      </c>
      <c r="AT196" s="12">
        <f>IFERROR(__xludf.DUMMYFUNCTION("IF(REGEXMATCH(AO196, ""SOL_DES""), 1, 0)"),0.0)</f>
        <v>0</v>
      </c>
      <c r="AU196" s="12">
        <f>IFERROR(__xludf.DUMMYFUNCTION("IF(REGEXMATCH(AO196, ""IMPL""), 1, 0)"),0.0)</f>
        <v>0</v>
      </c>
      <c r="AV196" s="12">
        <f>IFERROR(__xludf.DUMMYFUNCTION("IF(REGEXMATCH(AO196, ""CR""), 1, 0)"),0.0)</f>
        <v>0</v>
      </c>
      <c r="AW196" s="12">
        <f>IFERROR(__xludf.DUMMYFUNCTION("IF(REGEXMATCH(AO196, ""VER""), 1, 0)"),0.0)</f>
        <v>0</v>
      </c>
      <c r="AX196" s="10" t="s">
        <v>771</v>
      </c>
      <c r="AY196" s="10" t="s">
        <v>71</v>
      </c>
    </row>
    <row r="197" ht="15.75" customHeight="1">
      <c r="A197" s="5">
        <v>1339619.0</v>
      </c>
      <c r="B197" s="6" t="s">
        <v>1523</v>
      </c>
      <c r="C197" s="5">
        <v>0.0</v>
      </c>
      <c r="D197" s="7" t="s">
        <v>52</v>
      </c>
      <c r="E197" s="7" t="s">
        <v>53</v>
      </c>
      <c r="F197" s="7" t="s">
        <v>108</v>
      </c>
      <c r="G197" s="7" t="s">
        <v>59</v>
      </c>
      <c r="H197" s="7" t="s">
        <v>1524</v>
      </c>
      <c r="I197" s="5">
        <v>2017.0</v>
      </c>
      <c r="J197" s="8">
        <v>42767.0</v>
      </c>
      <c r="K197" s="7" t="s">
        <v>1525</v>
      </c>
      <c r="L197" s="7" t="s">
        <v>1525</v>
      </c>
      <c r="M197" s="7">
        <f>IFERROR(__xludf.DUMMYFUNCTION("index(SPLIT(L197,""-""),0,1)"),2017.0)</f>
        <v>2017</v>
      </c>
      <c r="N197" s="5">
        <v>12.0</v>
      </c>
      <c r="O197" s="5">
        <v>12.0</v>
      </c>
      <c r="P197" s="5">
        <v>0.0</v>
      </c>
      <c r="Q197" s="7" t="s">
        <v>1526</v>
      </c>
      <c r="R197" s="5">
        <v>9.0</v>
      </c>
      <c r="S197" s="5">
        <v>102.0</v>
      </c>
      <c r="T197" s="5">
        <v>10.0</v>
      </c>
      <c r="U197" s="5">
        <v>808.0</v>
      </c>
      <c r="V197" s="5">
        <v>5.0</v>
      </c>
      <c r="W197" s="5">
        <v>647.0</v>
      </c>
      <c r="X197" s="7" t="s">
        <v>1527</v>
      </c>
      <c r="Y197" s="5">
        <v>2.0</v>
      </c>
      <c r="Z197" s="5">
        <v>84.0</v>
      </c>
      <c r="AA197" s="5">
        <v>0.0</v>
      </c>
      <c r="AB197" s="5">
        <v>3.0</v>
      </c>
      <c r="AC197" s="7" t="s">
        <v>60</v>
      </c>
      <c r="AD197" s="7" t="s">
        <v>78</v>
      </c>
      <c r="AE197" s="7" t="s">
        <v>62</v>
      </c>
      <c r="AF197" s="7" t="s">
        <v>63</v>
      </c>
      <c r="AG197" s="7" t="s">
        <v>64</v>
      </c>
      <c r="AH197" s="7"/>
      <c r="AI197" s="7" t="s">
        <v>65</v>
      </c>
      <c r="AJ197" s="9" t="b">
        <v>0</v>
      </c>
      <c r="AK197" s="7" t="s">
        <v>64</v>
      </c>
      <c r="AL197" s="5" t="s">
        <v>172</v>
      </c>
      <c r="AM197" s="5" t="s">
        <v>634</v>
      </c>
      <c r="AN197" s="10" t="s">
        <v>1528</v>
      </c>
      <c r="AO197" s="11" t="s">
        <v>1529</v>
      </c>
      <c r="AP197" s="11">
        <v>6.0</v>
      </c>
      <c r="AQ197" s="11" t="str">
        <f t="shared" si="23"/>
        <v>0</v>
      </c>
      <c r="AR197" s="12">
        <f>IFERROR(__xludf.DUMMYFUNCTION("IF(REGEXMATCH(AO197, ""ISU_REP""), 1, 0)"),0.0)</f>
        <v>0</v>
      </c>
      <c r="AS197" s="12">
        <f>IFERROR(__xludf.DUMMYFUNCTION("IF(REGEXMATCH(AO197, ""ISU_ANLYS""), 1, 0)"),1.0)</f>
        <v>1</v>
      </c>
      <c r="AT197" s="12">
        <f>IFERROR(__xludf.DUMMYFUNCTION("IF(REGEXMATCH(AO197, ""SOL_DES""), 1, 0)"),1.0)</f>
        <v>1</v>
      </c>
      <c r="AU197" s="12">
        <f>IFERROR(__xludf.DUMMYFUNCTION("IF(REGEXMATCH(AO197, ""IMPL""), 1, 0)"),1.0)</f>
        <v>1</v>
      </c>
      <c r="AV197" s="12">
        <f>IFERROR(__xludf.DUMMYFUNCTION("IF(REGEXMATCH(AO197, ""CR""), 1, 0)"),1.0)</f>
        <v>1</v>
      </c>
      <c r="AW197" s="12">
        <f>IFERROR(__xludf.DUMMYFUNCTION("IF(REGEXMATCH(AO197, ""VER""), 1, 0)"),0.0)</f>
        <v>0</v>
      </c>
      <c r="AX197" s="10" t="s">
        <v>70</v>
      </c>
      <c r="AY197" s="10" t="s">
        <v>71</v>
      </c>
    </row>
    <row r="198" ht="15.75" customHeight="1">
      <c r="A198" s="13">
        <v>1340967.0</v>
      </c>
      <c r="B198" s="14" t="str">
        <f>CONCATENATE("https://bugzilla.mozilla.org/show_bug.cgi?id=",A198)</f>
        <v>https://bugzilla.mozilla.org/show_bug.cgi?id=1340967</v>
      </c>
      <c r="C198" s="13">
        <v>0.0</v>
      </c>
      <c r="D198" s="13" t="s">
        <v>52</v>
      </c>
      <c r="E198" s="13" t="s">
        <v>205</v>
      </c>
      <c r="F198" s="13" t="s">
        <v>1078</v>
      </c>
      <c r="G198" s="13" t="s">
        <v>1530</v>
      </c>
      <c r="H198" s="13" t="s">
        <v>1531</v>
      </c>
      <c r="I198" s="13">
        <v>2017.0</v>
      </c>
      <c r="J198" s="15">
        <v>42767.0</v>
      </c>
      <c r="K198" s="13" t="s">
        <v>1532</v>
      </c>
      <c r="L198" s="13" t="s">
        <v>1533</v>
      </c>
      <c r="M198" s="7">
        <f>IFERROR(__xludf.DUMMYFUNCTION("index(SPLIT(L198,""-""),0,1)"),2017.0)</f>
        <v>2017</v>
      </c>
      <c r="N198" s="13">
        <v>1.0</v>
      </c>
      <c r="O198" s="13">
        <v>9.0</v>
      </c>
      <c r="P198" s="13">
        <v>6.0</v>
      </c>
      <c r="Q198" s="13" t="s">
        <v>1534</v>
      </c>
      <c r="R198" s="13">
        <v>13.0</v>
      </c>
      <c r="S198" s="13">
        <v>68.0</v>
      </c>
      <c r="T198" s="13">
        <v>16.0</v>
      </c>
      <c r="U198" s="13">
        <v>797.0</v>
      </c>
      <c r="V198" s="13">
        <v>7.0</v>
      </c>
      <c r="W198" s="13">
        <v>372.0</v>
      </c>
      <c r="X198" s="13" t="s">
        <v>1530</v>
      </c>
      <c r="Y198" s="13">
        <v>7.0</v>
      </c>
      <c r="Z198" s="13">
        <v>372.0</v>
      </c>
      <c r="AA198" s="13">
        <v>1.0</v>
      </c>
      <c r="AB198" s="13">
        <v>6.0</v>
      </c>
      <c r="AC198" s="13" t="s">
        <v>60</v>
      </c>
      <c r="AD198" s="13" t="s">
        <v>78</v>
      </c>
      <c r="AE198" s="13" t="s">
        <v>62</v>
      </c>
      <c r="AF198" s="13" t="s">
        <v>115</v>
      </c>
      <c r="AG198" s="13"/>
      <c r="AH198" s="13"/>
      <c r="AI198" s="13"/>
      <c r="AJ198" s="13"/>
      <c r="AK198" s="13"/>
      <c r="AL198" s="13" t="s">
        <v>326</v>
      </c>
      <c r="AM198" s="13" t="s">
        <v>572</v>
      </c>
      <c r="AN198" s="10" t="s">
        <v>1535</v>
      </c>
      <c r="AO198" s="11" t="s">
        <v>1536</v>
      </c>
      <c r="AP198" s="11">
        <v>6.0</v>
      </c>
      <c r="AQ198" s="11" t="str">
        <f t="shared" si="23"/>
        <v>0</v>
      </c>
      <c r="AR198" s="12">
        <f>IFERROR(__xludf.DUMMYFUNCTION("IF(REGEXMATCH(AO198, ""ISU_REP""), 1, 0)"),0.0)</f>
        <v>0</v>
      </c>
      <c r="AS198" s="12">
        <f>IFERROR(__xludf.DUMMYFUNCTION("IF(REGEXMATCH(AO198, ""ISU_ANLYS""), 1, 0)"),0.0)</f>
        <v>0</v>
      </c>
      <c r="AT198" s="12">
        <f>IFERROR(__xludf.DUMMYFUNCTION("IF(REGEXMATCH(AO198, ""SOL_DES""), 1, 0)"),1.0)</f>
        <v>1</v>
      </c>
      <c r="AU198" s="12">
        <f>IFERROR(__xludf.DUMMYFUNCTION("IF(REGEXMATCH(AO198, ""IMPL""), 1, 0)"),1.0)</f>
        <v>1</v>
      </c>
      <c r="AV198" s="12">
        <f>IFERROR(__xludf.DUMMYFUNCTION("IF(REGEXMATCH(AO198, ""CR""), 1, 0)"),1.0)</f>
        <v>1</v>
      </c>
      <c r="AW198" s="12">
        <f>IFERROR(__xludf.DUMMYFUNCTION("IF(REGEXMATCH(AO198, ""VER""), 1, 0)"),1.0)</f>
        <v>1</v>
      </c>
      <c r="AX198" s="16" t="s">
        <v>992</v>
      </c>
      <c r="AY198" s="16" t="s">
        <v>71</v>
      </c>
    </row>
    <row r="199" ht="15.75" customHeight="1">
      <c r="A199" s="5">
        <v>1343787.0</v>
      </c>
      <c r="B199" s="6" t="s">
        <v>1537</v>
      </c>
      <c r="C199" s="5">
        <v>0.0</v>
      </c>
      <c r="D199" s="7" t="s">
        <v>52</v>
      </c>
      <c r="E199" s="7" t="s">
        <v>53</v>
      </c>
      <c r="F199" s="7" t="s">
        <v>1487</v>
      </c>
      <c r="G199" s="7" t="s">
        <v>1184</v>
      </c>
      <c r="H199" s="7" t="s">
        <v>1538</v>
      </c>
      <c r="I199" s="5">
        <v>2017.0</v>
      </c>
      <c r="J199" s="8">
        <v>42795.0</v>
      </c>
      <c r="K199" s="7" t="s">
        <v>1539</v>
      </c>
      <c r="L199" s="7" t="s">
        <v>1540</v>
      </c>
      <c r="M199" s="7">
        <f>IFERROR(__xludf.DUMMYFUNCTION("index(SPLIT(L199,""-""),0,1)"),2017.0)</f>
        <v>2017</v>
      </c>
      <c r="N199" s="5">
        <v>1.0</v>
      </c>
      <c r="O199" s="5">
        <v>22.0</v>
      </c>
      <c r="P199" s="5">
        <v>4.0</v>
      </c>
      <c r="Q199" s="7" t="s">
        <v>1541</v>
      </c>
      <c r="R199" s="5">
        <v>5.0</v>
      </c>
      <c r="S199" s="5">
        <v>47.0</v>
      </c>
      <c r="T199" s="5">
        <v>19.0</v>
      </c>
      <c r="U199" s="5">
        <v>510.0</v>
      </c>
      <c r="V199" s="5">
        <v>8.0</v>
      </c>
      <c r="W199" s="5">
        <v>283.0</v>
      </c>
      <c r="X199" s="7" t="s">
        <v>1184</v>
      </c>
      <c r="Y199" s="5">
        <v>8.0</v>
      </c>
      <c r="Z199" s="5">
        <v>283.0</v>
      </c>
      <c r="AA199" s="5">
        <v>1.0</v>
      </c>
      <c r="AB199" s="5">
        <v>10.0</v>
      </c>
      <c r="AC199" s="7" t="s">
        <v>222</v>
      </c>
      <c r="AD199" s="7" t="s">
        <v>171</v>
      </c>
      <c r="AE199" s="7" t="s">
        <v>62</v>
      </c>
      <c r="AF199" s="7" t="s">
        <v>63</v>
      </c>
      <c r="AG199" s="7" t="s">
        <v>64</v>
      </c>
      <c r="AH199" s="7"/>
      <c r="AI199" s="7" t="s">
        <v>65</v>
      </c>
      <c r="AJ199" s="9" t="b">
        <v>0</v>
      </c>
      <c r="AK199" s="7" t="s">
        <v>64</v>
      </c>
      <c r="AL199" s="5" t="s">
        <v>66</v>
      </c>
      <c r="AM199" s="5" t="s">
        <v>67</v>
      </c>
      <c r="AN199" s="10" t="s">
        <v>1542</v>
      </c>
      <c r="AO199" s="11" t="s">
        <v>1543</v>
      </c>
      <c r="AP199" s="11">
        <v>6.0</v>
      </c>
      <c r="AQ199" s="11" t="str">
        <f t="shared" si="23"/>
        <v>0</v>
      </c>
      <c r="AR199" s="12">
        <f>IFERROR(__xludf.DUMMYFUNCTION("IF(REGEXMATCH(AO199, ""ISU_REP""), 1, 0)"),0.0)</f>
        <v>0</v>
      </c>
      <c r="AS199" s="12">
        <f>IFERROR(__xludf.DUMMYFUNCTION("IF(REGEXMATCH(AO199, ""ISU_ANLYS""), 1, 0)"),0.0)</f>
        <v>0</v>
      </c>
      <c r="AT199" s="12">
        <f>IFERROR(__xludf.DUMMYFUNCTION("IF(REGEXMATCH(AO199, ""SOL_DES""), 1, 0)"),0.0)</f>
        <v>0</v>
      </c>
      <c r="AU199" s="12">
        <f>IFERROR(__xludf.DUMMYFUNCTION("IF(REGEXMATCH(AO199, ""IMPL""), 1, 0)"),1.0)</f>
        <v>1</v>
      </c>
      <c r="AV199" s="12">
        <f>IFERROR(__xludf.DUMMYFUNCTION("IF(REGEXMATCH(AO199, ""CR""), 1, 0)"),1.0)</f>
        <v>1</v>
      </c>
      <c r="AW199" s="12">
        <f>IFERROR(__xludf.DUMMYFUNCTION("IF(REGEXMATCH(AO199, ""VER""), 1, 0)"),1.0)</f>
        <v>1</v>
      </c>
      <c r="AX199" s="10" t="s">
        <v>138</v>
      </c>
      <c r="AY199" s="10" t="s">
        <v>94</v>
      </c>
    </row>
    <row r="200" ht="15.75" customHeight="1">
      <c r="A200" s="5">
        <v>1344721.0</v>
      </c>
      <c r="B200" s="6" t="s">
        <v>1544</v>
      </c>
      <c r="C200" s="5">
        <v>0.0</v>
      </c>
      <c r="D200" s="7" t="s">
        <v>233</v>
      </c>
      <c r="E200" s="7" t="s">
        <v>53</v>
      </c>
      <c r="F200" s="7" t="s">
        <v>862</v>
      </c>
      <c r="G200" s="7" t="s">
        <v>278</v>
      </c>
      <c r="H200" s="7" t="s">
        <v>1545</v>
      </c>
      <c r="I200" s="5">
        <v>2017.0</v>
      </c>
      <c r="J200" s="8">
        <v>42795.0</v>
      </c>
      <c r="K200" s="7" t="s">
        <v>1546</v>
      </c>
      <c r="L200" s="7" t="s">
        <v>1546</v>
      </c>
      <c r="M200" s="7">
        <f>IFERROR(__xludf.DUMMYFUNCTION("index(SPLIT(L200,""-""),0,1)"),2017.0)</f>
        <v>2017</v>
      </c>
      <c r="N200" s="5">
        <v>1.0</v>
      </c>
      <c r="O200" s="5">
        <v>1.0</v>
      </c>
      <c r="P200" s="5">
        <v>3.0</v>
      </c>
      <c r="Q200" s="7" t="s">
        <v>1547</v>
      </c>
      <c r="R200" s="5">
        <v>7.0</v>
      </c>
      <c r="S200" s="5">
        <v>30.0</v>
      </c>
      <c r="T200" s="5">
        <v>6.0</v>
      </c>
      <c r="U200" s="5">
        <v>145.0</v>
      </c>
      <c r="V200" s="5">
        <v>2.0</v>
      </c>
      <c r="W200" s="5">
        <v>78.0</v>
      </c>
      <c r="X200" s="7" t="s">
        <v>278</v>
      </c>
      <c r="Y200" s="5">
        <v>2.0</v>
      </c>
      <c r="Z200" s="5">
        <v>78.0</v>
      </c>
      <c r="AA200" s="5">
        <v>1.0</v>
      </c>
      <c r="AB200" s="5">
        <v>2.0</v>
      </c>
      <c r="AC200" s="7" t="s">
        <v>60</v>
      </c>
      <c r="AD200" s="7" t="s">
        <v>78</v>
      </c>
      <c r="AE200" s="7" t="s">
        <v>62</v>
      </c>
      <c r="AF200" s="7" t="s">
        <v>63</v>
      </c>
      <c r="AG200" s="7" t="s">
        <v>64</v>
      </c>
      <c r="AH200" s="7"/>
      <c r="AI200" s="7" t="s">
        <v>65</v>
      </c>
      <c r="AJ200" s="9" t="b">
        <v>0</v>
      </c>
      <c r="AK200" s="7" t="s">
        <v>64</v>
      </c>
      <c r="AL200" s="5"/>
      <c r="AM200" s="5"/>
      <c r="AN200" s="10" t="s">
        <v>1548</v>
      </c>
      <c r="AO200" s="11" t="s">
        <v>1412</v>
      </c>
      <c r="AP200" s="11">
        <v>3.0</v>
      </c>
      <c r="AQ200" s="11"/>
      <c r="AR200" s="12">
        <f>IFERROR(__xludf.DUMMYFUNCTION("IF(REGEXMATCH(AO200, ""ISU_REP""), 1, 0)"),0.0)</f>
        <v>0</v>
      </c>
      <c r="AS200" s="12">
        <f>IFERROR(__xludf.DUMMYFUNCTION("IF(REGEXMATCH(AO200, ""ISU_ANLYS""), 1, 0)"),0.0)</f>
        <v>0</v>
      </c>
      <c r="AT200" s="12">
        <f>IFERROR(__xludf.DUMMYFUNCTION("IF(REGEXMATCH(AO200, ""SOL_DES""), 1, 0)"),0.0)</f>
        <v>0</v>
      </c>
      <c r="AU200" s="12">
        <f>IFERROR(__xludf.DUMMYFUNCTION("IF(REGEXMATCH(AO200, ""IMPL""), 1, 0)"),1.0)</f>
        <v>1</v>
      </c>
      <c r="AV200" s="12">
        <f>IFERROR(__xludf.DUMMYFUNCTION("IF(REGEXMATCH(AO200, ""CR""), 1, 0)"),1.0)</f>
        <v>1</v>
      </c>
      <c r="AW200" s="12">
        <f>IFERROR(__xludf.DUMMYFUNCTION("IF(REGEXMATCH(AO200, ""VER""), 1, 0)"),1.0)</f>
        <v>1</v>
      </c>
      <c r="AX200" s="10" t="s">
        <v>215</v>
      </c>
      <c r="AY200" s="10" t="s">
        <v>71</v>
      </c>
    </row>
    <row r="201" ht="15.75" customHeight="1">
      <c r="A201" s="13">
        <v>1347860.0</v>
      </c>
      <c r="B201" s="14" t="str">
        <f>CONCATENATE("https://bugzilla.mozilla.org/show_bug.cgi?id=",A201)</f>
        <v>https://bugzilla.mozilla.org/show_bug.cgi?id=1347860</v>
      </c>
      <c r="C201" s="13">
        <v>0.0</v>
      </c>
      <c r="D201" s="13" t="s">
        <v>52</v>
      </c>
      <c r="E201" s="13" t="s">
        <v>53</v>
      </c>
      <c r="F201" s="13" t="s">
        <v>1487</v>
      </c>
      <c r="G201" s="13" t="s">
        <v>1549</v>
      </c>
      <c r="H201" s="13" t="s">
        <v>1550</v>
      </c>
      <c r="I201" s="13">
        <v>2017.0</v>
      </c>
      <c r="J201" s="15">
        <v>42795.0</v>
      </c>
      <c r="K201" s="13" t="s">
        <v>1551</v>
      </c>
      <c r="L201" s="13" t="s">
        <v>1552</v>
      </c>
      <c r="M201" s="7">
        <f>IFERROR(__xludf.DUMMYFUNCTION("index(SPLIT(L201,""-""),0,1)"),2017.0)</f>
        <v>2017</v>
      </c>
      <c r="N201" s="13">
        <v>8.0</v>
      </c>
      <c r="O201" s="13">
        <v>11.0</v>
      </c>
      <c r="P201" s="13">
        <v>3.0</v>
      </c>
      <c r="Q201" s="13" t="s">
        <v>1553</v>
      </c>
      <c r="R201" s="13">
        <v>23.0</v>
      </c>
      <c r="S201" s="13">
        <v>42.0</v>
      </c>
      <c r="T201" s="13">
        <v>10.0</v>
      </c>
      <c r="U201" s="13">
        <v>787.0</v>
      </c>
      <c r="V201" s="13">
        <v>1.0</v>
      </c>
      <c r="W201" s="13">
        <v>42.0</v>
      </c>
      <c r="X201" s="13" t="s">
        <v>1554</v>
      </c>
      <c r="Y201" s="13">
        <v>2.0</v>
      </c>
      <c r="Z201" s="13">
        <v>73.0</v>
      </c>
      <c r="AA201" s="13">
        <v>0.0</v>
      </c>
      <c r="AB201" s="13">
        <v>0.0</v>
      </c>
      <c r="AC201" s="13" t="s">
        <v>60</v>
      </c>
      <c r="AD201" s="13" t="s">
        <v>78</v>
      </c>
      <c r="AE201" s="13" t="s">
        <v>62</v>
      </c>
      <c r="AF201" s="13" t="s">
        <v>63</v>
      </c>
      <c r="AG201" s="13"/>
      <c r="AH201" s="13"/>
      <c r="AI201" s="13"/>
      <c r="AJ201" s="13"/>
      <c r="AK201" s="13"/>
      <c r="AL201" s="13"/>
      <c r="AM201" s="13"/>
      <c r="AN201" s="10" t="s">
        <v>1555</v>
      </c>
      <c r="AO201" s="11" t="s">
        <v>1556</v>
      </c>
      <c r="AP201" s="11">
        <v>3.0</v>
      </c>
      <c r="AQ201" s="11" t="str">
        <f>IF(AP201&gt;12,"1","0")</f>
        <v>0</v>
      </c>
      <c r="AR201" s="12">
        <f>IFERROR(__xludf.DUMMYFUNCTION("IF(REGEXMATCH(AO201, ""ISU_REP""), 1, 0)"),0.0)</f>
        <v>0</v>
      </c>
      <c r="AS201" s="12">
        <f>IFERROR(__xludf.DUMMYFUNCTION("IF(REGEXMATCH(AO201, ""ISU_ANLYS""), 1, 0)"),1.0)</f>
        <v>1</v>
      </c>
      <c r="AT201" s="12">
        <f>IFERROR(__xludf.DUMMYFUNCTION("IF(REGEXMATCH(AO201, ""SOL_DES""), 1, 0)"),1.0)</f>
        <v>1</v>
      </c>
      <c r="AU201" s="12">
        <f>IFERROR(__xludf.DUMMYFUNCTION("IF(REGEXMATCH(AO201, ""IMPL""), 1, 0)"),0.0)</f>
        <v>0</v>
      </c>
      <c r="AV201" s="12">
        <f>IFERROR(__xludf.DUMMYFUNCTION("IF(REGEXMATCH(AO201, ""CR""), 1, 0)"),0.0)</f>
        <v>0</v>
      </c>
      <c r="AW201" s="12">
        <f>IFERROR(__xludf.DUMMYFUNCTION("IF(REGEXMATCH(AO201, ""VER""), 1, 0)"),1.0)</f>
        <v>1</v>
      </c>
      <c r="AX201" s="16" t="s">
        <v>654</v>
      </c>
      <c r="AY201" s="16" t="s">
        <v>71</v>
      </c>
    </row>
    <row r="202" ht="15.75" customHeight="1">
      <c r="A202" s="5">
        <v>1353954.0</v>
      </c>
      <c r="B202" s="6" t="s">
        <v>1557</v>
      </c>
      <c r="C202" s="5">
        <v>0.0</v>
      </c>
      <c r="D202" s="7" t="s">
        <v>233</v>
      </c>
      <c r="E202" s="7" t="s">
        <v>205</v>
      </c>
      <c r="F202" s="7" t="s">
        <v>1078</v>
      </c>
      <c r="G202" s="7" t="s">
        <v>336</v>
      </c>
      <c r="H202" s="7" t="s">
        <v>1558</v>
      </c>
      <c r="I202" s="5">
        <v>2017.0</v>
      </c>
      <c r="J202" s="8">
        <v>42826.0</v>
      </c>
      <c r="K202" s="7" t="s">
        <v>1559</v>
      </c>
      <c r="L202" s="7" t="s">
        <v>1560</v>
      </c>
      <c r="M202" s="7">
        <f>IFERROR(__xludf.DUMMYFUNCTION("index(SPLIT(L202,""-""),0,1)"),2017.0)</f>
        <v>2017</v>
      </c>
      <c r="N202" s="5">
        <v>70.0</v>
      </c>
      <c r="O202" s="5">
        <v>113.0</v>
      </c>
      <c r="P202" s="5">
        <v>8.0</v>
      </c>
      <c r="Q202" s="7" t="s">
        <v>1561</v>
      </c>
      <c r="R202" s="5">
        <v>15.0</v>
      </c>
      <c r="S202" s="5">
        <v>43.0</v>
      </c>
      <c r="T202" s="5">
        <v>13.0</v>
      </c>
      <c r="U202" s="5">
        <v>390.0</v>
      </c>
      <c r="V202" s="5">
        <v>3.0</v>
      </c>
      <c r="W202" s="5">
        <v>100.0</v>
      </c>
      <c r="X202" s="7" t="s">
        <v>1562</v>
      </c>
      <c r="Y202" s="5">
        <v>3.0</v>
      </c>
      <c r="Z202" s="5">
        <v>111.0</v>
      </c>
      <c r="AA202" s="5">
        <v>0.0</v>
      </c>
      <c r="AB202" s="5">
        <v>3.0</v>
      </c>
      <c r="AC202" s="7" t="s">
        <v>222</v>
      </c>
      <c r="AD202" s="7" t="s">
        <v>78</v>
      </c>
      <c r="AE202" s="7" t="s">
        <v>62</v>
      </c>
      <c r="AF202" s="7" t="s">
        <v>115</v>
      </c>
      <c r="AG202" s="7" t="s">
        <v>64</v>
      </c>
      <c r="AH202" s="7"/>
      <c r="AI202" s="7" t="s">
        <v>212</v>
      </c>
      <c r="AJ202" s="9" t="b">
        <v>0</v>
      </c>
      <c r="AK202" s="7" t="s">
        <v>64</v>
      </c>
      <c r="AL202" s="5"/>
      <c r="AM202" s="5"/>
      <c r="AN202" s="10" t="s">
        <v>1563</v>
      </c>
      <c r="AO202" s="11" t="s">
        <v>1412</v>
      </c>
      <c r="AP202" s="11">
        <v>3.0</v>
      </c>
      <c r="AQ202" s="11"/>
      <c r="AR202" s="12">
        <f>IFERROR(__xludf.DUMMYFUNCTION("IF(REGEXMATCH(AO202, ""ISU_REP""), 1, 0)"),0.0)</f>
        <v>0</v>
      </c>
      <c r="AS202" s="12">
        <f>IFERROR(__xludf.DUMMYFUNCTION("IF(REGEXMATCH(AO202, ""ISU_ANLYS""), 1, 0)"),0.0)</f>
        <v>0</v>
      </c>
      <c r="AT202" s="12">
        <f>IFERROR(__xludf.DUMMYFUNCTION("IF(REGEXMATCH(AO202, ""SOL_DES""), 1, 0)"),0.0)</f>
        <v>0</v>
      </c>
      <c r="AU202" s="12">
        <f>IFERROR(__xludf.DUMMYFUNCTION("IF(REGEXMATCH(AO202, ""IMPL""), 1, 0)"),1.0)</f>
        <v>1</v>
      </c>
      <c r="AV202" s="12">
        <f>IFERROR(__xludf.DUMMYFUNCTION("IF(REGEXMATCH(AO202, ""CR""), 1, 0)"),1.0)</f>
        <v>1</v>
      </c>
      <c r="AW202" s="12">
        <f>IFERROR(__xludf.DUMMYFUNCTION("IF(REGEXMATCH(AO202, ""VER""), 1, 0)"),1.0)</f>
        <v>1</v>
      </c>
      <c r="AX202" s="10" t="s">
        <v>215</v>
      </c>
      <c r="AY202" s="10" t="s">
        <v>71</v>
      </c>
    </row>
    <row r="203" ht="15.75" customHeight="1">
      <c r="A203" s="5">
        <v>1354406.0</v>
      </c>
      <c r="B203" s="6" t="s">
        <v>1564</v>
      </c>
      <c r="C203" s="5">
        <v>0.0</v>
      </c>
      <c r="D203" s="7" t="s">
        <v>233</v>
      </c>
      <c r="E203" s="7" t="s">
        <v>53</v>
      </c>
      <c r="F203" s="7" t="s">
        <v>108</v>
      </c>
      <c r="G203" s="7" t="s">
        <v>1565</v>
      </c>
      <c r="H203" s="7" t="s">
        <v>1566</v>
      </c>
      <c r="I203" s="5">
        <v>2017.0</v>
      </c>
      <c r="J203" s="8">
        <v>42826.0</v>
      </c>
      <c r="K203" s="7" t="s">
        <v>1567</v>
      </c>
      <c r="L203" s="7" t="s">
        <v>1568</v>
      </c>
      <c r="M203" s="7">
        <f>IFERROR(__xludf.DUMMYFUNCTION("index(SPLIT(L203,""-""),0,1)"),2017.0)</f>
        <v>2017</v>
      </c>
      <c r="N203" s="5">
        <v>214.0</v>
      </c>
      <c r="O203" s="5">
        <v>229.0</v>
      </c>
      <c r="P203" s="5">
        <v>5.0</v>
      </c>
      <c r="Q203" s="7" t="s">
        <v>1569</v>
      </c>
      <c r="R203" s="5">
        <v>10.0</v>
      </c>
      <c r="S203" s="5">
        <v>56.0</v>
      </c>
      <c r="T203" s="5">
        <v>4.0</v>
      </c>
      <c r="U203" s="5">
        <v>98.0</v>
      </c>
      <c r="V203" s="5">
        <v>1.0</v>
      </c>
      <c r="W203" s="5">
        <v>56.0</v>
      </c>
      <c r="X203" s="7" t="s">
        <v>1565</v>
      </c>
      <c r="Y203" s="5">
        <v>1.0</v>
      </c>
      <c r="Z203" s="5">
        <v>56.0</v>
      </c>
      <c r="AA203" s="5">
        <v>1.0</v>
      </c>
      <c r="AB203" s="5">
        <v>0.0</v>
      </c>
      <c r="AC203" s="7" t="s">
        <v>1570</v>
      </c>
      <c r="AD203" s="7" t="s">
        <v>78</v>
      </c>
      <c r="AE203" s="7" t="s">
        <v>62</v>
      </c>
      <c r="AF203" s="7" t="s">
        <v>115</v>
      </c>
      <c r="AG203" s="7" t="s">
        <v>64</v>
      </c>
      <c r="AH203" s="7"/>
      <c r="AI203" s="7" t="s">
        <v>65</v>
      </c>
      <c r="AJ203" s="9" t="b">
        <v>0</v>
      </c>
      <c r="AK203" s="7" t="s">
        <v>64</v>
      </c>
      <c r="AL203" s="5" t="s">
        <v>66</v>
      </c>
      <c r="AM203" s="5" t="s">
        <v>103</v>
      </c>
      <c r="AN203" s="10" t="s">
        <v>1075</v>
      </c>
      <c r="AO203" s="11" t="s">
        <v>1076</v>
      </c>
      <c r="AP203" s="11">
        <v>0.0</v>
      </c>
      <c r="AQ203" s="11"/>
      <c r="AR203" s="12">
        <f>IFERROR(__xludf.DUMMYFUNCTION("IF(REGEXMATCH(AO203, ""ISU_REP""), 1, 0)"),0.0)</f>
        <v>0</v>
      </c>
      <c r="AS203" s="12">
        <f>IFERROR(__xludf.DUMMYFUNCTION("IF(REGEXMATCH(AO203, ""ISU_ANLYS""), 1, 0)"),0.0)</f>
        <v>0</v>
      </c>
      <c r="AT203" s="12">
        <f>IFERROR(__xludf.DUMMYFUNCTION("IF(REGEXMATCH(AO203, ""SOL_DES""), 1, 0)"),0.0)</f>
        <v>0</v>
      </c>
      <c r="AU203" s="12">
        <f>IFERROR(__xludf.DUMMYFUNCTION("IF(REGEXMATCH(AO203, ""IMPL""), 1, 0)"),0.0)</f>
        <v>0</v>
      </c>
      <c r="AV203" s="12">
        <f>IFERROR(__xludf.DUMMYFUNCTION("IF(REGEXMATCH(AO203, ""CR""), 1, 0)"),0.0)</f>
        <v>0</v>
      </c>
      <c r="AW203" s="12">
        <f>IFERROR(__xludf.DUMMYFUNCTION("IF(REGEXMATCH(AO203, ""VER""), 1, 0)"),0.0)</f>
        <v>0</v>
      </c>
      <c r="AX203" s="10" t="s">
        <v>1076</v>
      </c>
      <c r="AY203" s="10" t="s">
        <v>71</v>
      </c>
    </row>
    <row r="204" ht="15.75" customHeight="1">
      <c r="A204" s="5">
        <v>1355481.0</v>
      </c>
      <c r="B204" s="6" t="s">
        <v>1571</v>
      </c>
      <c r="C204" s="5">
        <v>0.0</v>
      </c>
      <c r="D204" s="7" t="s">
        <v>52</v>
      </c>
      <c r="E204" s="7" t="s">
        <v>205</v>
      </c>
      <c r="F204" s="7" t="s">
        <v>261</v>
      </c>
      <c r="G204" s="7" t="s">
        <v>1375</v>
      </c>
      <c r="H204" s="7" t="s">
        <v>1572</v>
      </c>
      <c r="I204" s="5">
        <v>2017.0</v>
      </c>
      <c r="J204" s="8">
        <v>42826.0</v>
      </c>
      <c r="K204" s="7" t="s">
        <v>1573</v>
      </c>
      <c r="L204" s="7" t="s">
        <v>1573</v>
      </c>
      <c r="M204" s="7">
        <f>IFERROR(__xludf.DUMMYFUNCTION("index(SPLIT(L204,""-""),0,1)"),2017.0)</f>
        <v>2017</v>
      </c>
      <c r="N204" s="5">
        <v>7.0</v>
      </c>
      <c r="O204" s="5">
        <v>7.0</v>
      </c>
      <c r="P204" s="5">
        <v>3.0</v>
      </c>
      <c r="Q204" s="7" t="s">
        <v>1574</v>
      </c>
      <c r="R204" s="5">
        <v>15.0</v>
      </c>
      <c r="S204" s="5">
        <v>70.0</v>
      </c>
      <c r="T204" s="5">
        <v>10.0</v>
      </c>
      <c r="U204" s="5">
        <v>459.0</v>
      </c>
      <c r="V204" s="5">
        <v>1.0</v>
      </c>
      <c r="W204" s="5">
        <v>70.0</v>
      </c>
      <c r="X204" s="7" t="s">
        <v>1575</v>
      </c>
      <c r="Y204" s="5">
        <v>3.0</v>
      </c>
      <c r="Z204" s="5">
        <v>76.0</v>
      </c>
      <c r="AA204" s="5">
        <v>0.0</v>
      </c>
      <c r="AB204" s="5">
        <v>3.0</v>
      </c>
      <c r="AC204" s="7" t="s">
        <v>1150</v>
      </c>
      <c r="AD204" s="7" t="s">
        <v>78</v>
      </c>
      <c r="AE204" s="7" t="s">
        <v>62</v>
      </c>
      <c r="AF204" s="7" t="s">
        <v>63</v>
      </c>
      <c r="AG204" s="7" t="s">
        <v>64</v>
      </c>
      <c r="AH204" s="7"/>
      <c r="AI204" s="7" t="s">
        <v>212</v>
      </c>
      <c r="AJ204" s="9" t="b">
        <v>0</v>
      </c>
      <c r="AK204" s="7" t="s">
        <v>64</v>
      </c>
      <c r="AL204" s="5"/>
      <c r="AM204" s="5"/>
      <c r="AN204" s="10" t="s">
        <v>1576</v>
      </c>
      <c r="AO204" s="11" t="s">
        <v>1577</v>
      </c>
      <c r="AP204" s="11">
        <v>5.0</v>
      </c>
      <c r="AQ204" s="11" t="str">
        <f>IF(AP204&gt;12,"1","0")</f>
        <v>0</v>
      </c>
      <c r="AR204" s="12">
        <f>IFERROR(__xludf.DUMMYFUNCTION("IF(REGEXMATCH(AO204, ""ISU_REP""), 1, 0)"),0.0)</f>
        <v>0</v>
      </c>
      <c r="AS204" s="12">
        <f>IFERROR(__xludf.DUMMYFUNCTION("IF(REGEXMATCH(AO204, ""ISU_ANLYS""), 1, 0)"),0.0)</f>
        <v>0</v>
      </c>
      <c r="AT204" s="12">
        <f>IFERROR(__xludf.DUMMYFUNCTION("IF(REGEXMATCH(AO204, ""SOL_DES""), 1, 0)"),1.0)</f>
        <v>1</v>
      </c>
      <c r="AU204" s="12">
        <f>IFERROR(__xludf.DUMMYFUNCTION("IF(REGEXMATCH(AO204, ""IMPL""), 1, 0)"),1.0)</f>
        <v>1</v>
      </c>
      <c r="AV204" s="12">
        <f>IFERROR(__xludf.DUMMYFUNCTION("IF(REGEXMATCH(AO204, ""CR""), 1, 0)"),1.0)</f>
        <v>1</v>
      </c>
      <c r="AW204" s="12">
        <f>IFERROR(__xludf.DUMMYFUNCTION("IF(REGEXMATCH(AO204, ""VER""), 1, 0)"),1.0)</f>
        <v>1</v>
      </c>
      <c r="AX204" s="10" t="s">
        <v>376</v>
      </c>
      <c r="AY204" s="10" t="s">
        <v>71</v>
      </c>
    </row>
    <row r="205" ht="15.75" customHeight="1">
      <c r="A205" s="5">
        <v>1357049.0</v>
      </c>
      <c r="B205" s="6" t="s">
        <v>1578</v>
      </c>
      <c r="C205" s="5">
        <v>0.0</v>
      </c>
      <c r="D205" s="7" t="s">
        <v>233</v>
      </c>
      <c r="E205" s="7" t="s">
        <v>205</v>
      </c>
      <c r="F205" s="7" t="s">
        <v>254</v>
      </c>
      <c r="G205" s="7" t="s">
        <v>1530</v>
      </c>
      <c r="H205" s="7" t="s">
        <v>1579</v>
      </c>
      <c r="I205" s="5">
        <v>2017.0</v>
      </c>
      <c r="J205" s="8">
        <v>42826.0</v>
      </c>
      <c r="K205" s="7" t="s">
        <v>1580</v>
      </c>
      <c r="L205" s="7" t="s">
        <v>1581</v>
      </c>
      <c r="M205" s="7">
        <f>IFERROR(__xludf.DUMMYFUNCTION("index(SPLIT(L205,""-""),0,1)"),2017.0)</f>
        <v>2017</v>
      </c>
      <c r="N205" s="5">
        <v>59.0</v>
      </c>
      <c r="O205" s="5">
        <v>74.0</v>
      </c>
      <c r="P205" s="5">
        <v>7.0</v>
      </c>
      <c r="Q205" s="7" t="s">
        <v>1582</v>
      </c>
      <c r="R205" s="5">
        <v>20.0</v>
      </c>
      <c r="S205" s="5">
        <v>15.0</v>
      </c>
      <c r="T205" s="5">
        <v>35.0</v>
      </c>
      <c r="U205" s="5">
        <v>2699.0</v>
      </c>
      <c r="V205" s="5">
        <v>4.0</v>
      </c>
      <c r="W205" s="5">
        <v>154.0</v>
      </c>
      <c r="X205" s="7" t="s">
        <v>1583</v>
      </c>
      <c r="Y205" s="5">
        <v>15.0</v>
      </c>
      <c r="Z205" s="5">
        <v>1114.0</v>
      </c>
      <c r="AA205" s="5">
        <v>0.0</v>
      </c>
      <c r="AB205" s="5">
        <v>18.0</v>
      </c>
      <c r="AC205" s="7" t="s">
        <v>222</v>
      </c>
      <c r="AD205" s="7" t="s">
        <v>78</v>
      </c>
      <c r="AE205" s="7" t="s">
        <v>62</v>
      </c>
      <c r="AF205" s="7" t="s">
        <v>115</v>
      </c>
      <c r="AG205" s="7" t="s">
        <v>1584</v>
      </c>
      <c r="AH205" s="7"/>
      <c r="AI205" s="7" t="s">
        <v>212</v>
      </c>
      <c r="AJ205" s="9" t="b">
        <v>0</v>
      </c>
      <c r="AK205" s="7" t="s">
        <v>64</v>
      </c>
      <c r="AL205" s="5" t="s">
        <v>66</v>
      </c>
      <c r="AM205" s="5" t="s">
        <v>90</v>
      </c>
      <c r="AN205" s="10" t="s">
        <v>1585</v>
      </c>
      <c r="AO205" s="11" t="s">
        <v>1586</v>
      </c>
      <c r="AP205" s="11">
        <v>11.0</v>
      </c>
      <c r="AQ205" s="11"/>
      <c r="AR205" s="12">
        <f>IFERROR(__xludf.DUMMYFUNCTION("IF(REGEXMATCH(AO205, ""ISU_REP""), 1, 0)"),0.0)</f>
        <v>0</v>
      </c>
      <c r="AS205" s="12">
        <f>IFERROR(__xludf.DUMMYFUNCTION("IF(REGEXMATCH(AO205, ""ISU_ANLYS""), 1, 0)"),0.0)</f>
        <v>0</v>
      </c>
      <c r="AT205" s="12">
        <f>IFERROR(__xludf.DUMMYFUNCTION("IF(REGEXMATCH(AO205, ""SOL_DES""), 1, 0)"),1.0)</f>
        <v>1</v>
      </c>
      <c r="AU205" s="12">
        <f>IFERROR(__xludf.DUMMYFUNCTION("IF(REGEXMATCH(AO205, ""IMPL""), 1, 0)"),1.0)</f>
        <v>1</v>
      </c>
      <c r="AV205" s="12">
        <f>IFERROR(__xludf.DUMMYFUNCTION("IF(REGEXMATCH(AO205, ""CR""), 1, 0)"),1.0)</f>
        <v>1</v>
      </c>
      <c r="AW205" s="12">
        <f>IFERROR(__xludf.DUMMYFUNCTION("IF(REGEXMATCH(AO205, ""VER""), 1, 0)"),1.0)</f>
        <v>1</v>
      </c>
      <c r="AX205" s="10" t="s">
        <v>127</v>
      </c>
      <c r="AY205" s="10" t="s">
        <v>94</v>
      </c>
    </row>
    <row r="206" ht="15.75" customHeight="1">
      <c r="A206" s="5">
        <v>1357065.0</v>
      </c>
      <c r="B206" s="6" t="s">
        <v>1587</v>
      </c>
      <c r="C206" s="5">
        <v>0.0</v>
      </c>
      <c r="D206" s="7" t="s">
        <v>233</v>
      </c>
      <c r="E206" s="7" t="s">
        <v>53</v>
      </c>
      <c r="F206" s="7" t="s">
        <v>1588</v>
      </c>
      <c r="G206" s="7" t="s">
        <v>697</v>
      </c>
      <c r="H206" s="7" t="s">
        <v>1589</v>
      </c>
      <c r="I206" s="5">
        <v>2017.0</v>
      </c>
      <c r="J206" s="8">
        <v>42826.0</v>
      </c>
      <c r="K206" s="7" t="s">
        <v>1590</v>
      </c>
      <c r="L206" s="7" t="s">
        <v>1591</v>
      </c>
      <c r="M206" s="7">
        <f>IFERROR(__xludf.DUMMYFUNCTION("index(SPLIT(L206,""-""),0,1)"),2017.0)</f>
        <v>2017</v>
      </c>
      <c r="N206" s="5">
        <v>1.0</v>
      </c>
      <c r="O206" s="5">
        <v>10.0</v>
      </c>
      <c r="P206" s="5">
        <v>1.0</v>
      </c>
      <c r="Q206" s="7" t="s">
        <v>1592</v>
      </c>
      <c r="R206" s="5">
        <v>15.0</v>
      </c>
      <c r="S206" s="5">
        <v>87.0</v>
      </c>
      <c r="T206" s="5">
        <v>13.0</v>
      </c>
      <c r="U206" s="5">
        <v>672.0</v>
      </c>
      <c r="V206" s="5">
        <v>9.0</v>
      </c>
      <c r="W206" s="5">
        <v>512.0</v>
      </c>
      <c r="X206" s="7" t="s">
        <v>697</v>
      </c>
      <c r="Y206" s="5">
        <v>9.0</v>
      </c>
      <c r="Z206" s="5">
        <v>512.0</v>
      </c>
      <c r="AA206" s="5">
        <v>1.0</v>
      </c>
      <c r="AB206" s="5">
        <v>9.0</v>
      </c>
      <c r="AC206" s="7" t="s">
        <v>742</v>
      </c>
      <c r="AD206" s="7" t="s">
        <v>78</v>
      </c>
      <c r="AE206" s="7" t="s">
        <v>62</v>
      </c>
      <c r="AF206" s="7" t="s">
        <v>63</v>
      </c>
      <c r="AG206" s="7" t="s">
        <v>64</v>
      </c>
      <c r="AH206" s="7"/>
      <c r="AI206" s="7" t="s">
        <v>65</v>
      </c>
      <c r="AJ206" s="9" t="b">
        <v>0</v>
      </c>
      <c r="AK206" s="7" t="s">
        <v>64</v>
      </c>
      <c r="AL206" s="5" t="s">
        <v>66</v>
      </c>
      <c r="AM206" s="5" t="s">
        <v>273</v>
      </c>
      <c r="AN206" s="10" t="s">
        <v>1593</v>
      </c>
      <c r="AO206" s="11" t="s">
        <v>154</v>
      </c>
      <c r="AP206" s="11">
        <v>2.0</v>
      </c>
      <c r="AQ206" s="11"/>
      <c r="AR206" s="12">
        <f>IFERROR(__xludf.DUMMYFUNCTION("IF(REGEXMATCH(AO206, ""ISU_REP""), 1, 0)"),0.0)</f>
        <v>0</v>
      </c>
      <c r="AS206" s="12">
        <f>IFERROR(__xludf.DUMMYFUNCTION("IF(REGEXMATCH(AO206, ""ISU_ANLYS""), 1, 0)"),0.0)</f>
        <v>0</v>
      </c>
      <c r="AT206" s="12">
        <f>IFERROR(__xludf.DUMMYFUNCTION("IF(REGEXMATCH(AO206, ""SOL_DES""), 1, 0)"),0.0)</f>
        <v>0</v>
      </c>
      <c r="AU206" s="12">
        <f>IFERROR(__xludf.DUMMYFUNCTION("IF(REGEXMATCH(AO206, ""IMPL""), 1, 0)"),1.0)</f>
        <v>1</v>
      </c>
      <c r="AV206" s="12">
        <f>IFERROR(__xludf.DUMMYFUNCTION("IF(REGEXMATCH(AO206, ""CR""), 1, 0)"),1.0)</f>
        <v>1</v>
      </c>
      <c r="AW206" s="12">
        <f>IFERROR(__xludf.DUMMYFUNCTION("IF(REGEXMATCH(AO206, ""VER""), 1, 0)"),0.0)</f>
        <v>0</v>
      </c>
      <c r="AX206" s="10" t="s">
        <v>155</v>
      </c>
      <c r="AY206" s="10" t="s">
        <v>71</v>
      </c>
    </row>
    <row r="207" ht="15.75" customHeight="1">
      <c r="A207" s="5">
        <v>1357386.0</v>
      </c>
      <c r="B207" s="6" t="s">
        <v>1594</v>
      </c>
      <c r="C207" s="5">
        <v>0.0</v>
      </c>
      <c r="D207" s="7" t="s">
        <v>233</v>
      </c>
      <c r="E207" s="7" t="s">
        <v>53</v>
      </c>
      <c r="F207" s="7" t="s">
        <v>1273</v>
      </c>
      <c r="G207" s="7" t="s">
        <v>1278</v>
      </c>
      <c r="H207" s="7" t="s">
        <v>1595</v>
      </c>
      <c r="I207" s="5">
        <v>2017.0</v>
      </c>
      <c r="J207" s="8">
        <v>42826.0</v>
      </c>
      <c r="K207" s="7" t="s">
        <v>1596</v>
      </c>
      <c r="L207" s="7" t="s">
        <v>1597</v>
      </c>
      <c r="M207" s="7">
        <f>IFERROR(__xludf.DUMMYFUNCTION("index(SPLIT(L207,""-""),0,1)"),2017.0)</f>
        <v>2017</v>
      </c>
      <c r="N207" s="5">
        <v>44.0</v>
      </c>
      <c r="O207" s="5">
        <v>73.0</v>
      </c>
      <c r="P207" s="5">
        <v>5.0</v>
      </c>
      <c r="Q207" s="7" t="s">
        <v>1598</v>
      </c>
      <c r="R207" s="5">
        <v>7.0</v>
      </c>
      <c r="S207" s="5">
        <v>0.0</v>
      </c>
      <c r="T207" s="5">
        <v>15.0</v>
      </c>
      <c r="U207" s="5">
        <v>1163.0</v>
      </c>
      <c r="V207" s="5">
        <v>5.0</v>
      </c>
      <c r="W207" s="5">
        <v>368.0</v>
      </c>
      <c r="X207" s="7" t="s">
        <v>1278</v>
      </c>
      <c r="Y207" s="5">
        <v>5.0</v>
      </c>
      <c r="Z207" s="5">
        <v>368.0</v>
      </c>
      <c r="AA207" s="5">
        <v>1.0</v>
      </c>
      <c r="AB207" s="5">
        <v>5.0</v>
      </c>
      <c r="AC207" s="7" t="s">
        <v>1150</v>
      </c>
      <c r="AD207" s="7" t="s">
        <v>78</v>
      </c>
      <c r="AE207" s="7" t="s">
        <v>62</v>
      </c>
      <c r="AF207" s="7" t="s">
        <v>63</v>
      </c>
      <c r="AG207" s="7" t="s">
        <v>64</v>
      </c>
      <c r="AH207" s="7"/>
      <c r="AI207" s="7" t="s">
        <v>65</v>
      </c>
      <c r="AJ207" s="9" t="b">
        <v>0</v>
      </c>
      <c r="AK207" s="7" t="s">
        <v>64</v>
      </c>
      <c r="AL207" s="5" t="s">
        <v>66</v>
      </c>
      <c r="AM207" s="5" t="s">
        <v>103</v>
      </c>
      <c r="AN207" s="10" t="s">
        <v>1599</v>
      </c>
      <c r="AO207" s="11" t="s">
        <v>1600</v>
      </c>
      <c r="AP207" s="11">
        <v>7.0</v>
      </c>
      <c r="AQ207" s="11"/>
      <c r="AR207" s="12">
        <f>IFERROR(__xludf.DUMMYFUNCTION("IF(REGEXMATCH(AO207, ""ISU_REP""), 1, 0)"),0.0)</f>
        <v>0</v>
      </c>
      <c r="AS207" s="12">
        <f>IFERROR(__xludf.DUMMYFUNCTION("IF(REGEXMATCH(AO207, ""ISU_ANLYS""), 1, 0)"),0.0)</f>
        <v>0</v>
      </c>
      <c r="AT207" s="12">
        <f>IFERROR(__xludf.DUMMYFUNCTION("IF(REGEXMATCH(AO207, ""SOL_DES""), 1, 0)"),1.0)</f>
        <v>1</v>
      </c>
      <c r="AU207" s="12">
        <f>IFERROR(__xludf.DUMMYFUNCTION("IF(REGEXMATCH(AO207, ""IMPL""), 1, 0)"),1.0)</f>
        <v>1</v>
      </c>
      <c r="AV207" s="12">
        <f>IFERROR(__xludf.DUMMYFUNCTION("IF(REGEXMATCH(AO207, ""CR""), 1, 0)"),1.0)</f>
        <v>1</v>
      </c>
      <c r="AW207" s="12">
        <f>IFERROR(__xludf.DUMMYFUNCTION("IF(REGEXMATCH(AO207, ""VER""), 1, 0)"),1.0)</f>
        <v>1</v>
      </c>
      <c r="AX207" s="10" t="s">
        <v>992</v>
      </c>
      <c r="AY207" s="10" t="s">
        <v>71</v>
      </c>
    </row>
    <row r="208" ht="15.75" customHeight="1">
      <c r="A208" s="5">
        <v>1359490.0</v>
      </c>
      <c r="B208" s="6" t="s">
        <v>1601</v>
      </c>
      <c r="C208" s="5">
        <v>0.0</v>
      </c>
      <c r="D208" s="7" t="s">
        <v>233</v>
      </c>
      <c r="E208" s="7" t="s">
        <v>53</v>
      </c>
      <c r="F208" s="7" t="s">
        <v>349</v>
      </c>
      <c r="G208" s="7" t="s">
        <v>575</v>
      </c>
      <c r="H208" s="7" t="s">
        <v>1602</v>
      </c>
      <c r="I208" s="5">
        <v>2017.0</v>
      </c>
      <c r="J208" s="8">
        <v>42826.0</v>
      </c>
      <c r="K208" s="7" t="s">
        <v>1603</v>
      </c>
      <c r="L208" s="7" t="s">
        <v>1603</v>
      </c>
      <c r="M208" s="7">
        <f>IFERROR(__xludf.DUMMYFUNCTION("index(SPLIT(L208,""-""),0,1)"),2017.0)</f>
        <v>2017</v>
      </c>
      <c r="N208" s="5">
        <v>20.0</v>
      </c>
      <c r="O208" s="5">
        <v>20.0</v>
      </c>
      <c r="P208" s="5">
        <v>7.0</v>
      </c>
      <c r="Q208" s="7" t="s">
        <v>1604</v>
      </c>
      <c r="R208" s="5">
        <v>5.0</v>
      </c>
      <c r="S208" s="5">
        <v>93.0</v>
      </c>
      <c r="T208" s="5">
        <v>22.0</v>
      </c>
      <c r="U208" s="5">
        <v>3886.0</v>
      </c>
      <c r="V208" s="5">
        <v>10.0</v>
      </c>
      <c r="W208" s="5">
        <v>1639.0</v>
      </c>
      <c r="X208" s="7" t="s">
        <v>575</v>
      </c>
      <c r="Y208" s="5">
        <v>10.0</v>
      </c>
      <c r="Z208" s="5">
        <v>1639.0</v>
      </c>
      <c r="AA208" s="5">
        <v>1.0</v>
      </c>
      <c r="AB208" s="5">
        <v>3.0</v>
      </c>
      <c r="AC208" s="7" t="s">
        <v>60</v>
      </c>
      <c r="AD208" s="7" t="s">
        <v>78</v>
      </c>
      <c r="AE208" s="7" t="s">
        <v>62</v>
      </c>
      <c r="AF208" s="7" t="s">
        <v>63</v>
      </c>
      <c r="AG208" s="7" t="s">
        <v>64</v>
      </c>
      <c r="AH208" s="7"/>
      <c r="AI208" s="7" t="s">
        <v>65</v>
      </c>
      <c r="AJ208" s="9" t="b">
        <v>0</v>
      </c>
      <c r="AK208" s="7" t="s">
        <v>64</v>
      </c>
      <c r="AL208" s="5"/>
      <c r="AM208" s="5"/>
      <c r="AN208" s="10" t="s">
        <v>1605</v>
      </c>
      <c r="AO208" s="11" t="s">
        <v>1606</v>
      </c>
      <c r="AP208" s="11">
        <v>8.0</v>
      </c>
      <c r="AQ208" s="11"/>
      <c r="AR208" s="12">
        <f>IFERROR(__xludf.DUMMYFUNCTION("IF(REGEXMATCH(AO208, ""ISU_REP""), 1, 0)"),0.0)</f>
        <v>0</v>
      </c>
      <c r="AS208" s="12">
        <f>IFERROR(__xludf.DUMMYFUNCTION("IF(REGEXMATCH(AO208, ""ISU_ANLYS""), 1, 0)"),0.0)</f>
        <v>0</v>
      </c>
      <c r="AT208" s="12">
        <f>IFERROR(__xludf.DUMMYFUNCTION("IF(REGEXMATCH(AO208, ""SOL_DES""), 1, 0)"),1.0)</f>
        <v>1</v>
      </c>
      <c r="AU208" s="12">
        <f>IFERROR(__xludf.DUMMYFUNCTION("IF(REGEXMATCH(AO208, ""IMPL""), 1, 0)"),1.0)</f>
        <v>1</v>
      </c>
      <c r="AV208" s="12">
        <f>IFERROR(__xludf.DUMMYFUNCTION("IF(REGEXMATCH(AO208, ""CR""), 1, 0)"),1.0)</f>
        <v>1</v>
      </c>
      <c r="AW208" s="12">
        <f>IFERROR(__xludf.DUMMYFUNCTION("IF(REGEXMATCH(AO208, ""VER""), 1, 0)"),1.0)</f>
        <v>1</v>
      </c>
      <c r="AX208" s="10" t="s">
        <v>127</v>
      </c>
      <c r="AY208" s="10" t="s">
        <v>94</v>
      </c>
    </row>
    <row r="209" ht="15.75" customHeight="1">
      <c r="A209" s="5">
        <v>1362590.0</v>
      </c>
      <c r="B209" s="6" t="s">
        <v>1607</v>
      </c>
      <c r="C209" s="5">
        <v>0.0</v>
      </c>
      <c r="D209" s="7" t="s">
        <v>52</v>
      </c>
      <c r="E209" s="7" t="s">
        <v>53</v>
      </c>
      <c r="F209" s="7" t="s">
        <v>73</v>
      </c>
      <c r="G209" s="7" t="s">
        <v>166</v>
      </c>
      <c r="H209" s="7" t="s">
        <v>1608</v>
      </c>
      <c r="I209" s="5">
        <v>2017.0</v>
      </c>
      <c r="J209" s="8">
        <v>42856.0</v>
      </c>
      <c r="K209" s="7" t="s">
        <v>1609</v>
      </c>
      <c r="L209" s="7" t="s">
        <v>1610</v>
      </c>
      <c r="M209" s="7">
        <f>IFERROR(__xludf.DUMMYFUNCTION("index(SPLIT(L209,""-""),0,1)"),2017.0)</f>
        <v>2017</v>
      </c>
      <c r="N209" s="5">
        <v>7.0</v>
      </c>
      <c r="O209" s="5">
        <v>175.0</v>
      </c>
      <c r="P209" s="5">
        <v>12.0</v>
      </c>
      <c r="Q209" s="7" t="s">
        <v>1611</v>
      </c>
      <c r="R209" s="5">
        <v>17.0</v>
      </c>
      <c r="S209" s="5">
        <v>160.0</v>
      </c>
      <c r="T209" s="5">
        <v>21.0</v>
      </c>
      <c r="U209" s="5">
        <v>1014.0</v>
      </c>
      <c r="V209" s="5">
        <v>6.0</v>
      </c>
      <c r="W209" s="5">
        <v>284.0</v>
      </c>
      <c r="X209" s="7" t="s">
        <v>1056</v>
      </c>
      <c r="Y209" s="5">
        <v>6.0</v>
      </c>
      <c r="Z209" s="5">
        <v>447.0</v>
      </c>
      <c r="AA209" s="5">
        <v>0.0</v>
      </c>
      <c r="AB209" s="5">
        <v>7.0</v>
      </c>
      <c r="AC209" s="7" t="s">
        <v>60</v>
      </c>
      <c r="AD209" s="7" t="s">
        <v>171</v>
      </c>
      <c r="AE209" s="7" t="s">
        <v>62</v>
      </c>
      <c r="AF209" s="7" t="s">
        <v>115</v>
      </c>
      <c r="AG209" s="7" t="s">
        <v>64</v>
      </c>
      <c r="AH209" s="7"/>
      <c r="AI209" s="7" t="s">
        <v>65</v>
      </c>
      <c r="AJ209" s="9" t="b">
        <v>0</v>
      </c>
      <c r="AK209" s="7" t="s">
        <v>64</v>
      </c>
      <c r="AL209" s="5" t="s">
        <v>172</v>
      </c>
      <c r="AM209" s="5" t="s">
        <v>1074</v>
      </c>
      <c r="AN209" s="10" t="s">
        <v>1612</v>
      </c>
      <c r="AO209" s="11" t="s">
        <v>1613</v>
      </c>
      <c r="AP209" s="11">
        <v>5.0</v>
      </c>
      <c r="AQ209" s="11" t="str">
        <f>IF(AP209&gt;12,"1","0")</f>
        <v>0</v>
      </c>
      <c r="AR209" s="12">
        <f>IFERROR(__xludf.DUMMYFUNCTION("IF(REGEXMATCH(AO209, ""ISU_REP""), 1, 0)"),0.0)</f>
        <v>0</v>
      </c>
      <c r="AS209" s="12">
        <f>IFERROR(__xludf.DUMMYFUNCTION("IF(REGEXMATCH(AO209, ""ISU_ANLYS""), 1, 0)"),1.0)</f>
        <v>1</v>
      </c>
      <c r="AT209" s="12">
        <f>IFERROR(__xludf.DUMMYFUNCTION("IF(REGEXMATCH(AO209, ""SOL_DES""), 1, 0)"),1.0)</f>
        <v>1</v>
      </c>
      <c r="AU209" s="12">
        <f>IFERROR(__xludf.DUMMYFUNCTION("IF(REGEXMATCH(AO209, ""IMPL""), 1, 0)"),1.0)</f>
        <v>1</v>
      </c>
      <c r="AV209" s="12">
        <f>IFERROR(__xludf.DUMMYFUNCTION("IF(REGEXMATCH(AO209, ""CR""), 1, 0)"),0.0)</f>
        <v>0</v>
      </c>
      <c r="AW209" s="12">
        <f>IFERROR(__xludf.DUMMYFUNCTION("IF(REGEXMATCH(AO209, ""VER""), 1, 0)"),1.0)</f>
        <v>1</v>
      </c>
      <c r="AX209" s="10" t="s">
        <v>70</v>
      </c>
      <c r="AY209" s="10" t="s">
        <v>71</v>
      </c>
    </row>
    <row r="210" ht="15.75" customHeight="1">
      <c r="A210" s="13">
        <v>1363344.0</v>
      </c>
      <c r="B210" s="14" t="str">
        <f>CONCATENATE("https://bugzilla.mozilla.org/show_bug.cgi?id=",A210)</f>
        <v>https://bugzilla.mozilla.org/show_bug.cgi?id=1363344</v>
      </c>
      <c r="C210" s="13">
        <v>0.0</v>
      </c>
      <c r="D210" s="13" t="s">
        <v>233</v>
      </c>
      <c r="E210" s="13" t="s">
        <v>53</v>
      </c>
      <c r="F210" s="13" t="s">
        <v>1588</v>
      </c>
      <c r="G210" s="13" t="s">
        <v>697</v>
      </c>
      <c r="H210" s="13" t="s">
        <v>1614</v>
      </c>
      <c r="I210" s="13">
        <v>2017.0</v>
      </c>
      <c r="J210" s="15">
        <v>42856.0</v>
      </c>
      <c r="K210" s="13" t="s">
        <v>1615</v>
      </c>
      <c r="L210" s="13" t="s">
        <v>1616</v>
      </c>
      <c r="M210" s="7">
        <f>IFERROR(__xludf.DUMMYFUNCTION("index(SPLIT(L210,""-""),0,1)"),2017.0)</f>
        <v>2017</v>
      </c>
      <c r="N210" s="13">
        <v>2.0</v>
      </c>
      <c r="O210" s="13">
        <v>15.0</v>
      </c>
      <c r="P210" s="13">
        <v>3.0</v>
      </c>
      <c r="Q210" s="13" t="s">
        <v>1617</v>
      </c>
      <c r="R210" s="13">
        <v>12.0</v>
      </c>
      <c r="S210" s="13">
        <v>186.0</v>
      </c>
      <c r="T210" s="13">
        <v>8.0</v>
      </c>
      <c r="U210" s="13">
        <v>507.0</v>
      </c>
      <c r="V210" s="13">
        <v>4.0</v>
      </c>
      <c r="W210" s="13">
        <v>379.0</v>
      </c>
      <c r="X210" s="13" t="s">
        <v>697</v>
      </c>
      <c r="Y210" s="13">
        <v>4.0</v>
      </c>
      <c r="Z210" s="13">
        <v>379.0</v>
      </c>
      <c r="AA210" s="13">
        <v>1.0</v>
      </c>
      <c r="AB210" s="13">
        <v>3.0</v>
      </c>
      <c r="AC210" s="13" t="s">
        <v>742</v>
      </c>
      <c r="AD210" s="13" t="s">
        <v>78</v>
      </c>
      <c r="AE210" s="13" t="s">
        <v>62</v>
      </c>
      <c r="AF210" s="13" t="s">
        <v>63</v>
      </c>
      <c r="AG210" s="13"/>
      <c r="AH210" s="13"/>
      <c r="AI210" s="13"/>
      <c r="AJ210" s="13"/>
      <c r="AK210" s="13"/>
      <c r="AL210" s="13" t="s">
        <v>66</v>
      </c>
      <c r="AM210" s="13" t="s">
        <v>223</v>
      </c>
      <c r="AN210" s="10" t="s">
        <v>1618</v>
      </c>
      <c r="AO210" s="11" t="s">
        <v>154</v>
      </c>
      <c r="AP210" s="11">
        <v>2.0</v>
      </c>
      <c r="AQ210" s="11"/>
      <c r="AR210" s="12">
        <f>IFERROR(__xludf.DUMMYFUNCTION("IF(REGEXMATCH(AO210, ""ISU_REP""), 1, 0)"),0.0)</f>
        <v>0</v>
      </c>
      <c r="AS210" s="12">
        <f>IFERROR(__xludf.DUMMYFUNCTION("IF(REGEXMATCH(AO210, ""ISU_ANLYS""), 1, 0)"),0.0)</f>
        <v>0</v>
      </c>
      <c r="AT210" s="12">
        <f>IFERROR(__xludf.DUMMYFUNCTION("IF(REGEXMATCH(AO210, ""SOL_DES""), 1, 0)"),0.0)</f>
        <v>0</v>
      </c>
      <c r="AU210" s="12">
        <f>IFERROR(__xludf.DUMMYFUNCTION("IF(REGEXMATCH(AO210, ""IMPL""), 1, 0)"),1.0)</f>
        <v>1</v>
      </c>
      <c r="AV210" s="12">
        <f>IFERROR(__xludf.DUMMYFUNCTION("IF(REGEXMATCH(AO210, ""CR""), 1, 0)"),1.0)</f>
        <v>1</v>
      </c>
      <c r="AW210" s="12">
        <f>IFERROR(__xludf.DUMMYFUNCTION("IF(REGEXMATCH(AO210, ""VER""), 1, 0)"),0.0)</f>
        <v>0</v>
      </c>
      <c r="AX210" s="16" t="s">
        <v>155</v>
      </c>
      <c r="AY210" s="16" t="s">
        <v>71</v>
      </c>
    </row>
    <row r="211" ht="15.75" customHeight="1">
      <c r="A211" s="5">
        <v>1373154.0</v>
      </c>
      <c r="B211" s="6" t="s">
        <v>1619</v>
      </c>
      <c r="C211" s="5">
        <v>0.0</v>
      </c>
      <c r="D211" s="7" t="s">
        <v>233</v>
      </c>
      <c r="E211" s="7" t="s">
        <v>53</v>
      </c>
      <c r="F211" s="7" t="s">
        <v>724</v>
      </c>
      <c r="G211" s="7" t="s">
        <v>227</v>
      </c>
      <c r="H211" s="7" t="s">
        <v>1620</v>
      </c>
      <c r="I211" s="5">
        <v>2017.0</v>
      </c>
      <c r="J211" s="8">
        <v>42887.0</v>
      </c>
      <c r="K211" s="7" t="s">
        <v>1621</v>
      </c>
      <c r="L211" s="7" t="s">
        <v>1621</v>
      </c>
      <c r="M211" s="7">
        <f>IFERROR(__xludf.DUMMYFUNCTION("index(SPLIT(L211,""-""),0,1)"),2017.0)</f>
        <v>2017</v>
      </c>
      <c r="N211" s="5">
        <v>4.0</v>
      </c>
      <c r="O211" s="5">
        <v>4.0</v>
      </c>
      <c r="P211" s="5">
        <v>3.0</v>
      </c>
      <c r="Q211" s="7" t="s">
        <v>1622</v>
      </c>
      <c r="R211" s="5">
        <v>6.0</v>
      </c>
      <c r="S211" s="5">
        <v>2.0</v>
      </c>
      <c r="T211" s="5">
        <v>15.0</v>
      </c>
      <c r="U211" s="5">
        <v>1382.0</v>
      </c>
      <c r="V211" s="5">
        <v>11.0</v>
      </c>
      <c r="W211" s="5">
        <v>987.0</v>
      </c>
      <c r="X211" s="7" t="s">
        <v>227</v>
      </c>
      <c r="Y211" s="5">
        <v>11.0</v>
      </c>
      <c r="Z211" s="5">
        <v>987.0</v>
      </c>
      <c r="AA211" s="5">
        <v>1.0</v>
      </c>
      <c r="AB211" s="5">
        <v>4.0</v>
      </c>
      <c r="AC211" s="7" t="s">
        <v>60</v>
      </c>
      <c r="AD211" s="7" t="s">
        <v>78</v>
      </c>
      <c r="AE211" s="7" t="s">
        <v>62</v>
      </c>
      <c r="AF211" s="7" t="s">
        <v>63</v>
      </c>
      <c r="AG211" s="7" t="s">
        <v>64</v>
      </c>
      <c r="AH211" s="7"/>
      <c r="AI211" s="7" t="s">
        <v>65</v>
      </c>
      <c r="AJ211" s="9" t="b">
        <v>0</v>
      </c>
      <c r="AK211" s="7" t="s">
        <v>64</v>
      </c>
      <c r="AL211" s="5" t="s">
        <v>172</v>
      </c>
      <c r="AM211" s="5" t="s">
        <v>173</v>
      </c>
      <c r="AN211" s="10" t="s">
        <v>1623</v>
      </c>
      <c r="AO211" s="11" t="s">
        <v>729</v>
      </c>
      <c r="AP211" s="11">
        <v>5.0</v>
      </c>
      <c r="AQ211" s="11"/>
      <c r="AR211" s="12">
        <f>IFERROR(__xludf.DUMMYFUNCTION("IF(REGEXMATCH(AO211, ""ISU_REP""), 1, 0)"),0.0)</f>
        <v>0</v>
      </c>
      <c r="AS211" s="12">
        <f>IFERROR(__xludf.DUMMYFUNCTION("IF(REGEXMATCH(AO211, ""ISU_ANLYS""), 1, 0)"),0.0)</f>
        <v>0</v>
      </c>
      <c r="AT211" s="12">
        <f>IFERROR(__xludf.DUMMYFUNCTION("IF(REGEXMATCH(AO211, ""SOL_DES""), 1, 0)"),0.0)</f>
        <v>0</v>
      </c>
      <c r="AU211" s="12">
        <f>IFERROR(__xludf.DUMMYFUNCTION("IF(REGEXMATCH(AO211, ""IMPL""), 1, 0)"),1.0)</f>
        <v>1</v>
      </c>
      <c r="AV211" s="12">
        <f>IFERROR(__xludf.DUMMYFUNCTION("IF(REGEXMATCH(AO211, ""CR""), 1, 0)"),1.0)</f>
        <v>1</v>
      </c>
      <c r="AW211" s="12">
        <f>IFERROR(__xludf.DUMMYFUNCTION("IF(REGEXMATCH(AO211, ""VER""), 1, 0)"),1.0)</f>
        <v>1</v>
      </c>
      <c r="AX211" s="10" t="s">
        <v>729</v>
      </c>
      <c r="AY211" s="10" t="s">
        <v>71</v>
      </c>
    </row>
    <row r="212" ht="15.75" customHeight="1">
      <c r="A212" s="5">
        <v>1373249.0</v>
      </c>
      <c r="B212" s="6" t="s">
        <v>1624</v>
      </c>
      <c r="C212" s="5">
        <v>0.0</v>
      </c>
      <c r="D212" s="7" t="s">
        <v>233</v>
      </c>
      <c r="E212" s="7" t="s">
        <v>53</v>
      </c>
      <c r="F212" s="7" t="s">
        <v>1381</v>
      </c>
      <c r="G212" s="7" t="s">
        <v>1625</v>
      </c>
      <c r="H212" s="7" t="s">
        <v>1626</v>
      </c>
      <c r="I212" s="5">
        <v>2017.0</v>
      </c>
      <c r="J212" s="8">
        <v>42887.0</v>
      </c>
      <c r="K212" s="7" t="s">
        <v>1627</v>
      </c>
      <c r="L212" s="7" t="s">
        <v>1628</v>
      </c>
      <c r="M212" s="7">
        <f>IFERROR(__xludf.DUMMYFUNCTION("index(SPLIT(L212,""-""),0,1)"),2017.0)</f>
        <v>2017</v>
      </c>
      <c r="N212" s="5">
        <v>27.0</v>
      </c>
      <c r="O212" s="5">
        <v>464.0</v>
      </c>
      <c r="P212" s="5">
        <v>4.0</v>
      </c>
      <c r="Q212" s="7" t="s">
        <v>1629</v>
      </c>
      <c r="R212" s="5">
        <v>5.0</v>
      </c>
      <c r="S212" s="5">
        <v>26.0</v>
      </c>
      <c r="T212" s="5">
        <v>5.0</v>
      </c>
      <c r="U212" s="5">
        <v>101.0</v>
      </c>
      <c r="V212" s="5">
        <v>2.0</v>
      </c>
      <c r="W212" s="5">
        <v>55.0</v>
      </c>
      <c r="X212" s="7" t="s">
        <v>1625</v>
      </c>
      <c r="Y212" s="5">
        <v>2.0</v>
      </c>
      <c r="Z212" s="5">
        <v>55.0</v>
      </c>
      <c r="AA212" s="5">
        <v>1.0</v>
      </c>
      <c r="AB212" s="5">
        <v>2.0</v>
      </c>
      <c r="AC212" s="7" t="s">
        <v>742</v>
      </c>
      <c r="AD212" s="7" t="s">
        <v>78</v>
      </c>
      <c r="AE212" s="7" t="s">
        <v>62</v>
      </c>
      <c r="AF212" s="7" t="s">
        <v>63</v>
      </c>
      <c r="AG212" s="7" t="s">
        <v>64</v>
      </c>
      <c r="AH212" s="7"/>
      <c r="AI212" s="7" t="s">
        <v>65</v>
      </c>
      <c r="AJ212" s="9" t="b">
        <v>0</v>
      </c>
      <c r="AK212" s="7" t="s">
        <v>64</v>
      </c>
      <c r="AL212" s="5" t="s">
        <v>66</v>
      </c>
      <c r="AM212" s="5" t="s">
        <v>103</v>
      </c>
      <c r="AN212" s="10" t="s">
        <v>328</v>
      </c>
      <c r="AO212" s="11" t="s">
        <v>154</v>
      </c>
      <c r="AP212" s="11">
        <v>2.0</v>
      </c>
      <c r="AQ212" s="11"/>
      <c r="AR212" s="12">
        <f>IFERROR(__xludf.DUMMYFUNCTION("IF(REGEXMATCH(AO212, ""ISU_REP""), 1, 0)"),0.0)</f>
        <v>0</v>
      </c>
      <c r="AS212" s="12">
        <f>IFERROR(__xludf.DUMMYFUNCTION("IF(REGEXMATCH(AO212, ""ISU_ANLYS""), 1, 0)"),0.0)</f>
        <v>0</v>
      </c>
      <c r="AT212" s="12">
        <f>IFERROR(__xludf.DUMMYFUNCTION("IF(REGEXMATCH(AO212, ""SOL_DES""), 1, 0)"),0.0)</f>
        <v>0</v>
      </c>
      <c r="AU212" s="12">
        <f>IFERROR(__xludf.DUMMYFUNCTION("IF(REGEXMATCH(AO212, ""IMPL""), 1, 0)"),1.0)</f>
        <v>1</v>
      </c>
      <c r="AV212" s="12">
        <f>IFERROR(__xludf.DUMMYFUNCTION("IF(REGEXMATCH(AO212, ""CR""), 1, 0)"),1.0)</f>
        <v>1</v>
      </c>
      <c r="AW212" s="12">
        <f>IFERROR(__xludf.DUMMYFUNCTION("IF(REGEXMATCH(AO212, ""VER""), 1, 0)"),0.0)</f>
        <v>0</v>
      </c>
      <c r="AX212" s="10" t="s">
        <v>155</v>
      </c>
      <c r="AY212" s="10" t="s">
        <v>71</v>
      </c>
    </row>
    <row r="213" ht="15.75" customHeight="1">
      <c r="A213" s="5">
        <v>1382702.0</v>
      </c>
      <c r="B213" s="6" t="s">
        <v>1630</v>
      </c>
      <c r="C213" s="5">
        <v>0.0</v>
      </c>
      <c r="D213" s="7" t="s">
        <v>52</v>
      </c>
      <c r="E213" s="7" t="s">
        <v>53</v>
      </c>
      <c r="F213" s="7" t="s">
        <v>1159</v>
      </c>
      <c r="G213" s="7" t="s">
        <v>1631</v>
      </c>
      <c r="H213" s="7" t="s">
        <v>1632</v>
      </c>
      <c r="I213" s="5">
        <v>2017.0</v>
      </c>
      <c r="J213" s="8">
        <v>42917.0</v>
      </c>
      <c r="K213" s="7" t="s">
        <v>1633</v>
      </c>
      <c r="L213" s="7" t="s">
        <v>1634</v>
      </c>
      <c r="M213" s="7">
        <f>IFERROR(__xludf.DUMMYFUNCTION("index(SPLIT(L213,""-""),0,1)"),2017.0)</f>
        <v>2017</v>
      </c>
      <c r="N213" s="5">
        <v>12.0</v>
      </c>
      <c r="O213" s="5">
        <v>16.0</v>
      </c>
      <c r="P213" s="5">
        <v>6.0</v>
      </c>
      <c r="Q213" s="7" t="s">
        <v>1635</v>
      </c>
      <c r="R213" s="5">
        <v>11.0</v>
      </c>
      <c r="S213" s="5">
        <v>287.0</v>
      </c>
      <c r="T213" s="5">
        <v>15.0</v>
      </c>
      <c r="U213" s="5">
        <v>1427.0</v>
      </c>
      <c r="V213" s="5">
        <v>4.0</v>
      </c>
      <c r="W213" s="5">
        <v>571.0</v>
      </c>
      <c r="X213" s="7" t="s">
        <v>1636</v>
      </c>
      <c r="Y213" s="5">
        <v>6.0</v>
      </c>
      <c r="Z213" s="5">
        <v>464.0</v>
      </c>
      <c r="AA213" s="5">
        <v>0.0</v>
      </c>
      <c r="AB213" s="5">
        <v>2.0</v>
      </c>
      <c r="AC213" s="7" t="s">
        <v>60</v>
      </c>
      <c r="AD213" s="7" t="s">
        <v>78</v>
      </c>
      <c r="AE213" s="7" t="s">
        <v>62</v>
      </c>
      <c r="AF213" s="7" t="s">
        <v>63</v>
      </c>
      <c r="AG213" s="7" t="s">
        <v>64</v>
      </c>
      <c r="AH213" s="7"/>
      <c r="AI213" s="7" t="s">
        <v>65</v>
      </c>
      <c r="AJ213" s="9" t="b">
        <v>0</v>
      </c>
      <c r="AK213" s="7" t="s">
        <v>64</v>
      </c>
      <c r="AL213" s="5" t="s">
        <v>66</v>
      </c>
      <c r="AM213" s="5" t="s">
        <v>223</v>
      </c>
      <c r="AN213" s="10" t="s">
        <v>1637</v>
      </c>
      <c r="AO213" s="11" t="s">
        <v>1638</v>
      </c>
      <c r="AP213" s="11">
        <v>5.0</v>
      </c>
      <c r="AQ213" s="11" t="str">
        <f>IF(AP213&gt;12,"1","0")</f>
        <v>0</v>
      </c>
      <c r="AR213" s="12">
        <f>IFERROR(__xludf.DUMMYFUNCTION("IF(REGEXMATCH(AO213, ""ISU_REP""), 1, 0)"),0.0)</f>
        <v>0</v>
      </c>
      <c r="AS213" s="12">
        <f>IFERROR(__xludf.DUMMYFUNCTION("IF(REGEXMATCH(AO213, ""ISU_ANLYS""), 1, 0)"),1.0)</f>
        <v>1</v>
      </c>
      <c r="AT213" s="12">
        <f>IFERROR(__xludf.DUMMYFUNCTION("IF(REGEXMATCH(AO213, ""SOL_DES""), 1, 0)"),1.0)</f>
        <v>1</v>
      </c>
      <c r="AU213" s="12">
        <f>IFERROR(__xludf.DUMMYFUNCTION("IF(REGEXMATCH(AO213, ""IMPL""), 1, 0)"),1.0)</f>
        <v>1</v>
      </c>
      <c r="AV213" s="12">
        <f>IFERROR(__xludf.DUMMYFUNCTION("IF(REGEXMATCH(AO213, ""CR""), 1, 0)"),1.0)</f>
        <v>1</v>
      </c>
      <c r="AW213" s="12">
        <f>IFERROR(__xludf.DUMMYFUNCTION("IF(REGEXMATCH(AO213, ""VER""), 1, 0)"),1.0)</f>
        <v>1</v>
      </c>
      <c r="AX213" s="10" t="s">
        <v>1300</v>
      </c>
      <c r="AY213" s="10" t="s">
        <v>71</v>
      </c>
    </row>
    <row r="214" ht="15.75" customHeight="1">
      <c r="A214" s="5">
        <v>1384677.0</v>
      </c>
      <c r="B214" s="6" t="s">
        <v>1639</v>
      </c>
      <c r="C214" s="5">
        <v>0.0</v>
      </c>
      <c r="D214" s="7" t="s">
        <v>233</v>
      </c>
      <c r="E214" s="7" t="s">
        <v>53</v>
      </c>
      <c r="F214" s="7" t="s">
        <v>1640</v>
      </c>
      <c r="G214" s="7" t="s">
        <v>1641</v>
      </c>
      <c r="H214" s="7" t="s">
        <v>1642</v>
      </c>
      <c r="I214" s="5">
        <v>2017.0</v>
      </c>
      <c r="J214" s="8">
        <v>42917.0</v>
      </c>
      <c r="K214" s="7" t="s">
        <v>1643</v>
      </c>
      <c r="L214" s="7" t="s">
        <v>1644</v>
      </c>
      <c r="M214" s="7">
        <f>IFERROR(__xludf.DUMMYFUNCTION("index(SPLIT(L214,""-""),0,1)"),2017.0)</f>
        <v>2017</v>
      </c>
      <c r="N214" s="5">
        <v>1.0</v>
      </c>
      <c r="O214" s="5">
        <v>6.0</v>
      </c>
      <c r="P214" s="5">
        <v>2.0</v>
      </c>
      <c r="Q214" s="7" t="s">
        <v>1645</v>
      </c>
      <c r="R214" s="5">
        <v>9.0</v>
      </c>
      <c r="S214" s="5">
        <v>45.0</v>
      </c>
      <c r="T214" s="5">
        <v>5.0</v>
      </c>
      <c r="U214" s="5">
        <v>129.0</v>
      </c>
      <c r="V214" s="5">
        <v>2.0</v>
      </c>
      <c r="W214" s="5">
        <v>77.0</v>
      </c>
      <c r="X214" s="7" t="s">
        <v>1641</v>
      </c>
      <c r="Y214" s="5">
        <v>2.0</v>
      </c>
      <c r="Z214" s="5">
        <v>77.0</v>
      </c>
      <c r="AA214" s="5">
        <v>1.0</v>
      </c>
      <c r="AB214" s="5">
        <v>2.0</v>
      </c>
      <c r="AC214" s="7" t="s">
        <v>60</v>
      </c>
      <c r="AD214" s="7" t="s">
        <v>78</v>
      </c>
      <c r="AE214" s="7" t="s">
        <v>62</v>
      </c>
      <c r="AF214" s="7" t="s">
        <v>63</v>
      </c>
      <c r="AG214" s="7" t="s">
        <v>64</v>
      </c>
      <c r="AH214" s="7"/>
      <c r="AI214" s="7" t="s">
        <v>65</v>
      </c>
      <c r="AJ214" s="9" t="b">
        <v>0</v>
      </c>
      <c r="AK214" s="7" t="s">
        <v>64</v>
      </c>
      <c r="AL214" s="5"/>
      <c r="AM214" s="5"/>
      <c r="AN214" s="10" t="s">
        <v>328</v>
      </c>
      <c r="AO214" s="11" t="s">
        <v>154</v>
      </c>
      <c r="AP214" s="11">
        <v>2.0</v>
      </c>
      <c r="AQ214" s="11"/>
      <c r="AR214" s="12">
        <f>IFERROR(__xludf.DUMMYFUNCTION("IF(REGEXMATCH(AO214, ""ISU_REP""), 1, 0)"),0.0)</f>
        <v>0</v>
      </c>
      <c r="AS214" s="12">
        <f>IFERROR(__xludf.DUMMYFUNCTION("IF(REGEXMATCH(AO214, ""ISU_ANLYS""), 1, 0)"),0.0)</f>
        <v>0</v>
      </c>
      <c r="AT214" s="12">
        <f>IFERROR(__xludf.DUMMYFUNCTION("IF(REGEXMATCH(AO214, ""SOL_DES""), 1, 0)"),0.0)</f>
        <v>0</v>
      </c>
      <c r="AU214" s="12">
        <f>IFERROR(__xludf.DUMMYFUNCTION("IF(REGEXMATCH(AO214, ""IMPL""), 1, 0)"),1.0)</f>
        <v>1</v>
      </c>
      <c r="AV214" s="12">
        <f>IFERROR(__xludf.DUMMYFUNCTION("IF(REGEXMATCH(AO214, ""CR""), 1, 0)"),1.0)</f>
        <v>1</v>
      </c>
      <c r="AW214" s="12">
        <f>IFERROR(__xludf.DUMMYFUNCTION("IF(REGEXMATCH(AO214, ""VER""), 1, 0)"),0.0)</f>
        <v>0</v>
      </c>
      <c r="AX214" s="10" t="s">
        <v>155</v>
      </c>
      <c r="AY214" s="10" t="s">
        <v>71</v>
      </c>
    </row>
    <row r="215" ht="15.75" customHeight="1">
      <c r="A215" s="5">
        <v>1385699.0</v>
      </c>
      <c r="B215" s="6" t="s">
        <v>1646</v>
      </c>
      <c r="C215" s="5">
        <v>0.0</v>
      </c>
      <c r="D215" s="7" t="s">
        <v>52</v>
      </c>
      <c r="E215" s="7" t="s">
        <v>53</v>
      </c>
      <c r="F215" s="7" t="s">
        <v>1487</v>
      </c>
      <c r="G215" s="7" t="s">
        <v>1647</v>
      </c>
      <c r="H215" s="7" t="s">
        <v>1648</v>
      </c>
      <c r="I215" s="5">
        <v>2017.0</v>
      </c>
      <c r="J215" s="8">
        <v>42917.0</v>
      </c>
      <c r="K215" s="7" t="s">
        <v>1649</v>
      </c>
      <c r="L215" s="7" t="s">
        <v>1650</v>
      </c>
      <c r="M215" s="7">
        <f>IFERROR(__xludf.DUMMYFUNCTION("index(SPLIT(L215,""-""),0,1)"),2017.0)</f>
        <v>2017</v>
      </c>
      <c r="N215" s="5">
        <v>5.0</v>
      </c>
      <c r="O215" s="5">
        <v>60.0</v>
      </c>
      <c r="P215" s="5">
        <v>3.0</v>
      </c>
      <c r="Q215" s="7" t="s">
        <v>1651</v>
      </c>
      <c r="R215" s="5">
        <v>13.0</v>
      </c>
      <c r="S215" s="5">
        <v>293.0</v>
      </c>
      <c r="T215" s="5">
        <v>21.0</v>
      </c>
      <c r="U215" s="5">
        <v>1252.0</v>
      </c>
      <c r="V215" s="5">
        <v>4.0</v>
      </c>
      <c r="W215" s="5">
        <v>331.0</v>
      </c>
      <c r="X215" s="7" t="s">
        <v>1184</v>
      </c>
      <c r="Y215" s="5">
        <v>9.0</v>
      </c>
      <c r="Z215" s="5">
        <v>620.0</v>
      </c>
      <c r="AA215" s="5">
        <v>0.0</v>
      </c>
      <c r="AB215" s="5">
        <v>15.0</v>
      </c>
      <c r="AC215" s="7" t="s">
        <v>60</v>
      </c>
      <c r="AD215" s="7" t="s">
        <v>78</v>
      </c>
      <c r="AE215" s="7" t="s">
        <v>62</v>
      </c>
      <c r="AF215" s="7" t="s">
        <v>63</v>
      </c>
      <c r="AG215" s="7" t="s">
        <v>64</v>
      </c>
      <c r="AH215" s="7"/>
      <c r="AI215" s="7" t="s">
        <v>65</v>
      </c>
      <c r="AJ215" s="9" t="b">
        <v>0</v>
      </c>
      <c r="AK215" s="7" t="s">
        <v>64</v>
      </c>
      <c r="AL215" s="5"/>
      <c r="AM215" s="5"/>
      <c r="AN215" s="10" t="s">
        <v>1652</v>
      </c>
      <c r="AO215" s="11" t="s">
        <v>1653</v>
      </c>
      <c r="AP215" s="11">
        <v>5.0</v>
      </c>
      <c r="AQ215" s="11" t="str">
        <f t="shared" ref="AQ215:AQ221" si="24">IF(AP215&gt;12,"1","0")</f>
        <v>0</v>
      </c>
      <c r="AR215" s="12">
        <f>IFERROR(__xludf.DUMMYFUNCTION("IF(REGEXMATCH(AO215, ""ISU_REP""), 1, 0)"),0.0)</f>
        <v>0</v>
      </c>
      <c r="AS215" s="12">
        <f>IFERROR(__xludf.DUMMYFUNCTION("IF(REGEXMATCH(AO215, ""ISU_ANLYS""), 1, 0)"),1.0)</f>
        <v>1</v>
      </c>
      <c r="AT215" s="12">
        <f>IFERROR(__xludf.DUMMYFUNCTION("IF(REGEXMATCH(AO215, ""SOL_DES""), 1, 0)"),1.0)</f>
        <v>1</v>
      </c>
      <c r="AU215" s="12">
        <f>IFERROR(__xludf.DUMMYFUNCTION("IF(REGEXMATCH(AO215, ""IMPL""), 1, 0)"),1.0)</f>
        <v>1</v>
      </c>
      <c r="AV215" s="12">
        <f>IFERROR(__xludf.DUMMYFUNCTION("IF(REGEXMATCH(AO215, ""CR""), 1, 0)"),1.0)</f>
        <v>1</v>
      </c>
      <c r="AW215" s="12">
        <f>IFERROR(__xludf.DUMMYFUNCTION("IF(REGEXMATCH(AO215, ""VER""), 1, 0)"),0.0)</f>
        <v>0</v>
      </c>
      <c r="AX215" s="10" t="s">
        <v>70</v>
      </c>
      <c r="AY215" s="10" t="s">
        <v>71</v>
      </c>
    </row>
    <row r="216" ht="15.75" customHeight="1">
      <c r="A216" s="5">
        <v>1386502.0</v>
      </c>
      <c r="B216" s="6" t="s">
        <v>1654</v>
      </c>
      <c r="C216" s="5">
        <v>0.0</v>
      </c>
      <c r="D216" s="7" t="s">
        <v>52</v>
      </c>
      <c r="E216" s="7" t="s">
        <v>53</v>
      </c>
      <c r="F216" s="7" t="s">
        <v>1640</v>
      </c>
      <c r="G216" s="7" t="s">
        <v>1217</v>
      </c>
      <c r="H216" s="7" t="s">
        <v>1655</v>
      </c>
      <c r="I216" s="5">
        <v>2017.0</v>
      </c>
      <c r="J216" s="8">
        <v>42948.0</v>
      </c>
      <c r="K216" s="7" t="s">
        <v>1656</v>
      </c>
      <c r="L216" s="7" t="s">
        <v>1656</v>
      </c>
      <c r="M216" s="7">
        <f>IFERROR(__xludf.DUMMYFUNCTION("index(SPLIT(L216,""-""),0,1)"),2017.0)</f>
        <v>2017</v>
      </c>
      <c r="N216" s="5">
        <v>9.0</v>
      </c>
      <c r="O216" s="5">
        <v>9.0</v>
      </c>
      <c r="P216" s="5">
        <v>9.0</v>
      </c>
      <c r="Q216" s="7" t="s">
        <v>1657</v>
      </c>
      <c r="R216" s="5">
        <v>12.0</v>
      </c>
      <c r="S216" s="5">
        <v>138.0</v>
      </c>
      <c r="T216" s="5">
        <v>21.0</v>
      </c>
      <c r="U216" s="5">
        <v>1383.0</v>
      </c>
      <c r="V216" s="5">
        <v>4.0</v>
      </c>
      <c r="W216" s="5">
        <v>431.0</v>
      </c>
      <c r="X216" s="7" t="s">
        <v>1658</v>
      </c>
      <c r="Y216" s="5">
        <v>6.0</v>
      </c>
      <c r="Z216" s="5">
        <v>310.0</v>
      </c>
      <c r="AA216" s="5">
        <v>0.0</v>
      </c>
      <c r="AB216" s="5">
        <v>3.0</v>
      </c>
      <c r="AC216" s="7" t="s">
        <v>222</v>
      </c>
      <c r="AD216" s="7" t="s">
        <v>78</v>
      </c>
      <c r="AE216" s="7" t="s">
        <v>62</v>
      </c>
      <c r="AF216" s="7" t="s">
        <v>63</v>
      </c>
      <c r="AG216" s="7" t="s">
        <v>64</v>
      </c>
      <c r="AH216" s="7"/>
      <c r="AI216" s="7" t="s">
        <v>65</v>
      </c>
      <c r="AJ216" s="9" t="b">
        <v>0</v>
      </c>
      <c r="AK216" s="7" t="s">
        <v>64</v>
      </c>
      <c r="AL216" s="5" t="s">
        <v>66</v>
      </c>
      <c r="AM216" s="5" t="s">
        <v>103</v>
      </c>
      <c r="AN216" s="10" t="s">
        <v>1659</v>
      </c>
      <c r="AO216" s="11" t="s">
        <v>1660</v>
      </c>
      <c r="AP216" s="11">
        <v>7.0</v>
      </c>
      <c r="AQ216" s="11" t="str">
        <f t="shared" si="24"/>
        <v>0</v>
      </c>
      <c r="AR216" s="12">
        <f>IFERROR(__xludf.DUMMYFUNCTION("IF(REGEXMATCH(AO216, ""ISU_REP""), 1, 0)"),1.0)</f>
        <v>1</v>
      </c>
      <c r="AS216" s="12">
        <f>IFERROR(__xludf.DUMMYFUNCTION("IF(REGEXMATCH(AO216, ""ISU_ANLYS""), 1, 0)"),0.0)</f>
        <v>0</v>
      </c>
      <c r="AT216" s="12">
        <f>IFERROR(__xludf.DUMMYFUNCTION("IF(REGEXMATCH(AO216, ""SOL_DES""), 1, 0)"),1.0)</f>
        <v>1</v>
      </c>
      <c r="AU216" s="12">
        <f>IFERROR(__xludf.DUMMYFUNCTION("IF(REGEXMATCH(AO216, ""IMPL""), 1, 0)"),1.0)</f>
        <v>1</v>
      </c>
      <c r="AV216" s="12">
        <f>IFERROR(__xludf.DUMMYFUNCTION("IF(REGEXMATCH(AO216, ""CR""), 1, 0)"),1.0)</f>
        <v>1</v>
      </c>
      <c r="AW216" s="12">
        <f>IFERROR(__xludf.DUMMYFUNCTION("IF(REGEXMATCH(AO216, ""VER""), 1, 0)"),0.0)</f>
        <v>0</v>
      </c>
      <c r="AX216" s="10" t="s">
        <v>1130</v>
      </c>
      <c r="AY216" s="10" t="s">
        <v>94</v>
      </c>
    </row>
    <row r="217" ht="15.75" customHeight="1">
      <c r="A217" s="5">
        <v>1390087.0</v>
      </c>
      <c r="B217" s="6" t="s">
        <v>1661</v>
      </c>
      <c r="C217" s="5">
        <v>0.0</v>
      </c>
      <c r="D217" s="7" t="s">
        <v>52</v>
      </c>
      <c r="E217" s="7" t="s">
        <v>53</v>
      </c>
      <c r="F217" s="7" t="s">
        <v>73</v>
      </c>
      <c r="G217" s="7" t="s">
        <v>166</v>
      </c>
      <c r="H217" s="7" t="s">
        <v>1662</v>
      </c>
      <c r="I217" s="5">
        <v>2017.0</v>
      </c>
      <c r="J217" s="8">
        <v>42948.0</v>
      </c>
      <c r="K217" s="7" t="s">
        <v>1663</v>
      </c>
      <c r="L217" s="7" t="s">
        <v>1664</v>
      </c>
      <c r="M217" s="7">
        <f>IFERROR(__xludf.DUMMYFUNCTION("index(SPLIT(L217,""-""),0,1)"),2017.0)</f>
        <v>2017</v>
      </c>
      <c r="N217" s="5">
        <v>2.0</v>
      </c>
      <c r="O217" s="5">
        <v>63.0</v>
      </c>
      <c r="P217" s="5">
        <v>6.0</v>
      </c>
      <c r="Q217" s="7" t="s">
        <v>1665</v>
      </c>
      <c r="R217" s="5">
        <v>10.0</v>
      </c>
      <c r="S217" s="5">
        <v>193.0</v>
      </c>
      <c r="T217" s="5">
        <v>14.0</v>
      </c>
      <c r="U217" s="5">
        <v>656.0</v>
      </c>
      <c r="V217" s="5">
        <v>3.0</v>
      </c>
      <c r="W217" s="5">
        <v>253.0</v>
      </c>
      <c r="X217" s="7" t="s">
        <v>1666</v>
      </c>
      <c r="Y217" s="5">
        <v>4.0</v>
      </c>
      <c r="Z217" s="5">
        <v>174.0</v>
      </c>
      <c r="AA217" s="5">
        <v>0.0</v>
      </c>
      <c r="AB217" s="5">
        <v>4.0</v>
      </c>
      <c r="AC217" s="7" t="s">
        <v>60</v>
      </c>
      <c r="AD217" s="7" t="s">
        <v>171</v>
      </c>
      <c r="AE217" s="7" t="s">
        <v>62</v>
      </c>
      <c r="AF217" s="7" t="s">
        <v>63</v>
      </c>
      <c r="AG217" s="7" t="s">
        <v>64</v>
      </c>
      <c r="AH217" s="7"/>
      <c r="AI217" s="7" t="s">
        <v>65</v>
      </c>
      <c r="AJ217" s="9" t="b">
        <v>0</v>
      </c>
      <c r="AK217" s="7" t="s">
        <v>64</v>
      </c>
      <c r="AL217" s="5"/>
      <c r="AM217" s="5"/>
      <c r="AN217" s="10" t="s">
        <v>1667</v>
      </c>
      <c r="AO217" s="11" t="s">
        <v>1668</v>
      </c>
      <c r="AP217" s="11">
        <v>3.0</v>
      </c>
      <c r="AQ217" s="11" t="str">
        <f t="shared" si="24"/>
        <v>0</v>
      </c>
      <c r="AR217" s="12">
        <f>IFERROR(__xludf.DUMMYFUNCTION("IF(REGEXMATCH(AO217, ""ISU_REP""), 1, 0)"),0.0)</f>
        <v>0</v>
      </c>
      <c r="AS217" s="12">
        <f>IFERROR(__xludf.DUMMYFUNCTION("IF(REGEXMATCH(AO217, ""ISU_ANLYS""), 1, 0)"),1.0)</f>
        <v>1</v>
      </c>
      <c r="AT217" s="12">
        <f>IFERROR(__xludf.DUMMYFUNCTION("IF(REGEXMATCH(AO217, ""SOL_DES""), 1, 0)"),0.0)</f>
        <v>0</v>
      </c>
      <c r="AU217" s="12">
        <f>IFERROR(__xludf.DUMMYFUNCTION("IF(REGEXMATCH(AO217, ""IMPL""), 1, 0)"),1.0)</f>
        <v>1</v>
      </c>
      <c r="AV217" s="12">
        <f>IFERROR(__xludf.DUMMYFUNCTION("IF(REGEXMATCH(AO217, ""CR""), 1, 0)"),0.0)</f>
        <v>0</v>
      </c>
      <c r="AW217" s="12">
        <f>IFERROR(__xludf.DUMMYFUNCTION("IF(REGEXMATCH(AO217, ""VER""), 1, 0)"),1.0)</f>
        <v>1</v>
      </c>
      <c r="AX217" s="10" t="s">
        <v>319</v>
      </c>
      <c r="AY217" s="10" t="s">
        <v>71</v>
      </c>
    </row>
    <row r="218" ht="15.75" customHeight="1">
      <c r="A218" s="13">
        <v>1395751.0</v>
      </c>
      <c r="B218" s="14" t="str">
        <f>CONCATENATE("https://bugzilla.mozilla.org/show_bug.cgi?id=",A218)</f>
        <v>https://bugzilla.mozilla.org/show_bug.cgi?id=1395751</v>
      </c>
      <c r="C218" s="13">
        <v>0.0</v>
      </c>
      <c r="D218" s="13" t="s">
        <v>52</v>
      </c>
      <c r="E218" s="13" t="s">
        <v>53</v>
      </c>
      <c r="F218" s="13" t="s">
        <v>108</v>
      </c>
      <c r="G218" s="13" t="s">
        <v>1669</v>
      </c>
      <c r="H218" s="13" t="s">
        <v>1670</v>
      </c>
      <c r="I218" s="13">
        <v>2017.0</v>
      </c>
      <c r="J218" s="15">
        <v>42948.0</v>
      </c>
      <c r="K218" s="13" t="s">
        <v>1671</v>
      </c>
      <c r="L218" s="13" t="s">
        <v>1671</v>
      </c>
      <c r="M218" s="7">
        <f>IFERROR(__xludf.DUMMYFUNCTION("index(SPLIT(L218,""-""),0,1)"),2017.0)</f>
        <v>2017</v>
      </c>
      <c r="N218" s="13">
        <v>1.0</v>
      </c>
      <c r="O218" s="13">
        <v>1.0</v>
      </c>
      <c r="P218" s="13">
        <v>2.0</v>
      </c>
      <c r="Q218" s="13" t="s">
        <v>1672</v>
      </c>
      <c r="R218" s="13">
        <v>9.0</v>
      </c>
      <c r="S218" s="13">
        <v>17.0</v>
      </c>
      <c r="T218" s="13">
        <v>6.0</v>
      </c>
      <c r="U218" s="13">
        <v>120.0</v>
      </c>
      <c r="V218" s="13">
        <v>3.0</v>
      </c>
      <c r="W218" s="13">
        <v>74.0</v>
      </c>
      <c r="X218" s="13" t="s">
        <v>1669</v>
      </c>
      <c r="Y218" s="13">
        <v>3.0</v>
      </c>
      <c r="Z218" s="13">
        <v>74.0</v>
      </c>
      <c r="AA218" s="13">
        <v>1.0</v>
      </c>
      <c r="AB218" s="13">
        <v>2.0</v>
      </c>
      <c r="AC218" s="13" t="s">
        <v>222</v>
      </c>
      <c r="AD218" s="13" t="s">
        <v>78</v>
      </c>
      <c r="AE218" s="13" t="s">
        <v>62</v>
      </c>
      <c r="AF218" s="13" t="s">
        <v>63</v>
      </c>
      <c r="AG218" s="13"/>
      <c r="AH218" s="13"/>
      <c r="AI218" s="13"/>
      <c r="AJ218" s="13"/>
      <c r="AK218" s="13"/>
      <c r="AL218" s="13" t="s">
        <v>66</v>
      </c>
      <c r="AM218" s="13" t="s">
        <v>223</v>
      </c>
      <c r="AN218" s="10" t="s">
        <v>1673</v>
      </c>
      <c r="AO218" s="11" t="s">
        <v>154</v>
      </c>
      <c r="AP218" s="11">
        <v>2.0</v>
      </c>
      <c r="AQ218" s="11" t="str">
        <f t="shared" si="24"/>
        <v>0</v>
      </c>
      <c r="AR218" s="12">
        <f>IFERROR(__xludf.DUMMYFUNCTION("IF(REGEXMATCH(AO218, ""ISU_REP""), 1, 0)"),0.0)</f>
        <v>0</v>
      </c>
      <c r="AS218" s="12">
        <f>IFERROR(__xludf.DUMMYFUNCTION("IF(REGEXMATCH(AO218, ""ISU_ANLYS""), 1, 0)"),0.0)</f>
        <v>0</v>
      </c>
      <c r="AT218" s="12">
        <f>IFERROR(__xludf.DUMMYFUNCTION("IF(REGEXMATCH(AO218, ""SOL_DES""), 1, 0)"),0.0)</f>
        <v>0</v>
      </c>
      <c r="AU218" s="12">
        <f>IFERROR(__xludf.DUMMYFUNCTION("IF(REGEXMATCH(AO218, ""IMPL""), 1, 0)"),1.0)</f>
        <v>1</v>
      </c>
      <c r="AV218" s="12">
        <f>IFERROR(__xludf.DUMMYFUNCTION("IF(REGEXMATCH(AO218, ""CR""), 1, 0)"),1.0)</f>
        <v>1</v>
      </c>
      <c r="AW218" s="12">
        <f>IFERROR(__xludf.DUMMYFUNCTION("IF(REGEXMATCH(AO218, ""VER""), 1, 0)"),0.0)</f>
        <v>0</v>
      </c>
      <c r="AX218" s="16" t="s">
        <v>155</v>
      </c>
      <c r="AY218" s="16" t="s">
        <v>71</v>
      </c>
    </row>
    <row r="219" ht="15.75" customHeight="1">
      <c r="A219" s="5">
        <v>1396319.0</v>
      </c>
      <c r="B219" s="6" t="s">
        <v>1674</v>
      </c>
      <c r="C219" s="5">
        <v>0.0</v>
      </c>
      <c r="D219" s="7" t="s">
        <v>52</v>
      </c>
      <c r="E219" s="7" t="s">
        <v>53</v>
      </c>
      <c r="F219" s="7" t="s">
        <v>735</v>
      </c>
      <c r="G219" s="7" t="s">
        <v>1675</v>
      </c>
      <c r="H219" s="7" t="s">
        <v>1676</v>
      </c>
      <c r="I219" s="5">
        <v>2017.0</v>
      </c>
      <c r="J219" s="8">
        <v>42979.0</v>
      </c>
      <c r="K219" s="7" t="s">
        <v>1677</v>
      </c>
      <c r="L219" s="7" t="s">
        <v>1678</v>
      </c>
      <c r="M219" s="7">
        <f>IFERROR(__xludf.DUMMYFUNCTION("index(SPLIT(L219,""-""),0,1)"),2018.0)</f>
        <v>2018</v>
      </c>
      <c r="N219" s="5">
        <v>208.0</v>
      </c>
      <c r="O219" s="5">
        <v>361.0</v>
      </c>
      <c r="P219" s="5">
        <v>14.0</v>
      </c>
      <c r="Q219" s="7" t="s">
        <v>1679</v>
      </c>
      <c r="R219" s="5">
        <v>5.0</v>
      </c>
      <c r="S219" s="5">
        <v>345.0</v>
      </c>
      <c r="T219" s="5">
        <v>17.0</v>
      </c>
      <c r="U219" s="5">
        <v>836.0</v>
      </c>
      <c r="V219" s="5">
        <v>1.0</v>
      </c>
      <c r="W219" s="5">
        <v>345.0</v>
      </c>
      <c r="X219" s="7" t="s">
        <v>1680</v>
      </c>
      <c r="Y219" s="5">
        <v>3.0</v>
      </c>
      <c r="Z219" s="5">
        <v>56.0</v>
      </c>
      <c r="AA219" s="5">
        <v>0.0</v>
      </c>
      <c r="AB219" s="5">
        <v>0.0</v>
      </c>
      <c r="AC219" s="7" t="s">
        <v>1150</v>
      </c>
      <c r="AD219" s="7" t="s">
        <v>171</v>
      </c>
      <c r="AE219" s="7" t="s">
        <v>62</v>
      </c>
      <c r="AF219" s="7" t="s">
        <v>63</v>
      </c>
      <c r="AG219" s="7" t="s">
        <v>64</v>
      </c>
      <c r="AH219" s="7"/>
      <c r="AI219" s="7" t="s">
        <v>65</v>
      </c>
      <c r="AJ219" s="9" t="b">
        <v>0</v>
      </c>
      <c r="AK219" s="7" t="s">
        <v>64</v>
      </c>
      <c r="AL219" s="5" t="s">
        <v>66</v>
      </c>
      <c r="AM219" s="5" t="s">
        <v>103</v>
      </c>
      <c r="AN219" s="10" t="s">
        <v>1681</v>
      </c>
      <c r="AO219" s="11" t="s">
        <v>852</v>
      </c>
      <c r="AP219" s="11">
        <v>3.0</v>
      </c>
      <c r="AQ219" s="11" t="str">
        <f t="shared" si="24"/>
        <v>0</v>
      </c>
      <c r="AR219" s="12">
        <f>IFERROR(__xludf.DUMMYFUNCTION("IF(REGEXMATCH(AO219, ""ISU_REP""), 1, 0)"),1.0)</f>
        <v>1</v>
      </c>
      <c r="AS219" s="12">
        <f>IFERROR(__xludf.DUMMYFUNCTION("IF(REGEXMATCH(AO219, ""ISU_ANLYS""), 1, 0)"),1.0)</f>
        <v>1</v>
      </c>
      <c r="AT219" s="12">
        <f>IFERROR(__xludf.DUMMYFUNCTION("IF(REGEXMATCH(AO219, ""SOL_DES""), 1, 0)"),0.0)</f>
        <v>0</v>
      </c>
      <c r="AU219" s="12">
        <f>IFERROR(__xludf.DUMMYFUNCTION("IF(REGEXMATCH(AO219, ""IMPL""), 1, 0)"),0.0)</f>
        <v>0</v>
      </c>
      <c r="AV219" s="12">
        <f>IFERROR(__xludf.DUMMYFUNCTION("IF(REGEXMATCH(AO219, ""CR""), 1, 0)"),0.0)</f>
        <v>0</v>
      </c>
      <c r="AW219" s="12">
        <f>IFERROR(__xludf.DUMMYFUNCTION("IF(REGEXMATCH(AO219, ""VER""), 1, 0)"),1.0)</f>
        <v>1</v>
      </c>
      <c r="AX219" s="10" t="s">
        <v>853</v>
      </c>
      <c r="AY219" s="10" t="s">
        <v>71</v>
      </c>
    </row>
    <row r="220" ht="15.75" customHeight="1">
      <c r="A220" s="5">
        <v>1401249.0</v>
      </c>
      <c r="B220" s="6" t="s">
        <v>1682</v>
      </c>
      <c r="C220" s="5">
        <v>0.0</v>
      </c>
      <c r="D220" s="7" t="s">
        <v>52</v>
      </c>
      <c r="E220" s="7" t="s">
        <v>205</v>
      </c>
      <c r="F220" s="7" t="s">
        <v>254</v>
      </c>
      <c r="G220" s="7" t="s">
        <v>1683</v>
      </c>
      <c r="H220" s="7" t="s">
        <v>1684</v>
      </c>
      <c r="I220" s="5">
        <v>2017.0</v>
      </c>
      <c r="J220" s="8">
        <v>42979.0</v>
      </c>
      <c r="K220" s="7" t="s">
        <v>1685</v>
      </c>
      <c r="L220" s="7" t="s">
        <v>1686</v>
      </c>
      <c r="M220" s="7">
        <f>IFERROR(__xludf.DUMMYFUNCTION("index(SPLIT(L220,""-""),0,1)"),2017.0)</f>
        <v>2017</v>
      </c>
      <c r="N220" s="5">
        <v>0.0</v>
      </c>
      <c r="O220" s="5">
        <v>3.0</v>
      </c>
      <c r="P220" s="5">
        <v>5.0</v>
      </c>
      <c r="Q220" s="7" t="s">
        <v>1687</v>
      </c>
      <c r="R220" s="5">
        <v>13.0</v>
      </c>
      <c r="S220" s="5">
        <v>121.0</v>
      </c>
      <c r="T220" s="5">
        <v>10.0</v>
      </c>
      <c r="U220" s="5">
        <v>494.0</v>
      </c>
      <c r="V220" s="5">
        <v>4.0</v>
      </c>
      <c r="W220" s="5">
        <v>305.0</v>
      </c>
      <c r="X220" s="7" t="s">
        <v>1683</v>
      </c>
      <c r="Y220" s="5">
        <v>4.0</v>
      </c>
      <c r="Z220" s="5">
        <v>305.0</v>
      </c>
      <c r="AA220" s="5">
        <v>1.0</v>
      </c>
      <c r="AB220" s="5">
        <v>4.0</v>
      </c>
      <c r="AC220" s="7" t="s">
        <v>60</v>
      </c>
      <c r="AD220" s="7" t="s">
        <v>78</v>
      </c>
      <c r="AE220" s="7" t="s">
        <v>62</v>
      </c>
      <c r="AF220" s="7" t="s">
        <v>115</v>
      </c>
      <c r="AG220" s="7" t="s">
        <v>64</v>
      </c>
      <c r="AH220" s="7"/>
      <c r="AI220" s="7" t="s">
        <v>212</v>
      </c>
      <c r="AJ220" s="9" t="b">
        <v>0</v>
      </c>
      <c r="AK220" s="7" t="s">
        <v>64</v>
      </c>
      <c r="AL220" s="5" t="s">
        <v>66</v>
      </c>
      <c r="AM220" s="5" t="s">
        <v>273</v>
      </c>
      <c r="AN220" s="10" t="s">
        <v>1688</v>
      </c>
      <c r="AO220" s="11" t="s">
        <v>621</v>
      </c>
      <c r="AP220" s="11">
        <v>4.0</v>
      </c>
      <c r="AQ220" s="11" t="str">
        <f t="shared" si="24"/>
        <v>0</v>
      </c>
      <c r="AR220" s="12">
        <f>IFERROR(__xludf.DUMMYFUNCTION("IF(REGEXMATCH(AO220, ""ISU_REP""), 1, 0)"),0.0)</f>
        <v>0</v>
      </c>
      <c r="AS220" s="12">
        <f>IFERROR(__xludf.DUMMYFUNCTION("IF(REGEXMATCH(AO220, ""ISU_ANLYS""), 1, 0)"),1.0)</f>
        <v>1</v>
      </c>
      <c r="AT220" s="12">
        <f>IFERROR(__xludf.DUMMYFUNCTION("IF(REGEXMATCH(AO220, ""SOL_DES""), 1, 0)"),0.0)</f>
        <v>0</v>
      </c>
      <c r="AU220" s="12">
        <f>IFERROR(__xludf.DUMMYFUNCTION("IF(REGEXMATCH(AO220, ""IMPL""), 1, 0)"),1.0)</f>
        <v>1</v>
      </c>
      <c r="AV220" s="12">
        <f>IFERROR(__xludf.DUMMYFUNCTION("IF(REGEXMATCH(AO220, ""CR""), 1, 0)"),1.0)</f>
        <v>1</v>
      </c>
      <c r="AW220" s="12">
        <f>IFERROR(__xludf.DUMMYFUNCTION("IF(REGEXMATCH(AO220, ""VER""), 1, 0)"),1.0)</f>
        <v>1</v>
      </c>
      <c r="AX220" s="10" t="s">
        <v>319</v>
      </c>
      <c r="AY220" s="10" t="s">
        <v>71</v>
      </c>
    </row>
    <row r="221" ht="15.75" customHeight="1">
      <c r="A221" s="5">
        <v>1401299.0</v>
      </c>
      <c r="B221" s="6" t="s">
        <v>1689</v>
      </c>
      <c r="C221" s="5">
        <v>0.0</v>
      </c>
      <c r="D221" s="7" t="s">
        <v>52</v>
      </c>
      <c r="E221" s="7" t="s">
        <v>53</v>
      </c>
      <c r="F221" s="7" t="s">
        <v>73</v>
      </c>
      <c r="G221" s="7" t="s">
        <v>1690</v>
      </c>
      <c r="H221" s="7" t="s">
        <v>1691</v>
      </c>
      <c r="I221" s="5">
        <v>2017.0</v>
      </c>
      <c r="J221" s="8">
        <v>42979.0</v>
      </c>
      <c r="K221" s="7" t="s">
        <v>1692</v>
      </c>
      <c r="L221" s="7" t="s">
        <v>1692</v>
      </c>
      <c r="M221" s="7">
        <f>IFERROR(__xludf.DUMMYFUNCTION("index(SPLIT(L221,""-""),0,1)"),2017.0)</f>
        <v>2017</v>
      </c>
      <c r="N221" s="5">
        <v>1.0</v>
      </c>
      <c r="O221" s="5">
        <v>1.0</v>
      </c>
      <c r="P221" s="5">
        <v>1.0</v>
      </c>
      <c r="Q221" s="7" t="s">
        <v>1693</v>
      </c>
      <c r="R221" s="5">
        <v>5.0</v>
      </c>
      <c r="S221" s="5">
        <v>0.0</v>
      </c>
      <c r="T221" s="5">
        <v>5.0</v>
      </c>
      <c r="U221" s="5">
        <v>78.0</v>
      </c>
      <c r="V221" s="5">
        <v>2.0</v>
      </c>
      <c r="W221" s="5">
        <v>30.0</v>
      </c>
      <c r="X221" s="7" t="s">
        <v>1690</v>
      </c>
      <c r="Y221" s="5">
        <v>2.0</v>
      </c>
      <c r="Z221" s="5">
        <v>30.0</v>
      </c>
      <c r="AA221" s="5">
        <v>1.0</v>
      </c>
      <c r="AB221" s="5">
        <v>2.0</v>
      </c>
      <c r="AC221" s="7" t="s">
        <v>60</v>
      </c>
      <c r="AD221" s="7" t="s">
        <v>78</v>
      </c>
      <c r="AE221" s="7" t="s">
        <v>62</v>
      </c>
      <c r="AF221" s="7" t="s">
        <v>63</v>
      </c>
      <c r="AG221" s="7" t="s">
        <v>64</v>
      </c>
      <c r="AH221" s="7"/>
      <c r="AI221" s="7" t="s">
        <v>65</v>
      </c>
      <c r="AJ221" s="9" t="b">
        <v>0</v>
      </c>
      <c r="AK221" s="7" t="s">
        <v>64</v>
      </c>
      <c r="AL221" s="5" t="s">
        <v>172</v>
      </c>
      <c r="AM221" s="5" t="s">
        <v>634</v>
      </c>
      <c r="AN221" s="10" t="s">
        <v>328</v>
      </c>
      <c r="AO221" s="11" t="s">
        <v>154</v>
      </c>
      <c r="AP221" s="11">
        <v>2.0</v>
      </c>
      <c r="AQ221" s="11" t="str">
        <f t="shared" si="24"/>
        <v>0</v>
      </c>
      <c r="AR221" s="12">
        <f>IFERROR(__xludf.DUMMYFUNCTION("IF(REGEXMATCH(AO221, ""ISU_REP""), 1, 0)"),0.0)</f>
        <v>0</v>
      </c>
      <c r="AS221" s="12">
        <f>IFERROR(__xludf.DUMMYFUNCTION("IF(REGEXMATCH(AO221, ""ISU_ANLYS""), 1, 0)"),0.0)</f>
        <v>0</v>
      </c>
      <c r="AT221" s="12">
        <f>IFERROR(__xludf.DUMMYFUNCTION("IF(REGEXMATCH(AO221, ""SOL_DES""), 1, 0)"),0.0)</f>
        <v>0</v>
      </c>
      <c r="AU221" s="12">
        <f>IFERROR(__xludf.DUMMYFUNCTION("IF(REGEXMATCH(AO221, ""IMPL""), 1, 0)"),1.0)</f>
        <v>1</v>
      </c>
      <c r="AV221" s="12">
        <f>IFERROR(__xludf.DUMMYFUNCTION("IF(REGEXMATCH(AO221, ""CR""), 1, 0)"),1.0)</f>
        <v>1</v>
      </c>
      <c r="AW221" s="12">
        <f>IFERROR(__xludf.DUMMYFUNCTION("IF(REGEXMATCH(AO221, ""VER""), 1, 0)"),0.0)</f>
        <v>0</v>
      </c>
      <c r="AX221" s="10" t="s">
        <v>155</v>
      </c>
      <c r="AY221" s="10" t="s">
        <v>71</v>
      </c>
    </row>
    <row r="222" ht="15.75" customHeight="1">
      <c r="A222" s="5">
        <v>1403319.0</v>
      </c>
      <c r="B222" s="6" t="s">
        <v>1694</v>
      </c>
      <c r="C222" s="5">
        <v>0.0</v>
      </c>
      <c r="D222" s="7" t="s">
        <v>233</v>
      </c>
      <c r="E222" s="7" t="s">
        <v>53</v>
      </c>
      <c r="F222" s="7" t="s">
        <v>1695</v>
      </c>
      <c r="G222" s="7" t="s">
        <v>1696</v>
      </c>
      <c r="H222" s="7" t="s">
        <v>1697</v>
      </c>
      <c r="I222" s="5">
        <v>2017.0</v>
      </c>
      <c r="J222" s="8">
        <v>42979.0</v>
      </c>
      <c r="K222" s="7" t="s">
        <v>1698</v>
      </c>
      <c r="L222" s="7" t="s">
        <v>1699</v>
      </c>
      <c r="M222" s="7">
        <f>IFERROR(__xludf.DUMMYFUNCTION("index(SPLIT(L222,""-""),0,1)"),2017.0)</f>
        <v>2017</v>
      </c>
      <c r="N222" s="5">
        <v>2.0</v>
      </c>
      <c r="O222" s="5">
        <v>63.0</v>
      </c>
      <c r="P222" s="5">
        <v>2.0</v>
      </c>
      <c r="Q222" s="7" t="s">
        <v>1700</v>
      </c>
      <c r="R222" s="5">
        <v>5.0</v>
      </c>
      <c r="S222" s="5">
        <v>20.0</v>
      </c>
      <c r="T222" s="5">
        <v>10.0</v>
      </c>
      <c r="U222" s="5">
        <v>451.0</v>
      </c>
      <c r="V222" s="5">
        <v>5.0</v>
      </c>
      <c r="W222" s="5">
        <v>155.0</v>
      </c>
      <c r="X222" s="7" t="s">
        <v>1696</v>
      </c>
      <c r="Y222" s="5">
        <v>5.0</v>
      </c>
      <c r="Z222" s="5">
        <v>155.0</v>
      </c>
      <c r="AA222" s="5">
        <v>1.0</v>
      </c>
      <c r="AB222" s="5">
        <v>3.0</v>
      </c>
      <c r="AC222" s="7" t="s">
        <v>60</v>
      </c>
      <c r="AD222" s="7" t="s">
        <v>78</v>
      </c>
      <c r="AE222" s="7" t="s">
        <v>62</v>
      </c>
      <c r="AF222" s="7" t="s">
        <v>63</v>
      </c>
      <c r="AG222" s="7" t="s">
        <v>64</v>
      </c>
      <c r="AH222" s="7"/>
      <c r="AI222" s="7" t="s">
        <v>65</v>
      </c>
      <c r="AJ222" s="9" t="b">
        <v>0</v>
      </c>
      <c r="AK222" s="7" t="s">
        <v>64</v>
      </c>
      <c r="AL222" s="5" t="s">
        <v>326</v>
      </c>
      <c r="AM222" s="5" t="s">
        <v>572</v>
      </c>
      <c r="AN222" s="10" t="s">
        <v>1701</v>
      </c>
      <c r="AO222" s="11" t="s">
        <v>499</v>
      </c>
      <c r="AP222" s="11">
        <v>3.0</v>
      </c>
      <c r="AQ222" s="11"/>
      <c r="AR222" s="12">
        <f>IFERROR(__xludf.DUMMYFUNCTION("IF(REGEXMATCH(AO222, ""ISU_REP""), 1, 0)"),0.0)</f>
        <v>0</v>
      </c>
      <c r="AS222" s="12">
        <f>IFERROR(__xludf.DUMMYFUNCTION("IF(REGEXMATCH(AO222, ""ISU_ANLYS""), 1, 0)"),0.0)</f>
        <v>0</v>
      </c>
      <c r="AT222" s="12">
        <f>IFERROR(__xludf.DUMMYFUNCTION("IF(REGEXMATCH(AO222, ""SOL_DES""), 1, 0)"),0.0)</f>
        <v>0</v>
      </c>
      <c r="AU222" s="12">
        <f>IFERROR(__xludf.DUMMYFUNCTION("IF(REGEXMATCH(AO222, ""IMPL""), 1, 0)"),1.0)</f>
        <v>1</v>
      </c>
      <c r="AV222" s="12">
        <f>IFERROR(__xludf.DUMMYFUNCTION("IF(REGEXMATCH(AO222, ""CR""), 1, 0)"),1.0)</f>
        <v>1</v>
      </c>
      <c r="AW222" s="12">
        <f>IFERROR(__xludf.DUMMYFUNCTION("IF(REGEXMATCH(AO222, ""VER""), 1, 0)"),0.0)</f>
        <v>0</v>
      </c>
      <c r="AX222" s="10" t="s">
        <v>155</v>
      </c>
      <c r="AY222" s="10" t="s">
        <v>71</v>
      </c>
    </row>
    <row r="223" ht="15.75" customHeight="1">
      <c r="A223" s="5">
        <v>1405027.0</v>
      </c>
      <c r="B223" s="6" t="s">
        <v>1702</v>
      </c>
      <c r="C223" s="5">
        <v>0.0</v>
      </c>
      <c r="D223" s="7" t="s">
        <v>233</v>
      </c>
      <c r="E223" s="7" t="s">
        <v>53</v>
      </c>
      <c r="F223" s="7" t="s">
        <v>96</v>
      </c>
      <c r="G223" s="7" t="s">
        <v>89</v>
      </c>
      <c r="H223" s="7" t="s">
        <v>1703</v>
      </c>
      <c r="I223" s="5">
        <v>2017.0</v>
      </c>
      <c r="J223" s="17">
        <v>43009.0</v>
      </c>
      <c r="K223" s="7" t="s">
        <v>1704</v>
      </c>
      <c r="L223" s="7" t="s">
        <v>1705</v>
      </c>
      <c r="M223" s="7">
        <f>IFERROR(__xludf.DUMMYFUNCTION("index(SPLIT(L223,""-""),0,1)"),2017.0)</f>
        <v>2017</v>
      </c>
      <c r="N223" s="5">
        <v>0.0</v>
      </c>
      <c r="O223" s="5">
        <v>2.0</v>
      </c>
      <c r="P223" s="5">
        <v>2.0</v>
      </c>
      <c r="Q223" s="7" t="s">
        <v>1706</v>
      </c>
      <c r="R223" s="5">
        <v>7.0</v>
      </c>
      <c r="S223" s="5">
        <v>0.0</v>
      </c>
      <c r="T223" s="5">
        <v>4.0</v>
      </c>
      <c r="U223" s="5">
        <v>41.0</v>
      </c>
      <c r="V223" s="5">
        <v>2.0</v>
      </c>
      <c r="W223" s="5">
        <v>10.0</v>
      </c>
      <c r="X223" s="7" t="s">
        <v>89</v>
      </c>
      <c r="Y223" s="5">
        <v>2.0</v>
      </c>
      <c r="Z223" s="5">
        <v>10.0</v>
      </c>
      <c r="AA223" s="5">
        <v>1.0</v>
      </c>
      <c r="AB223" s="5">
        <v>1.0</v>
      </c>
      <c r="AC223" s="7" t="s">
        <v>60</v>
      </c>
      <c r="AD223" s="7" t="s">
        <v>78</v>
      </c>
      <c r="AE223" s="7" t="s">
        <v>62</v>
      </c>
      <c r="AF223" s="7" t="s">
        <v>63</v>
      </c>
      <c r="AG223" s="7" t="s">
        <v>64</v>
      </c>
      <c r="AH223" s="7"/>
      <c r="AI223" s="7" t="s">
        <v>65</v>
      </c>
      <c r="AJ223" s="9" t="b">
        <v>0</v>
      </c>
      <c r="AK223" s="7" t="s">
        <v>64</v>
      </c>
      <c r="AL223" s="5" t="s">
        <v>66</v>
      </c>
      <c r="AM223" s="5" t="s">
        <v>79</v>
      </c>
      <c r="AN223" s="10" t="s">
        <v>183</v>
      </c>
      <c r="AO223" s="11" t="s">
        <v>184</v>
      </c>
      <c r="AP223" s="11">
        <v>1.0</v>
      </c>
      <c r="AQ223" s="11"/>
      <c r="AR223" s="12">
        <f>IFERROR(__xludf.DUMMYFUNCTION("IF(REGEXMATCH(AO223, ""ISU_REP""), 1, 0)"),0.0)</f>
        <v>0</v>
      </c>
      <c r="AS223" s="12">
        <f>IFERROR(__xludf.DUMMYFUNCTION("IF(REGEXMATCH(AO223, ""ISU_ANLYS""), 1, 0)"),0.0)</f>
        <v>0</v>
      </c>
      <c r="AT223" s="12">
        <f>IFERROR(__xludf.DUMMYFUNCTION("IF(REGEXMATCH(AO223, ""SOL_DES""), 1, 0)"),0.0)</f>
        <v>0</v>
      </c>
      <c r="AU223" s="12">
        <f>IFERROR(__xludf.DUMMYFUNCTION("IF(REGEXMATCH(AO223, ""IMPL""), 1, 0)"),1.0)</f>
        <v>1</v>
      </c>
      <c r="AV223" s="12">
        <f>IFERROR(__xludf.DUMMYFUNCTION("IF(REGEXMATCH(AO223, ""CR""), 1, 0)"),0.0)</f>
        <v>0</v>
      </c>
      <c r="AW223" s="12">
        <f>IFERROR(__xludf.DUMMYFUNCTION("IF(REGEXMATCH(AO223, ""VER""), 1, 0)"),0.0)</f>
        <v>0</v>
      </c>
      <c r="AX223" s="10" t="s">
        <v>184</v>
      </c>
      <c r="AY223" s="10" t="s">
        <v>71</v>
      </c>
    </row>
    <row r="224" ht="15.75" customHeight="1">
      <c r="A224" s="5">
        <v>1407435.0</v>
      </c>
      <c r="B224" s="6" t="s">
        <v>1707</v>
      </c>
      <c r="C224" s="5">
        <v>0.0</v>
      </c>
      <c r="D224" s="7" t="s">
        <v>52</v>
      </c>
      <c r="E224" s="7" t="s">
        <v>205</v>
      </c>
      <c r="F224" s="7" t="s">
        <v>1087</v>
      </c>
      <c r="G224" s="7" t="s">
        <v>1109</v>
      </c>
      <c r="H224" s="7" t="s">
        <v>1708</v>
      </c>
      <c r="I224" s="5">
        <v>2017.0</v>
      </c>
      <c r="J224" s="17">
        <v>43009.0</v>
      </c>
      <c r="K224" s="7" t="s">
        <v>1709</v>
      </c>
      <c r="L224" s="7" t="s">
        <v>1710</v>
      </c>
      <c r="M224" s="7">
        <f>IFERROR(__xludf.DUMMYFUNCTION("index(SPLIT(L224,""-""),0,1)"),2017.0)</f>
        <v>2017</v>
      </c>
      <c r="N224" s="5">
        <v>2.0</v>
      </c>
      <c r="O224" s="5">
        <v>6.0</v>
      </c>
      <c r="P224" s="5">
        <v>5.0</v>
      </c>
      <c r="Q224" s="7" t="s">
        <v>1711</v>
      </c>
      <c r="R224" s="5">
        <v>11.0</v>
      </c>
      <c r="S224" s="5">
        <v>44.0</v>
      </c>
      <c r="T224" s="5">
        <v>8.0</v>
      </c>
      <c r="U224" s="5">
        <v>233.0</v>
      </c>
      <c r="V224" s="5">
        <v>2.0</v>
      </c>
      <c r="W224" s="5">
        <v>48.0</v>
      </c>
      <c r="X224" s="7" t="s">
        <v>1712</v>
      </c>
      <c r="Y224" s="5">
        <v>1.0</v>
      </c>
      <c r="Z224" s="5">
        <v>36.0</v>
      </c>
      <c r="AA224" s="5">
        <v>0.0</v>
      </c>
      <c r="AB224" s="5">
        <v>2.0</v>
      </c>
      <c r="AC224" s="7" t="s">
        <v>222</v>
      </c>
      <c r="AD224" s="7" t="s">
        <v>78</v>
      </c>
      <c r="AE224" s="7" t="s">
        <v>62</v>
      </c>
      <c r="AF224" s="7" t="s">
        <v>115</v>
      </c>
      <c r="AG224" s="7" t="s">
        <v>64</v>
      </c>
      <c r="AH224" s="7"/>
      <c r="AI224" s="7" t="s">
        <v>212</v>
      </c>
      <c r="AJ224" s="9" t="b">
        <v>0</v>
      </c>
      <c r="AK224" s="7" t="s">
        <v>64</v>
      </c>
      <c r="AL224" s="5"/>
      <c r="AM224" s="5"/>
      <c r="AN224" s="10" t="s">
        <v>1713</v>
      </c>
      <c r="AO224" s="11" t="s">
        <v>1668</v>
      </c>
      <c r="AP224" s="11">
        <v>3.0</v>
      </c>
      <c r="AQ224" s="11" t="str">
        <f t="shared" ref="AQ224:AQ226" si="25">IF(AP224&gt;12,"1","0")</f>
        <v>0</v>
      </c>
      <c r="AR224" s="12">
        <f>IFERROR(__xludf.DUMMYFUNCTION("IF(REGEXMATCH(AO224, ""ISU_REP""), 1, 0)"),0.0)</f>
        <v>0</v>
      </c>
      <c r="AS224" s="12">
        <f>IFERROR(__xludf.DUMMYFUNCTION("IF(REGEXMATCH(AO224, ""ISU_ANLYS""), 1, 0)"),1.0)</f>
        <v>1</v>
      </c>
      <c r="AT224" s="12">
        <f>IFERROR(__xludf.DUMMYFUNCTION("IF(REGEXMATCH(AO224, ""SOL_DES""), 1, 0)"),0.0)</f>
        <v>0</v>
      </c>
      <c r="AU224" s="12">
        <f>IFERROR(__xludf.DUMMYFUNCTION("IF(REGEXMATCH(AO224, ""IMPL""), 1, 0)"),1.0)</f>
        <v>1</v>
      </c>
      <c r="AV224" s="12">
        <f>IFERROR(__xludf.DUMMYFUNCTION("IF(REGEXMATCH(AO224, ""CR""), 1, 0)"),0.0)</f>
        <v>0</v>
      </c>
      <c r="AW224" s="12">
        <f>IFERROR(__xludf.DUMMYFUNCTION("IF(REGEXMATCH(AO224, ""VER""), 1, 0)"),1.0)</f>
        <v>1</v>
      </c>
      <c r="AX224" s="10" t="s">
        <v>319</v>
      </c>
      <c r="AY224" s="10" t="s">
        <v>71</v>
      </c>
    </row>
    <row r="225" ht="15.75" customHeight="1">
      <c r="A225" s="5">
        <v>1407955.0</v>
      </c>
      <c r="B225" s="6" t="s">
        <v>1714</v>
      </c>
      <c r="C225" s="5">
        <v>0.0</v>
      </c>
      <c r="D225" s="7" t="s">
        <v>52</v>
      </c>
      <c r="E225" s="7" t="s">
        <v>53</v>
      </c>
      <c r="F225" s="7" t="s">
        <v>54</v>
      </c>
      <c r="G225" s="7" t="s">
        <v>1715</v>
      </c>
      <c r="H225" s="7" t="s">
        <v>1716</v>
      </c>
      <c r="I225" s="5">
        <v>2017.0</v>
      </c>
      <c r="J225" s="17">
        <v>43009.0</v>
      </c>
      <c r="K225" s="7" t="s">
        <v>1717</v>
      </c>
      <c r="L225" s="7" t="s">
        <v>1718</v>
      </c>
      <c r="M225" s="7">
        <f>IFERROR(__xludf.DUMMYFUNCTION("index(SPLIT(L225,""-""),0,1)"),2023.0)</f>
        <v>2023</v>
      </c>
      <c r="N225" s="5">
        <v>1952.0</v>
      </c>
      <c r="O225" s="5">
        <v>2035.0</v>
      </c>
      <c r="P225" s="5">
        <v>4.0</v>
      </c>
      <c r="Q225" s="7" t="s">
        <v>1719</v>
      </c>
      <c r="R225" s="5">
        <v>16.0</v>
      </c>
      <c r="S225" s="5">
        <v>125.0</v>
      </c>
      <c r="T225" s="5">
        <v>13.0</v>
      </c>
      <c r="U225" s="5">
        <v>883.0</v>
      </c>
      <c r="V225" s="5">
        <v>3.0</v>
      </c>
      <c r="W225" s="5">
        <v>505.0</v>
      </c>
      <c r="X225" s="7" t="s">
        <v>1720</v>
      </c>
      <c r="Y225" s="5">
        <v>5.0</v>
      </c>
      <c r="Z225" s="5">
        <v>176.0</v>
      </c>
      <c r="AA225" s="5">
        <v>0.0</v>
      </c>
      <c r="AB225" s="5">
        <v>4.0</v>
      </c>
      <c r="AC225" s="7" t="s">
        <v>742</v>
      </c>
      <c r="AD225" s="7" t="s">
        <v>1721</v>
      </c>
      <c r="AE225" s="7" t="s">
        <v>62</v>
      </c>
      <c r="AF225" s="7" t="s">
        <v>63</v>
      </c>
      <c r="AG225" s="7" t="s">
        <v>64</v>
      </c>
      <c r="AH225" s="7"/>
      <c r="AI225" s="7" t="s">
        <v>65</v>
      </c>
      <c r="AJ225" s="9" t="b">
        <v>0</v>
      </c>
      <c r="AK225" s="7" t="s">
        <v>64</v>
      </c>
      <c r="AL225" s="5" t="s">
        <v>172</v>
      </c>
      <c r="AM225" s="5" t="s">
        <v>173</v>
      </c>
      <c r="AN225" s="10" t="s">
        <v>1722</v>
      </c>
      <c r="AO225" s="11" t="s">
        <v>1723</v>
      </c>
      <c r="AP225" s="11">
        <v>4.0</v>
      </c>
      <c r="AQ225" s="11" t="str">
        <f t="shared" si="25"/>
        <v>0</v>
      </c>
      <c r="AR225" s="12">
        <f>IFERROR(__xludf.DUMMYFUNCTION("IF(REGEXMATCH(AO225, ""ISU_REP""), 1, 0)"),0.0)</f>
        <v>0</v>
      </c>
      <c r="AS225" s="12">
        <f>IFERROR(__xludf.DUMMYFUNCTION("IF(REGEXMATCH(AO225, ""ISU_ANLYS""), 1, 0)"),1.0)</f>
        <v>1</v>
      </c>
      <c r="AT225" s="12">
        <f>IFERROR(__xludf.DUMMYFUNCTION("IF(REGEXMATCH(AO225, ""SOL_DES""), 1, 0)"),1.0)</f>
        <v>1</v>
      </c>
      <c r="AU225" s="12">
        <f>IFERROR(__xludf.DUMMYFUNCTION("IF(REGEXMATCH(AO225, ""IMPL""), 1, 0)"),1.0)</f>
        <v>1</v>
      </c>
      <c r="AV225" s="12">
        <f>IFERROR(__xludf.DUMMYFUNCTION("IF(REGEXMATCH(AO225, ""CR""), 1, 0)"),0.0)</f>
        <v>0</v>
      </c>
      <c r="AW225" s="12">
        <f>IFERROR(__xludf.DUMMYFUNCTION("IF(REGEXMATCH(AO225, ""VER""), 1, 0)"),0.0)</f>
        <v>0</v>
      </c>
      <c r="AX225" s="10" t="s">
        <v>399</v>
      </c>
      <c r="AY225" s="10" t="s">
        <v>71</v>
      </c>
    </row>
    <row r="226" ht="15.75" customHeight="1">
      <c r="A226" s="5">
        <v>1410565.0</v>
      </c>
      <c r="B226" s="6" t="s">
        <v>1724</v>
      </c>
      <c r="C226" s="5">
        <v>0.0</v>
      </c>
      <c r="D226" s="7" t="s">
        <v>52</v>
      </c>
      <c r="E226" s="7" t="s">
        <v>53</v>
      </c>
      <c r="F226" s="7" t="s">
        <v>1487</v>
      </c>
      <c r="G226" s="7" t="s">
        <v>1725</v>
      </c>
      <c r="H226" s="7" t="s">
        <v>1726</v>
      </c>
      <c r="I226" s="5">
        <v>2017.0</v>
      </c>
      <c r="J226" s="17">
        <v>43009.0</v>
      </c>
      <c r="K226" s="7" t="s">
        <v>1727</v>
      </c>
      <c r="L226" s="7" t="s">
        <v>1727</v>
      </c>
      <c r="M226" s="7">
        <f>IFERROR(__xludf.DUMMYFUNCTION("index(SPLIT(L226,""-""),0,1)"),2017.0)</f>
        <v>2017</v>
      </c>
      <c r="N226" s="5">
        <v>4.0</v>
      </c>
      <c r="O226" s="5">
        <v>4.0</v>
      </c>
      <c r="P226" s="5">
        <v>4.0</v>
      </c>
      <c r="Q226" s="7" t="s">
        <v>1728</v>
      </c>
      <c r="R226" s="5">
        <v>5.0</v>
      </c>
      <c r="S226" s="5">
        <v>446.0</v>
      </c>
      <c r="T226" s="5">
        <v>11.0</v>
      </c>
      <c r="U226" s="5">
        <v>681.0</v>
      </c>
      <c r="V226" s="5">
        <v>1.0</v>
      </c>
      <c r="W226" s="5">
        <v>446.0</v>
      </c>
      <c r="X226" s="7" t="s">
        <v>1729</v>
      </c>
      <c r="Y226" s="5">
        <v>5.0</v>
      </c>
      <c r="Z226" s="5">
        <v>121.0</v>
      </c>
      <c r="AA226" s="5">
        <v>0.0</v>
      </c>
      <c r="AB226" s="5">
        <v>7.0</v>
      </c>
      <c r="AC226" s="7" t="s">
        <v>742</v>
      </c>
      <c r="AD226" s="7" t="s">
        <v>171</v>
      </c>
      <c r="AE226" s="7" t="s">
        <v>62</v>
      </c>
      <c r="AF226" s="7" t="s">
        <v>63</v>
      </c>
      <c r="AG226" s="7" t="s">
        <v>64</v>
      </c>
      <c r="AH226" s="7"/>
      <c r="AI226" s="7" t="s">
        <v>65</v>
      </c>
      <c r="AJ226" s="9" t="b">
        <v>0</v>
      </c>
      <c r="AK226" s="7" t="s">
        <v>64</v>
      </c>
      <c r="AL226" s="5" t="s">
        <v>326</v>
      </c>
      <c r="AM226" s="5" t="s">
        <v>327</v>
      </c>
      <c r="AN226" s="10" t="s">
        <v>1730</v>
      </c>
      <c r="AO226" s="11" t="s">
        <v>1731</v>
      </c>
      <c r="AP226" s="11">
        <v>4.0</v>
      </c>
      <c r="AQ226" s="11" t="str">
        <f t="shared" si="25"/>
        <v>0</v>
      </c>
      <c r="AR226" s="12">
        <f>IFERROR(__xludf.DUMMYFUNCTION("IF(REGEXMATCH(AO226, ""ISU_REP""), 1, 0)"),0.0)</f>
        <v>0</v>
      </c>
      <c r="AS226" s="12">
        <f>IFERROR(__xludf.DUMMYFUNCTION("IF(REGEXMATCH(AO226, ""ISU_ANLYS""), 1, 0)"),1.0)</f>
        <v>1</v>
      </c>
      <c r="AT226" s="12">
        <f>IFERROR(__xludf.DUMMYFUNCTION("IF(REGEXMATCH(AO226, ""SOL_DES""), 1, 0)"),0.0)</f>
        <v>0</v>
      </c>
      <c r="AU226" s="12">
        <f>IFERROR(__xludf.DUMMYFUNCTION("IF(REGEXMATCH(AO226, ""IMPL""), 1, 0)"),1.0)</f>
        <v>1</v>
      </c>
      <c r="AV226" s="12">
        <f>IFERROR(__xludf.DUMMYFUNCTION("IF(REGEXMATCH(AO226, ""CR""), 1, 0)"),1.0)</f>
        <v>1</v>
      </c>
      <c r="AW226" s="12">
        <f>IFERROR(__xludf.DUMMYFUNCTION("IF(REGEXMATCH(AO226, ""VER""), 1, 0)"),0.0)</f>
        <v>0</v>
      </c>
      <c r="AX226" s="10" t="s">
        <v>319</v>
      </c>
      <c r="AY226" s="10" t="s">
        <v>71</v>
      </c>
    </row>
    <row r="227" ht="15.75" customHeight="1">
      <c r="A227" s="5">
        <v>1413178.0</v>
      </c>
      <c r="B227" s="6" t="s">
        <v>1732</v>
      </c>
      <c r="C227" s="5">
        <v>1.0</v>
      </c>
      <c r="D227" s="7" t="s">
        <v>233</v>
      </c>
      <c r="E227" s="7" t="s">
        <v>53</v>
      </c>
      <c r="F227" s="7" t="s">
        <v>1588</v>
      </c>
      <c r="G227" s="7" t="s">
        <v>697</v>
      </c>
      <c r="H227" s="7" t="s">
        <v>1733</v>
      </c>
      <c r="I227" s="5">
        <v>2017.0</v>
      </c>
      <c r="J227" s="17">
        <v>43009.0</v>
      </c>
      <c r="K227" s="7" t="s">
        <v>1734</v>
      </c>
      <c r="L227" s="7" t="s">
        <v>1735</v>
      </c>
      <c r="M227" s="7"/>
      <c r="N227" s="5">
        <v>4.0</v>
      </c>
      <c r="O227" s="5">
        <v>5.0</v>
      </c>
      <c r="P227" s="5">
        <v>20.0</v>
      </c>
      <c r="Q227" s="7" t="s">
        <v>1736</v>
      </c>
      <c r="R227" s="5">
        <v>4.0</v>
      </c>
      <c r="S227" s="5">
        <v>155.0</v>
      </c>
      <c r="T227" s="5">
        <v>24.0</v>
      </c>
      <c r="U227" s="5">
        <v>947.0</v>
      </c>
      <c r="V227" s="5">
        <v>15.0</v>
      </c>
      <c r="W227" s="5">
        <v>681.0</v>
      </c>
      <c r="X227" s="7" t="s">
        <v>697</v>
      </c>
      <c r="Y227" s="5">
        <v>15.0</v>
      </c>
      <c r="Z227" s="5">
        <v>681.0</v>
      </c>
      <c r="AA227" s="5">
        <v>1.0</v>
      </c>
      <c r="AB227" s="5">
        <v>11.0</v>
      </c>
      <c r="AC227" s="7" t="s">
        <v>222</v>
      </c>
      <c r="AD227" s="7" t="s">
        <v>78</v>
      </c>
      <c r="AE227" s="7" t="s">
        <v>62</v>
      </c>
      <c r="AF227" s="7" t="s">
        <v>63</v>
      </c>
      <c r="AG227" s="7" t="s">
        <v>64</v>
      </c>
      <c r="AH227" s="7"/>
      <c r="AI227" s="7" t="s">
        <v>65</v>
      </c>
      <c r="AJ227" s="9" t="b">
        <v>0</v>
      </c>
      <c r="AK227" s="7" t="s">
        <v>64</v>
      </c>
      <c r="AL227" s="5" t="s">
        <v>66</v>
      </c>
      <c r="AM227" s="5" t="s">
        <v>103</v>
      </c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ht="15.75" customHeight="1">
      <c r="A228" s="5">
        <v>1421170.0</v>
      </c>
      <c r="B228" s="6" t="s">
        <v>1737</v>
      </c>
      <c r="C228" s="5">
        <v>0.0</v>
      </c>
      <c r="D228" s="7" t="s">
        <v>233</v>
      </c>
      <c r="E228" s="7" t="s">
        <v>53</v>
      </c>
      <c r="F228" s="7" t="s">
        <v>185</v>
      </c>
      <c r="G228" s="7" t="s">
        <v>1738</v>
      </c>
      <c r="H228" s="7" t="s">
        <v>1739</v>
      </c>
      <c r="I228" s="5">
        <v>2017.0</v>
      </c>
      <c r="J228" s="17">
        <v>43040.0</v>
      </c>
      <c r="K228" s="7" t="s">
        <v>1740</v>
      </c>
      <c r="L228" s="7" t="s">
        <v>1740</v>
      </c>
      <c r="M228" s="7">
        <f>IFERROR(__xludf.DUMMYFUNCTION("index(SPLIT(L228,""-""),0,1)"),2017.0)</f>
        <v>2017</v>
      </c>
      <c r="N228" s="5">
        <v>7.0</v>
      </c>
      <c r="O228" s="5">
        <v>7.0</v>
      </c>
      <c r="P228" s="5">
        <v>2.0</v>
      </c>
      <c r="Q228" s="7" t="s">
        <v>1741</v>
      </c>
      <c r="R228" s="5">
        <v>10.0</v>
      </c>
      <c r="S228" s="5">
        <v>21.0</v>
      </c>
      <c r="T228" s="5">
        <v>6.0</v>
      </c>
      <c r="U228" s="5">
        <v>143.0</v>
      </c>
      <c r="V228" s="5">
        <v>3.0</v>
      </c>
      <c r="W228" s="5">
        <v>87.0</v>
      </c>
      <c r="X228" s="7" t="s">
        <v>1738</v>
      </c>
      <c r="Y228" s="5">
        <v>3.0</v>
      </c>
      <c r="Z228" s="5">
        <v>87.0</v>
      </c>
      <c r="AA228" s="5">
        <v>1.0</v>
      </c>
      <c r="AB228" s="5">
        <v>2.0</v>
      </c>
      <c r="AC228" s="7" t="s">
        <v>742</v>
      </c>
      <c r="AD228" s="7" t="s">
        <v>78</v>
      </c>
      <c r="AE228" s="7" t="s">
        <v>62</v>
      </c>
      <c r="AF228" s="7" t="s">
        <v>63</v>
      </c>
      <c r="AG228" s="7" t="s">
        <v>64</v>
      </c>
      <c r="AH228" s="7"/>
      <c r="AI228" s="7" t="s">
        <v>65</v>
      </c>
      <c r="AJ228" s="9" t="b">
        <v>0</v>
      </c>
      <c r="AK228" s="7" t="s">
        <v>64</v>
      </c>
      <c r="AL228" s="5" t="s">
        <v>172</v>
      </c>
      <c r="AM228" s="5" t="s">
        <v>173</v>
      </c>
      <c r="AN228" s="10" t="s">
        <v>328</v>
      </c>
      <c r="AO228" s="11" t="s">
        <v>154</v>
      </c>
      <c r="AP228" s="11">
        <v>2.0</v>
      </c>
      <c r="AQ228" s="11"/>
      <c r="AR228" s="12">
        <f>IFERROR(__xludf.DUMMYFUNCTION("IF(REGEXMATCH(AO228, ""ISU_REP""), 1, 0)"),0.0)</f>
        <v>0</v>
      </c>
      <c r="AS228" s="12">
        <f>IFERROR(__xludf.DUMMYFUNCTION("IF(REGEXMATCH(AO228, ""ISU_ANLYS""), 1, 0)"),0.0)</f>
        <v>0</v>
      </c>
      <c r="AT228" s="12">
        <f>IFERROR(__xludf.DUMMYFUNCTION("IF(REGEXMATCH(AO228, ""SOL_DES""), 1, 0)"),0.0)</f>
        <v>0</v>
      </c>
      <c r="AU228" s="12">
        <f>IFERROR(__xludf.DUMMYFUNCTION("IF(REGEXMATCH(AO228, ""IMPL""), 1, 0)"),1.0)</f>
        <v>1</v>
      </c>
      <c r="AV228" s="12">
        <f>IFERROR(__xludf.DUMMYFUNCTION("IF(REGEXMATCH(AO228, ""CR""), 1, 0)"),1.0)</f>
        <v>1</v>
      </c>
      <c r="AW228" s="12">
        <f>IFERROR(__xludf.DUMMYFUNCTION("IF(REGEXMATCH(AO228, ""VER""), 1, 0)"),0.0)</f>
        <v>0</v>
      </c>
      <c r="AX228" s="10" t="s">
        <v>155</v>
      </c>
      <c r="AY228" s="10" t="s">
        <v>71</v>
      </c>
    </row>
    <row r="229" ht="15.75" customHeight="1">
      <c r="A229" s="5">
        <v>1421905.0</v>
      </c>
      <c r="B229" s="6" t="s">
        <v>1742</v>
      </c>
      <c r="C229" s="5">
        <v>0.0</v>
      </c>
      <c r="D229" s="7" t="s">
        <v>52</v>
      </c>
      <c r="E229" s="7" t="s">
        <v>205</v>
      </c>
      <c r="F229" s="7" t="s">
        <v>261</v>
      </c>
      <c r="G229" s="7" t="s">
        <v>1743</v>
      </c>
      <c r="H229" s="7" t="s">
        <v>1744</v>
      </c>
      <c r="I229" s="5">
        <v>2017.0</v>
      </c>
      <c r="J229" s="17">
        <v>43040.0</v>
      </c>
      <c r="K229" s="7" t="s">
        <v>1745</v>
      </c>
      <c r="L229" s="7" t="s">
        <v>1746</v>
      </c>
      <c r="M229" s="7">
        <f>IFERROR(__xludf.DUMMYFUNCTION("index(SPLIT(L229,""-""),0,1)"),2017.0)</f>
        <v>2017</v>
      </c>
      <c r="N229" s="5">
        <v>5.0</v>
      </c>
      <c r="O229" s="5">
        <v>36.0</v>
      </c>
      <c r="P229" s="5">
        <v>3.0</v>
      </c>
      <c r="Q229" s="7" t="s">
        <v>1747</v>
      </c>
      <c r="R229" s="5">
        <v>10.0</v>
      </c>
      <c r="S229" s="5">
        <v>74.0</v>
      </c>
      <c r="T229" s="5">
        <v>8.0</v>
      </c>
      <c r="U229" s="5">
        <v>450.0</v>
      </c>
      <c r="V229" s="5">
        <v>2.0</v>
      </c>
      <c r="W229" s="5">
        <v>84.0</v>
      </c>
      <c r="X229" s="7" t="s">
        <v>1575</v>
      </c>
      <c r="Y229" s="5">
        <v>3.0</v>
      </c>
      <c r="Z229" s="5">
        <v>274.0</v>
      </c>
      <c r="AA229" s="5">
        <v>0.0</v>
      </c>
      <c r="AB229" s="5">
        <v>4.0</v>
      </c>
      <c r="AC229" s="7" t="s">
        <v>222</v>
      </c>
      <c r="AD229" s="7" t="s">
        <v>78</v>
      </c>
      <c r="AE229" s="7" t="s">
        <v>62</v>
      </c>
      <c r="AF229" s="7" t="s">
        <v>115</v>
      </c>
      <c r="AG229" s="7" t="s">
        <v>64</v>
      </c>
      <c r="AH229" s="7"/>
      <c r="AI229" s="7" t="s">
        <v>212</v>
      </c>
      <c r="AJ229" s="9" t="b">
        <v>0</v>
      </c>
      <c r="AK229" s="7" t="s">
        <v>64</v>
      </c>
      <c r="AL229" s="5" t="s">
        <v>172</v>
      </c>
      <c r="AM229" s="5" t="s">
        <v>173</v>
      </c>
      <c r="AN229" s="10" t="s">
        <v>1748</v>
      </c>
      <c r="AO229" s="11" t="s">
        <v>1749</v>
      </c>
      <c r="AP229" s="11">
        <v>6.0</v>
      </c>
      <c r="AQ229" s="11" t="str">
        <f>IF(AP229&gt;12,"1","0")</f>
        <v>0</v>
      </c>
      <c r="AR229" s="12">
        <f>IFERROR(__xludf.DUMMYFUNCTION("IF(REGEXMATCH(AO229, ""ISU_REP""), 1, 0)"),0.0)</f>
        <v>0</v>
      </c>
      <c r="AS229" s="12">
        <f>IFERROR(__xludf.DUMMYFUNCTION("IF(REGEXMATCH(AO229, ""ISU_ANLYS""), 1, 0)"),1.0)</f>
        <v>1</v>
      </c>
      <c r="AT229" s="12">
        <f>IFERROR(__xludf.DUMMYFUNCTION("IF(REGEXMATCH(AO229, ""SOL_DES""), 1, 0)"),1.0)</f>
        <v>1</v>
      </c>
      <c r="AU229" s="12">
        <f>IFERROR(__xludf.DUMMYFUNCTION("IF(REGEXMATCH(AO229, ""IMPL""), 1, 0)"),1.0)</f>
        <v>1</v>
      </c>
      <c r="AV229" s="12">
        <f>IFERROR(__xludf.DUMMYFUNCTION("IF(REGEXMATCH(AO229, ""CR""), 1, 0)"),1.0)</f>
        <v>1</v>
      </c>
      <c r="AW229" s="12">
        <f>IFERROR(__xludf.DUMMYFUNCTION("IF(REGEXMATCH(AO229, ""VER""), 1, 0)"),1.0)</f>
        <v>1</v>
      </c>
      <c r="AX229" s="10" t="s">
        <v>70</v>
      </c>
      <c r="AY229" s="10" t="s">
        <v>71</v>
      </c>
    </row>
    <row r="230" ht="15.75" customHeight="1">
      <c r="A230" s="13">
        <v>1424993.0</v>
      </c>
      <c r="B230" s="14" t="str">
        <f>CONCATENATE("https://bugzilla.mozilla.org/show_bug.cgi?id=",A230)</f>
        <v>https://bugzilla.mozilla.org/show_bug.cgi?id=1424993</v>
      </c>
      <c r="C230" s="13">
        <v>0.0</v>
      </c>
      <c r="D230" s="13" t="s">
        <v>233</v>
      </c>
      <c r="E230" s="13" t="s">
        <v>53</v>
      </c>
      <c r="F230" s="13" t="s">
        <v>185</v>
      </c>
      <c r="G230" s="13" t="s">
        <v>1750</v>
      </c>
      <c r="H230" s="13" t="s">
        <v>1751</v>
      </c>
      <c r="I230" s="13">
        <v>2017.0</v>
      </c>
      <c r="J230" s="18">
        <v>43070.0</v>
      </c>
      <c r="K230" s="13" t="s">
        <v>188</v>
      </c>
      <c r="L230" s="13" t="s">
        <v>1752</v>
      </c>
      <c r="M230" s="7">
        <f>IFERROR(__xludf.DUMMYFUNCTION("index(SPLIT(L230,""-""),0,1)"),2017.0)</f>
        <v>2017</v>
      </c>
      <c r="N230" s="13">
        <v>0.0</v>
      </c>
      <c r="O230" s="13">
        <v>455.0</v>
      </c>
      <c r="P230" s="13">
        <v>1.0</v>
      </c>
      <c r="Q230" s="13" t="s">
        <v>1753</v>
      </c>
      <c r="R230" s="13">
        <v>9.0</v>
      </c>
      <c r="S230" s="13">
        <v>62.0</v>
      </c>
      <c r="T230" s="13">
        <v>5.0</v>
      </c>
      <c r="U230" s="13">
        <v>140.0</v>
      </c>
      <c r="V230" s="13">
        <v>2.0</v>
      </c>
      <c r="W230" s="13">
        <v>92.0</v>
      </c>
      <c r="X230" s="13" t="s">
        <v>1750</v>
      </c>
      <c r="Y230" s="13">
        <v>2.0</v>
      </c>
      <c r="Z230" s="13">
        <v>92.0</v>
      </c>
      <c r="AA230" s="13">
        <v>1.0</v>
      </c>
      <c r="AB230" s="13">
        <v>2.0</v>
      </c>
      <c r="AC230" s="13" t="s">
        <v>60</v>
      </c>
      <c r="AD230" s="13" t="s">
        <v>78</v>
      </c>
      <c r="AE230" s="13" t="s">
        <v>62</v>
      </c>
      <c r="AF230" s="13" t="s">
        <v>63</v>
      </c>
      <c r="AG230" s="13"/>
      <c r="AH230" s="13"/>
      <c r="AI230" s="13"/>
      <c r="AJ230" s="13"/>
      <c r="AK230" s="13"/>
      <c r="AL230" s="13" t="s">
        <v>172</v>
      </c>
      <c r="AM230" s="13" t="s">
        <v>173</v>
      </c>
      <c r="AN230" s="10" t="s">
        <v>1754</v>
      </c>
      <c r="AO230" s="11" t="s">
        <v>318</v>
      </c>
      <c r="AP230" s="11">
        <v>3.0</v>
      </c>
      <c r="AQ230" s="11"/>
      <c r="AR230" s="12">
        <f>IFERROR(__xludf.DUMMYFUNCTION("IF(REGEXMATCH(AO230, ""ISU_REP""), 1, 0)"),0.0)</f>
        <v>0</v>
      </c>
      <c r="AS230" s="12">
        <f>IFERROR(__xludf.DUMMYFUNCTION("IF(REGEXMATCH(AO230, ""ISU_ANLYS""), 1, 0)"),1.0)</f>
        <v>1</v>
      </c>
      <c r="AT230" s="12">
        <f>IFERROR(__xludf.DUMMYFUNCTION("IF(REGEXMATCH(AO230, ""SOL_DES""), 1, 0)"),0.0)</f>
        <v>0</v>
      </c>
      <c r="AU230" s="12">
        <f>IFERROR(__xludf.DUMMYFUNCTION("IF(REGEXMATCH(AO230, ""IMPL""), 1, 0)"),1.0)</f>
        <v>1</v>
      </c>
      <c r="AV230" s="12">
        <f>IFERROR(__xludf.DUMMYFUNCTION("IF(REGEXMATCH(AO230, ""CR""), 1, 0)"),1.0)</f>
        <v>1</v>
      </c>
      <c r="AW230" s="12">
        <f>IFERROR(__xludf.DUMMYFUNCTION("IF(REGEXMATCH(AO230, ""VER""), 1, 0)"),0.0)</f>
        <v>0</v>
      </c>
      <c r="AX230" s="16" t="s">
        <v>319</v>
      </c>
      <c r="AY230" s="16" t="s">
        <v>71</v>
      </c>
    </row>
    <row r="231" ht="15.75" customHeight="1">
      <c r="A231" s="5">
        <v>1430012.0</v>
      </c>
      <c r="B231" s="6" t="s">
        <v>1755</v>
      </c>
      <c r="C231" s="5">
        <v>0.0</v>
      </c>
      <c r="D231" s="7" t="s">
        <v>52</v>
      </c>
      <c r="E231" s="7" t="s">
        <v>53</v>
      </c>
      <c r="F231" s="7" t="s">
        <v>478</v>
      </c>
      <c r="G231" s="7" t="s">
        <v>1756</v>
      </c>
      <c r="H231" s="7" t="s">
        <v>1757</v>
      </c>
      <c r="I231" s="5">
        <v>2018.0</v>
      </c>
      <c r="J231" s="8">
        <v>43101.0</v>
      </c>
      <c r="K231" s="7" t="s">
        <v>1758</v>
      </c>
      <c r="L231" s="7" t="s">
        <v>1758</v>
      </c>
      <c r="M231" s="7">
        <f>IFERROR(__xludf.DUMMYFUNCTION("index(SPLIT(L231,""-""),0,1)"),2018.0)</f>
        <v>2018</v>
      </c>
      <c r="N231" s="5">
        <v>104.0</v>
      </c>
      <c r="O231" s="5">
        <v>104.0</v>
      </c>
      <c r="P231" s="5">
        <v>6.0</v>
      </c>
      <c r="Q231" s="7" t="s">
        <v>1759</v>
      </c>
      <c r="R231" s="5">
        <v>12.0</v>
      </c>
      <c r="S231" s="5">
        <v>120.0</v>
      </c>
      <c r="T231" s="5">
        <v>7.0</v>
      </c>
      <c r="U231" s="5">
        <v>274.0</v>
      </c>
      <c r="V231" s="5">
        <v>4.0</v>
      </c>
      <c r="W231" s="5">
        <v>163.0</v>
      </c>
      <c r="X231" s="7" t="s">
        <v>260</v>
      </c>
      <c r="Y231" s="5">
        <v>0.0</v>
      </c>
      <c r="Z231" s="5">
        <v>0.0</v>
      </c>
      <c r="AA231" s="5">
        <v>0.0</v>
      </c>
      <c r="AB231" s="5">
        <v>0.0</v>
      </c>
      <c r="AC231" s="7" t="s">
        <v>1150</v>
      </c>
      <c r="AD231" s="7" t="s">
        <v>78</v>
      </c>
      <c r="AE231" s="7" t="s">
        <v>62</v>
      </c>
      <c r="AF231" s="7" t="s">
        <v>63</v>
      </c>
      <c r="AG231" s="7" t="s">
        <v>64</v>
      </c>
      <c r="AH231" s="7"/>
      <c r="AI231" s="7" t="s">
        <v>65</v>
      </c>
      <c r="AJ231" s="9" t="b">
        <v>0</v>
      </c>
      <c r="AK231" s="7" t="s">
        <v>64</v>
      </c>
      <c r="AL231" s="5" t="s">
        <v>66</v>
      </c>
      <c r="AM231" s="5" t="s">
        <v>273</v>
      </c>
      <c r="AN231" s="10" t="s">
        <v>1760</v>
      </c>
      <c r="AO231" s="11" t="s">
        <v>1761</v>
      </c>
      <c r="AP231" s="11">
        <v>2.0</v>
      </c>
      <c r="AQ231" s="11" t="str">
        <f t="shared" ref="AQ231:AQ233" si="26">IF(AP231&gt;12,"1","0")</f>
        <v>0</v>
      </c>
      <c r="AR231" s="12">
        <f>IFERROR(__xludf.DUMMYFUNCTION("IF(REGEXMATCH(AO231, ""ISU_REP""), 1, 0)"),0.0)</f>
        <v>0</v>
      </c>
      <c r="AS231" s="12">
        <f>IFERROR(__xludf.DUMMYFUNCTION("IF(REGEXMATCH(AO231, ""ISU_ANLYS""), 1, 0)"),1.0)</f>
        <v>1</v>
      </c>
      <c r="AT231" s="12">
        <f>IFERROR(__xludf.DUMMYFUNCTION("IF(REGEXMATCH(AO231, ""SOL_DES""), 1, 0)"),1.0)</f>
        <v>1</v>
      </c>
      <c r="AU231" s="12">
        <f>IFERROR(__xludf.DUMMYFUNCTION("IF(REGEXMATCH(AO231, ""IMPL""), 1, 0)"),0.0)</f>
        <v>0</v>
      </c>
      <c r="AV231" s="12">
        <f>IFERROR(__xludf.DUMMYFUNCTION("IF(REGEXMATCH(AO231, ""CR""), 1, 0)"),0.0)</f>
        <v>0</v>
      </c>
      <c r="AW231" s="12">
        <f>IFERROR(__xludf.DUMMYFUNCTION("IF(REGEXMATCH(AO231, ""VER""), 1, 0)"),0.0)</f>
        <v>0</v>
      </c>
      <c r="AX231" s="10" t="s">
        <v>654</v>
      </c>
      <c r="AY231" s="10" t="s">
        <v>71</v>
      </c>
    </row>
    <row r="232" ht="15.75" customHeight="1">
      <c r="A232" s="5">
        <v>1435264.0</v>
      </c>
      <c r="B232" s="6" t="s">
        <v>1762</v>
      </c>
      <c r="C232" s="5">
        <v>0.0</v>
      </c>
      <c r="D232" s="7" t="s">
        <v>52</v>
      </c>
      <c r="E232" s="7" t="s">
        <v>53</v>
      </c>
      <c r="F232" s="7" t="s">
        <v>559</v>
      </c>
      <c r="G232" s="7" t="s">
        <v>1763</v>
      </c>
      <c r="H232" s="7" t="s">
        <v>1764</v>
      </c>
      <c r="I232" s="5">
        <v>2018.0</v>
      </c>
      <c r="J232" s="8">
        <v>43132.0</v>
      </c>
      <c r="K232" s="7" t="s">
        <v>1765</v>
      </c>
      <c r="L232" s="7" t="s">
        <v>1765</v>
      </c>
      <c r="M232" s="7">
        <f>IFERROR(__xludf.DUMMYFUNCTION("index(SPLIT(L232,""-""),0,1)"),2018.0)</f>
        <v>2018</v>
      </c>
      <c r="N232" s="5">
        <v>46.0</v>
      </c>
      <c r="O232" s="5">
        <v>46.0</v>
      </c>
      <c r="P232" s="5">
        <v>3.0</v>
      </c>
      <c r="Q232" s="7" t="s">
        <v>1766</v>
      </c>
      <c r="R232" s="5">
        <v>11.0</v>
      </c>
      <c r="S232" s="5">
        <v>134.0</v>
      </c>
      <c r="T232" s="5">
        <v>4.0</v>
      </c>
      <c r="U232" s="5">
        <v>199.0</v>
      </c>
      <c r="V232" s="5">
        <v>1.0</v>
      </c>
      <c r="W232" s="5">
        <v>134.0</v>
      </c>
      <c r="X232" s="7" t="s">
        <v>1767</v>
      </c>
      <c r="Y232" s="5">
        <v>3.0</v>
      </c>
      <c r="Z232" s="5">
        <v>65.0</v>
      </c>
      <c r="AA232" s="5">
        <v>0.0</v>
      </c>
      <c r="AB232" s="5">
        <v>0.0</v>
      </c>
      <c r="AC232" s="7" t="s">
        <v>222</v>
      </c>
      <c r="AD232" s="7" t="s">
        <v>78</v>
      </c>
      <c r="AE232" s="7" t="s">
        <v>62</v>
      </c>
      <c r="AF232" s="7" t="s">
        <v>63</v>
      </c>
      <c r="AG232" s="7" t="s">
        <v>64</v>
      </c>
      <c r="AH232" s="7"/>
      <c r="AI232" s="7" t="s">
        <v>65</v>
      </c>
      <c r="AJ232" s="9" t="b">
        <v>0</v>
      </c>
      <c r="AK232" s="7" t="s">
        <v>64</v>
      </c>
      <c r="AL232" s="5" t="s">
        <v>66</v>
      </c>
      <c r="AM232" s="5" t="s">
        <v>241</v>
      </c>
      <c r="AN232" s="10" t="s">
        <v>183</v>
      </c>
      <c r="AO232" s="11" t="s">
        <v>184</v>
      </c>
      <c r="AP232" s="11">
        <v>1.0</v>
      </c>
      <c r="AQ232" s="11" t="str">
        <f t="shared" si="26"/>
        <v>0</v>
      </c>
      <c r="AR232" s="12">
        <f>IFERROR(__xludf.DUMMYFUNCTION("IF(REGEXMATCH(AO232, ""ISU_REP""), 1, 0)"),0.0)</f>
        <v>0</v>
      </c>
      <c r="AS232" s="12">
        <f>IFERROR(__xludf.DUMMYFUNCTION("IF(REGEXMATCH(AO232, ""ISU_ANLYS""), 1, 0)"),0.0)</f>
        <v>0</v>
      </c>
      <c r="AT232" s="12">
        <f>IFERROR(__xludf.DUMMYFUNCTION("IF(REGEXMATCH(AO232, ""SOL_DES""), 1, 0)"),0.0)</f>
        <v>0</v>
      </c>
      <c r="AU232" s="12">
        <f>IFERROR(__xludf.DUMMYFUNCTION("IF(REGEXMATCH(AO232, ""IMPL""), 1, 0)"),1.0)</f>
        <v>1</v>
      </c>
      <c r="AV232" s="12">
        <f>IFERROR(__xludf.DUMMYFUNCTION("IF(REGEXMATCH(AO232, ""CR""), 1, 0)"),0.0)</f>
        <v>0</v>
      </c>
      <c r="AW232" s="12">
        <f>IFERROR(__xludf.DUMMYFUNCTION("IF(REGEXMATCH(AO232, ""VER""), 1, 0)"),0.0)</f>
        <v>0</v>
      </c>
      <c r="AX232" s="10" t="s">
        <v>184</v>
      </c>
      <c r="AY232" s="10" t="s">
        <v>71</v>
      </c>
    </row>
    <row r="233" ht="15.75" customHeight="1">
      <c r="A233" s="5">
        <v>1435456.0</v>
      </c>
      <c r="B233" s="6" t="s">
        <v>1768</v>
      </c>
      <c r="C233" s="5">
        <v>0.0</v>
      </c>
      <c r="D233" s="7" t="s">
        <v>52</v>
      </c>
      <c r="E233" s="7" t="s">
        <v>53</v>
      </c>
      <c r="F233" s="7" t="s">
        <v>1015</v>
      </c>
      <c r="G233" s="7" t="s">
        <v>1549</v>
      </c>
      <c r="H233" s="7" t="s">
        <v>1769</v>
      </c>
      <c r="I233" s="5">
        <v>2018.0</v>
      </c>
      <c r="J233" s="8">
        <v>43132.0</v>
      </c>
      <c r="K233" s="7" t="s">
        <v>1770</v>
      </c>
      <c r="L233" s="7" t="s">
        <v>1771</v>
      </c>
      <c r="M233" s="7">
        <f>IFERROR(__xludf.DUMMYFUNCTION("index(SPLIT(L233,""-""),0,1)"),2018.0)</f>
        <v>2018</v>
      </c>
      <c r="N233" s="5">
        <v>6.0</v>
      </c>
      <c r="O233" s="5">
        <v>23.0</v>
      </c>
      <c r="P233" s="5">
        <v>3.0</v>
      </c>
      <c r="Q233" s="7" t="s">
        <v>1772</v>
      </c>
      <c r="R233" s="5">
        <v>22.0</v>
      </c>
      <c r="S233" s="5">
        <v>1158.0</v>
      </c>
      <c r="T233" s="5">
        <v>16.0</v>
      </c>
      <c r="U233" s="5">
        <v>1766.0</v>
      </c>
      <c r="V233" s="5">
        <v>1.0</v>
      </c>
      <c r="W233" s="5">
        <v>1158.0</v>
      </c>
      <c r="X233" s="7" t="s">
        <v>1773</v>
      </c>
      <c r="Y233" s="5">
        <v>7.0</v>
      </c>
      <c r="Z233" s="5">
        <v>251.0</v>
      </c>
      <c r="AA233" s="5">
        <v>0.0</v>
      </c>
      <c r="AB233" s="5">
        <v>1.0</v>
      </c>
      <c r="AC233" s="7" t="s">
        <v>1774</v>
      </c>
      <c r="AD233" s="7" t="s">
        <v>171</v>
      </c>
      <c r="AE233" s="7" t="s">
        <v>62</v>
      </c>
      <c r="AF233" s="7" t="s">
        <v>63</v>
      </c>
      <c r="AG233" s="7" t="s">
        <v>1775</v>
      </c>
      <c r="AH233" s="7"/>
      <c r="AI233" s="7" t="s">
        <v>65</v>
      </c>
      <c r="AJ233" s="9" t="b">
        <v>0</v>
      </c>
      <c r="AK233" s="7" t="s">
        <v>64</v>
      </c>
      <c r="AL233" s="5" t="s">
        <v>326</v>
      </c>
      <c r="AM233" s="5" t="s">
        <v>572</v>
      </c>
      <c r="AN233" s="10" t="s">
        <v>1776</v>
      </c>
      <c r="AO233" s="11" t="s">
        <v>1777</v>
      </c>
      <c r="AP233" s="11">
        <v>4.0</v>
      </c>
      <c r="AQ233" s="11" t="str">
        <f t="shared" si="26"/>
        <v>0</v>
      </c>
      <c r="AR233" s="12">
        <f>IFERROR(__xludf.DUMMYFUNCTION("IF(REGEXMATCH(AO233, ""ISU_REP""), 1, 0)"),0.0)</f>
        <v>0</v>
      </c>
      <c r="AS233" s="12">
        <f>IFERROR(__xludf.DUMMYFUNCTION("IF(REGEXMATCH(AO233, ""ISU_ANLYS""), 1, 0)"),1.0)</f>
        <v>1</v>
      </c>
      <c r="AT233" s="12">
        <f>IFERROR(__xludf.DUMMYFUNCTION("IF(REGEXMATCH(AO233, ""SOL_DES""), 1, 0)"),1.0)</f>
        <v>1</v>
      </c>
      <c r="AU233" s="12">
        <f>IFERROR(__xludf.DUMMYFUNCTION("IF(REGEXMATCH(AO233, ""IMPL""), 1, 0)"),1.0)</f>
        <v>1</v>
      </c>
      <c r="AV233" s="12">
        <f>IFERROR(__xludf.DUMMYFUNCTION("IF(REGEXMATCH(AO233, ""CR""), 1, 0)"),0.0)</f>
        <v>0</v>
      </c>
      <c r="AW233" s="12">
        <f>IFERROR(__xludf.DUMMYFUNCTION("IF(REGEXMATCH(AO233, ""VER""), 1, 0)"),0.0)</f>
        <v>0</v>
      </c>
      <c r="AX233" s="10" t="s">
        <v>70</v>
      </c>
      <c r="AY233" s="10" t="s">
        <v>71</v>
      </c>
    </row>
    <row r="234" ht="15.75" customHeight="1">
      <c r="A234" s="13">
        <v>1439571.0</v>
      </c>
      <c r="B234" s="14" t="str">
        <f>CONCATENATE("https://bugzilla.mozilla.org/show_bug.cgi?id=",A234)</f>
        <v>https://bugzilla.mozilla.org/show_bug.cgi?id=1439571</v>
      </c>
      <c r="C234" s="13">
        <v>0.0</v>
      </c>
      <c r="D234" s="13" t="s">
        <v>233</v>
      </c>
      <c r="E234" s="13" t="s">
        <v>53</v>
      </c>
      <c r="F234" s="13" t="s">
        <v>1588</v>
      </c>
      <c r="G234" s="13" t="s">
        <v>697</v>
      </c>
      <c r="H234" s="13" t="s">
        <v>1778</v>
      </c>
      <c r="I234" s="13">
        <v>2018.0</v>
      </c>
      <c r="J234" s="15">
        <v>43132.0</v>
      </c>
      <c r="K234" s="13" t="s">
        <v>1779</v>
      </c>
      <c r="L234" s="13" t="s">
        <v>1780</v>
      </c>
      <c r="M234" s="7">
        <f>IFERROR(__xludf.DUMMYFUNCTION("index(SPLIT(L234,""-""),0,1)"),2018.0)</f>
        <v>2018</v>
      </c>
      <c r="N234" s="13">
        <v>221.0</v>
      </c>
      <c r="O234" s="13">
        <v>223.0</v>
      </c>
      <c r="P234" s="13">
        <v>5.0</v>
      </c>
      <c r="Q234" s="13" t="s">
        <v>1781</v>
      </c>
      <c r="R234" s="13">
        <v>9.0</v>
      </c>
      <c r="S234" s="13">
        <v>174.0</v>
      </c>
      <c r="T234" s="13">
        <v>13.0</v>
      </c>
      <c r="U234" s="13">
        <v>508.0</v>
      </c>
      <c r="V234" s="13">
        <v>6.0</v>
      </c>
      <c r="W234" s="13">
        <v>344.0</v>
      </c>
      <c r="X234" s="13" t="s">
        <v>697</v>
      </c>
      <c r="Y234" s="13">
        <v>6.0</v>
      </c>
      <c r="Z234" s="13">
        <v>344.0</v>
      </c>
      <c r="AA234" s="13">
        <v>1.0</v>
      </c>
      <c r="AB234" s="13">
        <v>1.0</v>
      </c>
      <c r="AC234" s="13" t="s">
        <v>1150</v>
      </c>
      <c r="AD234" s="13" t="s">
        <v>78</v>
      </c>
      <c r="AE234" s="13" t="s">
        <v>62</v>
      </c>
      <c r="AF234" s="13" t="s">
        <v>63</v>
      </c>
      <c r="AG234" s="13"/>
      <c r="AH234" s="13"/>
      <c r="AI234" s="13"/>
      <c r="AJ234" s="13"/>
      <c r="AK234" s="13"/>
      <c r="AL234" s="13" t="s">
        <v>66</v>
      </c>
      <c r="AM234" s="13" t="s">
        <v>103</v>
      </c>
      <c r="AN234" s="10" t="s">
        <v>1782</v>
      </c>
      <c r="AO234" s="11" t="s">
        <v>1168</v>
      </c>
      <c r="AP234" s="11">
        <v>4.0</v>
      </c>
      <c r="AQ234" s="11"/>
      <c r="AR234" s="12">
        <f>IFERROR(__xludf.DUMMYFUNCTION("IF(REGEXMATCH(AO234, ""ISU_REP""), 1, 0)"),0.0)</f>
        <v>0</v>
      </c>
      <c r="AS234" s="12">
        <f>IFERROR(__xludf.DUMMYFUNCTION("IF(REGEXMATCH(AO234, ""ISU_ANLYS""), 1, 0)"),1.0)</f>
        <v>1</v>
      </c>
      <c r="AT234" s="12">
        <f>IFERROR(__xludf.DUMMYFUNCTION("IF(REGEXMATCH(AO234, ""SOL_DES""), 1, 0)"),1.0)</f>
        <v>1</v>
      </c>
      <c r="AU234" s="12">
        <f>IFERROR(__xludf.DUMMYFUNCTION("IF(REGEXMATCH(AO234, ""IMPL""), 1, 0)"),1.0)</f>
        <v>1</v>
      </c>
      <c r="AV234" s="12">
        <f>IFERROR(__xludf.DUMMYFUNCTION("IF(REGEXMATCH(AO234, ""CR""), 1, 0)"),0.0)</f>
        <v>0</v>
      </c>
      <c r="AW234" s="12">
        <f>IFERROR(__xludf.DUMMYFUNCTION("IF(REGEXMATCH(AO234, ""VER""), 1, 0)"),1.0)</f>
        <v>1</v>
      </c>
      <c r="AX234" s="16" t="s">
        <v>319</v>
      </c>
      <c r="AY234" s="16" t="s">
        <v>71</v>
      </c>
    </row>
    <row r="235" ht="15.75" customHeight="1">
      <c r="A235" s="5">
        <v>1441779.0</v>
      </c>
      <c r="B235" s="6" t="s">
        <v>1783</v>
      </c>
      <c r="C235" s="5">
        <v>0.0</v>
      </c>
      <c r="D235" s="7" t="s">
        <v>233</v>
      </c>
      <c r="E235" s="7" t="s">
        <v>53</v>
      </c>
      <c r="F235" s="7" t="s">
        <v>349</v>
      </c>
      <c r="G235" s="7" t="s">
        <v>1517</v>
      </c>
      <c r="H235" s="7" t="s">
        <v>1784</v>
      </c>
      <c r="I235" s="5">
        <v>2018.0</v>
      </c>
      <c r="J235" s="8">
        <v>43132.0</v>
      </c>
      <c r="K235" s="7" t="s">
        <v>1785</v>
      </c>
      <c r="L235" s="7" t="s">
        <v>1786</v>
      </c>
      <c r="M235" s="7">
        <f>IFERROR(__xludf.DUMMYFUNCTION("index(SPLIT(L235,""-""),0,1)"),2018.0)</f>
        <v>2018</v>
      </c>
      <c r="N235" s="5">
        <v>2.0</v>
      </c>
      <c r="O235" s="5">
        <v>13.0</v>
      </c>
      <c r="P235" s="5">
        <v>2.0</v>
      </c>
      <c r="Q235" s="7" t="s">
        <v>1787</v>
      </c>
      <c r="R235" s="5">
        <v>6.0</v>
      </c>
      <c r="S235" s="5">
        <v>40.0</v>
      </c>
      <c r="T235" s="5">
        <v>8.0</v>
      </c>
      <c r="U235" s="5">
        <v>306.0</v>
      </c>
      <c r="V235" s="5">
        <v>4.0</v>
      </c>
      <c r="W235" s="5">
        <v>133.0</v>
      </c>
      <c r="X235" s="7" t="s">
        <v>1517</v>
      </c>
      <c r="Y235" s="5">
        <v>4.0</v>
      </c>
      <c r="Z235" s="5">
        <v>133.0</v>
      </c>
      <c r="AA235" s="5">
        <v>1.0</v>
      </c>
      <c r="AB235" s="5">
        <v>5.0</v>
      </c>
      <c r="AC235" s="7" t="s">
        <v>60</v>
      </c>
      <c r="AD235" s="7" t="s">
        <v>78</v>
      </c>
      <c r="AE235" s="7" t="s">
        <v>62</v>
      </c>
      <c r="AF235" s="7" t="s">
        <v>63</v>
      </c>
      <c r="AG235" s="7" t="s">
        <v>64</v>
      </c>
      <c r="AH235" s="7"/>
      <c r="AI235" s="7" t="s">
        <v>65</v>
      </c>
      <c r="AJ235" s="9" t="b">
        <v>0</v>
      </c>
      <c r="AK235" s="7" t="s">
        <v>64</v>
      </c>
      <c r="AL235" s="5" t="s">
        <v>66</v>
      </c>
      <c r="AM235" s="5" t="s">
        <v>103</v>
      </c>
      <c r="AN235" s="10" t="s">
        <v>1788</v>
      </c>
      <c r="AO235" s="11" t="s">
        <v>355</v>
      </c>
      <c r="AP235" s="11">
        <v>4.0</v>
      </c>
      <c r="AQ235" s="11"/>
      <c r="AR235" s="12">
        <f>IFERROR(__xludf.DUMMYFUNCTION("IF(REGEXMATCH(AO235, ""ISU_REP""), 1, 0)"),0.0)</f>
        <v>0</v>
      </c>
      <c r="AS235" s="12">
        <f>IFERROR(__xludf.DUMMYFUNCTION("IF(REGEXMATCH(AO235, ""ISU_ANLYS""), 1, 0)"),0.0)</f>
        <v>0</v>
      </c>
      <c r="AT235" s="12">
        <f>IFERROR(__xludf.DUMMYFUNCTION("IF(REGEXMATCH(AO235, ""SOL_DES""), 1, 0)"),0.0)</f>
        <v>0</v>
      </c>
      <c r="AU235" s="12">
        <f>IFERROR(__xludf.DUMMYFUNCTION("IF(REGEXMATCH(AO235, ""IMPL""), 1, 0)"),1.0)</f>
        <v>1</v>
      </c>
      <c r="AV235" s="12">
        <f>IFERROR(__xludf.DUMMYFUNCTION("IF(REGEXMATCH(AO235, ""CR""), 1, 0)"),1.0)</f>
        <v>1</v>
      </c>
      <c r="AW235" s="12">
        <f>IFERROR(__xludf.DUMMYFUNCTION("IF(REGEXMATCH(AO235, ""VER""), 1, 0)"),0.0)</f>
        <v>0</v>
      </c>
      <c r="AX235" s="10" t="s">
        <v>138</v>
      </c>
      <c r="AY235" s="10" t="s">
        <v>94</v>
      </c>
    </row>
    <row r="236" ht="15.75" customHeight="1">
      <c r="A236" s="5">
        <v>1442559.0</v>
      </c>
      <c r="B236" s="6" t="s">
        <v>1789</v>
      </c>
      <c r="C236" s="5">
        <v>0.0</v>
      </c>
      <c r="D236" s="7" t="s">
        <v>52</v>
      </c>
      <c r="E236" s="7" t="s">
        <v>205</v>
      </c>
      <c r="F236" s="7" t="s">
        <v>1087</v>
      </c>
      <c r="G236" s="7" t="s">
        <v>1274</v>
      </c>
      <c r="H236" s="7" t="s">
        <v>1790</v>
      </c>
      <c r="I236" s="5">
        <v>2018.0</v>
      </c>
      <c r="J236" s="8">
        <v>43160.0</v>
      </c>
      <c r="K236" s="7" t="s">
        <v>1791</v>
      </c>
      <c r="L236" s="7" t="s">
        <v>1792</v>
      </c>
      <c r="M236" s="7">
        <f>IFERROR(__xludf.DUMMYFUNCTION("index(SPLIT(L236,""-""),0,1)"),2018.0)</f>
        <v>2018</v>
      </c>
      <c r="N236" s="5">
        <v>3.0</v>
      </c>
      <c r="O236" s="5">
        <v>3.0</v>
      </c>
      <c r="P236" s="5">
        <v>5.0</v>
      </c>
      <c r="Q236" s="7" t="s">
        <v>1793</v>
      </c>
      <c r="R236" s="5">
        <v>10.0</v>
      </c>
      <c r="S236" s="5">
        <v>62.0</v>
      </c>
      <c r="T236" s="5">
        <v>31.0</v>
      </c>
      <c r="U236" s="5">
        <v>1527.0</v>
      </c>
      <c r="V236" s="5">
        <v>4.0</v>
      </c>
      <c r="W236" s="5">
        <v>230.0</v>
      </c>
      <c r="X236" s="7" t="s">
        <v>1217</v>
      </c>
      <c r="Y236" s="5">
        <v>14.0</v>
      </c>
      <c r="Z236" s="5">
        <v>411.0</v>
      </c>
      <c r="AA236" s="5">
        <v>0.0</v>
      </c>
      <c r="AB236" s="5">
        <v>16.0</v>
      </c>
      <c r="AC236" s="7" t="s">
        <v>60</v>
      </c>
      <c r="AD236" s="7" t="s">
        <v>1794</v>
      </c>
      <c r="AE236" s="7" t="s">
        <v>62</v>
      </c>
      <c r="AF236" s="7" t="s">
        <v>115</v>
      </c>
      <c r="AG236" s="7" t="s">
        <v>64</v>
      </c>
      <c r="AH236" s="7"/>
      <c r="AI236" s="7" t="s">
        <v>212</v>
      </c>
      <c r="AJ236" s="9" t="b">
        <v>0</v>
      </c>
      <c r="AK236" s="7" t="s">
        <v>64</v>
      </c>
      <c r="AL236" s="5" t="s">
        <v>66</v>
      </c>
      <c r="AM236" s="5" t="s">
        <v>90</v>
      </c>
      <c r="AN236" s="10" t="s">
        <v>1795</v>
      </c>
      <c r="AO236" s="11" t="s">
        <v>1796</v>
      </c>
      <c r="AP236" s="11">
        <v>12.0</v>
      </c>
      <c r="AQ236" s="11" t="str">
        <f t="shared" ref="AQ236:AQ237" si="27">IF(AP236&gt;12,"1","0")</f>
        <v>0</v>
      </c>
      <c r="AR236" s="12">
        <f>IFERROR(__xludf.DUMMYFUNCTION("IF(REGEXMATCH(AO236, ""ISU_REP""), 1, 0)"),0.0)</f>
        <v>0</v>
      </c>
      <c r="AS236" s="12">
        <f>IFERROR(__xludf.DUMMYFUNCTION("IF(REGEXMATCH(AO236, ""ISU_ANLYS""), 1, 0)"),1.0)</f>
        <v>1</v>
      </c>
      <c r="AT236" s="12">
        <f>IFERROR(__xludf.DUMMYFUNCTION("IF(REGEXMATCH(AO236, ""SOL_DES""), 1, 0)"),1.0)</f>
        <v>1</v>
      </c>
      <c r="AU236" s="12">
        <f>IFERROR(__xludf.DUMMYFUNCTION("IF(REGEXMATCH(AO236, ""IMPL""), 1, 0)"),1.0)</f>
        <v>1</v>
      </c>
      <c r="AV236" s="12">
        <f>IFERROR(__xludf.DUMMYFUNCTION("IF(REGEXMATCH(AO236, ""CR""), 1, 0)"),1.0)</f>
        <v>1</v>
      </c>
      <c r="AW236" s="12">
        <f>IFERROR(__xludf.DUMMYFUNCTION("IF(REGEXMATCH(AO236, ""VER""), 1, 0)"),1.0)</f>
        <v>1</v>
      </c>
      <c r="AX236" s="10" t="s">
        <v>668</v>
      </c>
      <c r="AY236" s="10" t="s">
        <v>94</v>
      </c>
    </row>
    <row r="237" ht="15.75" customHeight="1">
      <c r="A237" s="5">
        <v>1454126.0</v>
      </c>
      <c r="B237" s="6" t="s">
        <v>1797</v>
      </c>
      <c r="C237" s="5">
        <v>0.0</v>
      </c>
      <c r="D237" s="7" t="s">
        <v>52</v>
      </c>
      <c r="E237" s="7" t="s">
        <v>53</v>
      </c>
      <c r="F237" s="7" t="s">
        <v>96</v>
      </c>
      <c r="G237" s="7" t="s">
        <v>1725</v>
      </c>
      <c r="H237" s="7" t="s">
        <v>1798</v>
      </c>
      <c r="I237" s="5">
        <v>2018.0</v>
      </c>
      <c r="J237" s="8">
        <v>43191.0</v>
      </c>
      <c r="K237" s="7" t="s">
        <v>1799</v>
      </c>
      <c r="L237" s="7" t="s">
        <v>1800</v>
      </c>
      <c r="M237" s="7">
        <f>IFERROR(__xludf.DUMMYFUNCTION("index(SPLIT(L237,""-""),0,1)"),2018.0)</f>
        <v>2018</v>
      </c>
      <c r="N237" s="5">
        <v>9.0</v>
      </c>
      <c r="O237" s="5">
        <v>405.0</v>
      </c>
      <c r="P237" s="5">
        <v>11.0</v>
      </c>
      <c r="Q237" s="7" t="s">
        <v>1801</v>
      </c>
      <c r="R237" s="5">
        <v>6.0</v>
      </c>
      <c r="S237" s="5">
        <v>573.0</v>
      </c>
      <c r="T237" s="5">
        <v>28.0</v>
      </c>
      <c r="U237" s="5">
        <v>1676.0</v>
      </c>
      <c r="V237" s="5">
        <v>4.0</v>
      </c>
      <c r="W237" s="5">
        <v>614.0</v>
      </c>
      <c r="X237" s="7" t="s">
        <v>97</v>
      </c>
      <c r="Y237" s="5">
        <v>12.0</v>
      </c>
      <c r="Z237" s="5">
        <v>678.0</v>
      </c>
      <c r="AA237" s="5">
        <v>0.0</v>
      </c>
      <c r="AB237" s="5">
        <v>11.0</v>
      </c>
      <c r="AC237" s="7" t="s">
        <v>222</v>
      </c>
      <c r="AD237" s="7" t="s">
        <v>171</v>
      </c>
      <c r="AE237" s="7" t="s">
        <v>62</v>
      </c>
      <c r="AF237" s="7" t="s">
        <v>63</v>
      </c>
      <c r="AG237" s="7" t="s">
        <v>1802</v>
      </c>
      <c r="AH237" s="7"/>
      <c r="AI237" s="7" t="s">
        <v>65</v>
      </c>
      <c r="AJ237" s="9" t="b">
        <v>0</v>
      </c>
      <c r="AK237" s="7" t="s">
        <v>64</v>
      </c>
      <c r="AL237" s="5" t="s">
        <v>66</v>
      </c>
      <c r="AM237" s="5" t="s">
        <v>90</v>
      </c>
      <c r="AN237" s="10" t="s">
        <v>1803</v>
      </c>
      <c r="AO237" s="11" t="s">
        <v>1804</v>
      </c>
      <c r="AP237" s="11">
        <v>10.0</v>
      </c>
      <c r="AQ237" s="11" t="str">
        <f t="shared" si="27"/>
        <v>0</v>
      </c>
      <c r="AR237" s="12">
        <f>IFERROR(__xludf.DUMMYFUNCTION("IF(REGEXMATCH(AO237, ""ISU_REP""), 1, 0)"),0.0)</f>
        <v>0</v>
      </c>
      <c r="AS237" s="12">
        <f>IFERROR(__xludf.DUMMYFUNCTION("IF(REGEXMATCH(AO237, ""ISU_ANLYS""), 1, 0)"),1.0)</f>
        <v>1</v>
      </c>
      <c r="AT237" s="12">
        <f>IFERROR(__xludf.DUMMYFUNCTION("IF(REGEXMATCH(AO237, ""SOL_DES""), 1, 0)"),0.0)</f>
        <v>0</v>
      </c>
      <c r="AU237" s="12">
        <f>IFERROR(__xludf.DUMMYFUNCTION("IF(REGEXMATCH(AO237, ""IMPL""), 1, 0)"),1.0)</f>
        <v>1</v>
      </c>
      <c r="AV237" s="12">
        <f>IFERROR(__xludf.DUMMYFUNCTION("IF(REGEXMATCH(AO237, ""CR""), 1, 0)"),1.0)</f>
        <v>1</v>
      </c>
      <c r="AW237" s="12">
        <f>IFERROR(__xludf.DUMMYFUNCTION("IF(REGEXMATCH(AO237, ""VER""), 1, 0)"),1.0)</f>
        <v>1</v>
      </c>
      <c r="AX237" s="10" t="s">
        <v>1805</v>
      </c>
      <c r="AY237" s="10" t="s">
        <v>94</v>
      </c>
    </row>
    <row r="238" ht="15.75" customHeight="1">
      <c r="A238" s="5">
        <v>1454635.0</v>
      </c>
      <c r="B238" s="6" t="s">
        <v>1806</v>
      </c>
      <c r="C238" s="5">
        <v>1.0</v>
      </c>
      <c r="D238" s="7" t="s">
        <v>233</v>
      </c>
      <c r="E238" s="7" t="s">
        <v>53</v>
      </c>
      <c r="F238" s="7" t="s">
        <v>108</v>
      </c>
      <c r="G238" s="7" t="s">
        <v>1807</v>
      </c>
      <c r="H238" s="7" t="s">
        <v>1808</v>
      </c>
      <c r="I238" s="5">
        <v>2018.0</v>
      </c>
      <c r="J238" s="8">
        <v>43191.0</v>
      </c>
      <c r="K238" s="7" t="s">
        <v>1809</v>
      </c>
      <c r="L238" s="7" t="s">
        <v>1809</v>
      </c>
      <c r="M238" s="7"/>
      <c r="N238" s="5">
        <v>12.0</v>
      </c>
      <c r="O238" s="5">
        <v>12.0</v>
      </c>
      <c r="P238" s="5">
        <v>0.0</v>
      </c>
      <c r="Q238" s="7" t="s">
        <v>1810</v>
      </c>
      <c r="R238" s="5">
        <v>19.0</v>
      </c>
      <c r="S238" s="5">
        <v>151.0</v>
      </c>
      <c r="T238" s="5">
        <v>8.0</v>
      </c>
      <c r="U238" s="5">
        <v>272.0</v>
      </c>
      <c r="V238" s="5">
        <v>6.0</v>
      </c>
      <c r="W238" s="5">
        <v>206.0</v>
      </c>
      <c r="X238" s="7" t="s">
        <v>260</v>
      </c>
      <c r="Y238" s="5">
        <v>0.0</v>
      </c>
      <c r="Z238" s="5">
        <v>0.0</v>
      </c>
      <c r="AA238" s="5">
        <v>0.0</v>
      </c>
      <c r="AB238" s="5">
        <v>0.0</v>
      </c>
      <c r="AC238" s="7" t="s">
        <v>1570</v>
      </c>
      <c r="AD238" s="7" t="s">
        <v>78</v>
      </c>
      <c r="AE238" s="7" t="s">
        <v>62</v>
      </c>
      <c r="AF238" s="7" t="s">
        <v>63</v>
      </c>
      <c r="AG238" s="7" t="s">
        <v>64</v>
      </c>
      <c r="AH238" s="7"/>
      <c r="AI238" s="7" t="s">
        <v>65</v>
      </c>
      <c r="AJ238" s="9" t="b">
        <v>0</v>
      </c>
      <c r="AK238" s="7" t="s">
        <v>64</v>
      </c>
      <c r="AL238" s="5" t="s">
        <v>66</v>
      </c>
      <c r="AM238" s="5" t="s">
        <v>103</v>
      </c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ht="15.75" customHeight="1">
      <c r="A239" s="5">
        <v>1455735.0</v>
      </c>
      <c r="B239" s="6" t="s">
        <v>1811</v>
      </c>
      <c r="C239" s="5">
        <v>0.0</v>
      </c>
      <c r="D239" s="7" t="s">
        <v>52</v>
      </c>
      <c r="E239" s="7" t="s">
        <v>205</v>
      </c>
      <c r="F239" s="7" t="s">
        <v>1812</v>
      </c>
      <c r="G239" s="7" t="s">
        <v>1813</v>
      </c>
      <c r="H239" s="7" t="s">
        <v>1814</v>
      </c>
      <c r="I239" s="5">
        <v>2018.0</v>
      </c>
      <c r="J239" s="8">
        <v>43191.0</v>
      </c>
      <c r="K239" s="7" t="s">
        <v>1815</v>
      </c>
      <c r="L239" s="7" t="s">
        <v>1816</v>
      </c>
      <c r="M239" s="7">
        <f>IFERROR(__xludf.DUMMYFUNCTION("index(SPLIT(L239,""-""),0,1)"),2018.0)</f>
        <v>2018</v>
      </c>
      <c r="N239" s="5">
        <v>6.0</v>
      </c>
      <c r="O239" s="5">
        <v>24.0</v>
      </c>
      <c r="P239" s="5">
        <v>6.0</v>
      </c>
      <c r="Q239" s="7" t="s">
        <v>1817</v>
      </c>
      <c r="R239" s="5">
        <v>11.0</v>
      </c>
      <c r="S239" s="5">
        <v>167.0</v>
      </c>
      <c r="T239" s="5">
        <v>11.0</v>
      </c>
      <c r="U239" s="5">
        <v>656.0</v>
      </c>
      <c r="V239" s="5">
        <v>6.0</v>
      </c>
      <c r="W239" s="5">
        <v>399.0</v>
      </c>
      <c r="X239" s="7" t="s">
        <v>1813</v>
      </c>
      <c r="Y239" s="5">
        <v>6.0</v>
      </c>
      <c r="Z239" s="5">
        <v>399.0</v>
      </c>
      <c r="AA239" s="5">
        <v>1.0</v>
      </c>
      <c r="AB239" s="5">
        <v>2.0</v>
      </c>
      <c r="AC239" s="7" t="s">
        <v>222</v>
      </c>
      <c r="AD239" s="7" t="s">
        <v>78</v>
      </c>
      <c r="AE239" s="7" t="s">
        <v>62</v>
      </c>
      <c r="AF239" s="7" t="s">
        <v>115</v>
      </c>
      <c r="AG239" s="7" t="s">
        <v>64</v>
      </c>
      <c r="AH239" s="7"/>
      <c r="AI239" s="7" t="s">
        <v>212</v>
      </c>
      <c r="AJ239" s="9" t="b">
        <v>0</v>
      </c>
      <c r="AK239" s="7" t="s">
        <v>64</v>
      </c>
      <c r="AL239" s="5" t="s">
        <v>326</v>
      </c>
      <c r="AM239" s="5" t="s">
        <v>572</v>
      </c>
      <c r="AN239" s="10" t="s">
        <v>1818</v>
      </c>
      <c r="AO239" s="11" t="s">
        <v>1819</v>
      </c>
      <c r="AP239" s="11">
        <v>3.0</v>
      </c>
      <c r="AQ239" s="11" t="str">
        <f t="shared" ref="AQ239:AQ243" si="28">IF(AP239&gt;12,"1","0")</f>
        <v>0</v>
      </c>
      <c r="AR239" s="12">
        <f>IFERROR(__xludf.DUMMYFUNCTION("IF(REGEXMATCH(AO239, ""ISU_REP""), 1, 0)"),1.0)</f>
        <v>1</v>
      </c>
      <c r="AS239" s="12">
        <f>IFERROR(__xludf.DUMMYFUNCTION("IF(REGEXMATCH(AO239, ""ISU_ANLYS""), 1, 0)"),0.0)</f>
        <v>0</v>
      </c>
      <c r="AT239" s="12">
        <f>IFERROR(__xludf.DUMMYFUNCTION("IF(REGEXMATCH(AO239, ""SOL_DES""), 1, 0)"),0.0)</f>
        <v>0</v>
      </c>
      <c r="AU239" s="12">
        <f>IFERROR(__xludf.DUMMYFUNCTION("IF(REGEXMATCH(AO239, ""IMPL""), 1, 0)"),1.0)</f>
        <v>1</v>
      </c>
      <c r="AV239" s="12">
        <f>IFERROR(__xludf.DUMMYFUNCTION("IF(REGEXMATCH(AO239, ""CR""), 1, 0)"),0.0)</f>
        <v>0</v>
      </c>
      <c r="AW239" s="12">
        <f>IFERROR(__xludf.DUMMYFUNCTION("IF(REGEXMATCH(AO239, ""VER""), 1, 0)"),1.0)</f>
        <v>1</v>
      </c>
      <c r="AX239" s="10" t="s">
        <v>1113</v>
      </c>
      <c r="AY239" s="10" t="s">
        <v>71</v>
      </c>
    </row>
    <row r="240" ht="15.75" customHeight="1">
      <c r="A240" s="5">
        <v>1456911.0</v>
      </c>
      <c r="B240" s="6" t="s">
        <v>1820</v>
      </c>
      <c r="C240" s="5">
        <v>0.0</v>
      </c>
      <c r="D240" s="7" t="s">
        <v>52</v>
      </c>
      <c r="E240" s="7" t="s">
        <v>53</v>
      </c>
      <c r="F240" s="7" t="s">
        <v>268</v>
      </c>
      <c r="G240" s="7" t="s">
        <v>1821</v>
      </c>
      <c r="H240" s="7" t="s">
        <v>1822</v>
      </c>
      <c r="I240" s="5">
        <v>2018.0</v>
      </c>
      <c r="J240" s="8">
        <v>43191.0</v>
      </c>
      <c r="K240" s="7" t="s">
        <v>1823</v>
      </c>
      <c r="L240" s="7" t="s">
        <v>1824</v>
      </c>
      <c r="M240" s="7">
        <f>IFERROR(__xludf.DUMMYFUNCTION("index(SPLIT(L240,""-""),0,1)"),2018.0)</f>
        <v>2018</v>
      </c>
      <c r="N240" s="5">
        <v>48.0</v>
      </c>
      <c r="O240" s="5">
        <v>106.0</v>
      </c>
      <c r="P240" s="5">
        <v>2.0</v>
      </c>
      <c r="Q240" s="7" t="s">
        <v>1825</v>
      </c>
      <c r="R240" s="5">
        <v>15.0</v>
      </c>
      <c r="S240" s="5">
        <v>194.0</v>
      </c>
      <c r="T240" s="5">
        <v>12.0</v>
      </c>
      <c r="U240" s="5">
        <v>1249.0</v>
      </c>
      <c r="V240" s="5">
        <v>8.0</v>
      </c>
      <c r="W240" s="5">
        <v>978.0</v>
      </c>
      <c r="X240" s="7" t="s">
        <v>1821</v>
      </c>
      <c r="Y240" s="5">
        <v>8.0</v>
      </c>
      <c r="Z240" s="5">
        <v>978.0</v>
      </c>
      <c r="AA240" s="5">
        <v>1.0</v>
      </c>
      <c r="AB240" s="5">
        <v>6.0</v>
      </c>
      <c r="AC240" s="7" t="s">
        <v>1150</v>
      </c>
      <c r="AD240" s="7" t="s">
        <v>78</v>
      </c>
      <c r="AE240" s="7" t="s">
        <v>62</v>
      </c>
      <c r="AF240" s="7" t="s">
        <v>63</v>
      </c>
      <c r="AG240" s="7" t="s">
        <v>64</v>
      </c>
      <c r="AH240" s="7"/>
      <c r="AI240" s="7" t="s">
        <v>65</v>
      </c>
      <c r="AJ240" s="9" t="b">
        <v>0</v>
      </c>
      <c r="AK240" s="7" t="s">
        <v>64</v>
      </c>
      <c r="AL240" s="5" t="s">
        <v>66</v>
      </c>
      <c r="AM240" s="5" t="s">
        <v>90</v>
      </c>
      <c r="AN240" s="10" t="s">
        <v>1826</v>
      </c>
      <c r="AO240" s="11" t="s">
        <v>1827</v>
      </c>
      <c r="AP240" s="11">
        <v>6.0</v>
      </c>
      <c r="AQ240" s="11" t="str">
        <f t="shared" si="28"/>
        <v>0</v>
      </c>
      <c r="AR240" s="12">
        <f>IFERROR(__xludf.DUMMYFUNCTION("IF(REGEXMATCH(AO240, ""ISU_REP""), 1, 0)"),0.0)</f>
        <v>0</v>
      </c>
      <c r="AS240" s="12">
        <f>IFERROR(__xludf.DUMMYFUNCTION("IF(REGEXMATCH(AO240, ""ISU_ANLYS""), 1, 0)"),1.0)</f>
        <v>1</v>
      </c>
      <c r="AT240" s="12">
        <f>IFERROR(__xludf.DUMMYFUNCTION("IF(REGEXMATCH(AO240, ""SOL_DES""), 1, 0)"),1.0)</f>
        <v>1</v>
      </c>
      <c r="AU240" s="12">
        <f>IFERROR(__xludf.DUMMYFUNCTION("IF(REGEXMATCH(AO240, ""IMPL""), 1, 0)"),1.0)</f>
        <v>1</v>
      </c>
      <c r="AV240" s="12">
        <f>IFERROR(__xludf.DUMMYFUNCTION("IF(REGEXMATCH(AO240, ""CR""), 1, 0)"),1.0)</f>
        <v>1</v>
      </c>
      <c r="AW240" s="12">
        <f>IFERROR(__xludf.DUMMYFUNCTION("IF(REGEXMATCH(AO240, ""VER""), 1, 0)"),0.0)</f>
        <v>0</v>
      </c>
      <c r="AX240" s="10" t="s">
        <v>70</v>
      </c>
      <c r="AY240" s="10" t="s">
        <v>71</v>
      </c>
    </row>
    <row r="241" ht="15.75" customHeight="1">
      <c r="A241" s="5">
        <v>1458856.0</v>
      </c>
      <c r="B241" s="6" t="s">
        <v>1828</v>
      </c>
      <c r="C241" s="5">
        <v>0.0</v>
      </c>
      <c r="D241" s="7" t="s">
        <v>52</v>
      </c>
      <c r="E241" s="7" t="s">
        <v>205</v>
      </c>
      <c r="F241" s="7" t="s">
        <v>1812</v>
      </c>
      <c r="G241" s="7" t="s">
        <v>1829</v>
      </c>
      <c r="H241" s="7" t="s">
        <v>1830</v>
      </c>
      <c r="I241" s="5">
        <v>2018.0</v>
      </c>
      <c r="J241" s="8">
        <v>43221.0</v>
      </c>
      <c r="K241" s="7" t="s">
        <v>1831</v>
      </c>
      <c r="L241" s="7" t="s">
        <v>1832</v>
      </c>
      <c r="M241" s="7">
        <f>IFERROR(__xludf.DUMMYFUNCTION("index(SPLIT(L241,""-""),0,1)"),2018.0)</f>
        <v>2018</v>
      </c>
      <c r="N241" s="5">
        <v>1.0</v>
      </c>
      <c r="O241" s="5">
        <v>18.0</v>
      </c>
      <c r="P241" s="5">
        <v>5.0</v>
      </c>
      <c r="Q241" s="7" t="s">
        <v>1833</v>
      </c>
      <c r="R241" s="5">
        <v>9.0</v>
      </c>
      <c r="S241" s="5">
        <v>296.0</v>
      </c>
      <c r="T241" s="5">
        <v>8.0</v>
      </c>
      <c r="U241" s="5">
        <v>568.0</v>
      </c>
      <c r="V241" s="5">
        <v>1.0</v>
      </c>
      <c r="W241" s="5">
        <v>296.0</v>
      </c>
      <c r="X241" s="7" t="s">
        <v>1813</v>
      </c>
      <c r="Y241" s="5">
        <v>2.0</v>
      </c>
      <c r="Z241" s="5">
        <v>64.0</v>
      </c>
      <c r="AA241" s="5">
        <v>0.0</v>
      </c>
      <c r="AB241" s="5">
        <v>4.0</v>
      </c>
      <c r="AC241" s="7" t="s">
        <v>222</v>
      </c>
      <c r="AD241" s="7" t="s">
        <v>78</v>
      </c>
      <c r="AE241" s="7" t="s">
        <v>62</v>
      </c>
      <c r="AF241" s="7" t="s">
        <v>115</v>
      </c>
      <c r="AG241" s="7" t="s">
        <v>64</v>
      </c>
      <c r="AH241" s="7"/>
      <c r="AI241" s="7" t="s">
        <v>212</v>
      </c>
      <c r="AJ241" s="9" t="b">
        <v>0</v>
      </c>
      <c r="AK241" s="7" t="s">
        <v>64</v>
      </c>
      <c r="AL241" s="5" t="s">
        <v>66</v>
      </c>
      <c r="AM241" s="5" t="s">
        <v>743</v>
      </c>
      <c r="AN241" s="10" t="s">
        <v>1834</v>
      </c>
      <c r="AO241" s="11" t="s">
        <v>455</v>
      </c>
      <c r="AP241" s="11">
        <v>5.0</v>
      </c>
      <c r="AQ241" s="11" t="str">
        <f t="shared" si="28"/>
        <v>0</v>
      </c>
      <c r="AR241" s="12">
        <f>IFERROR(__xludf.DUMMYFUNCTION("IF(REGEXMATCH(AO241, ""ISU_REP""), 1, 0)"),0.0)</f>
        <v>0</v>
      </c>
      <c r="AS241" s="12">
        <f>IFERROR(__xludf.DUMMYFUNCTION("IF(REGEXMATCH(AO241, ""ISU_ANLYS""), 1, 0)"),0.0)</f>
        <v>0</v>
      </c>
      <c r="AT241" s="12">
        <f>IFERROR(__xludf.DUMMYFUNCTION("IF(REGEXMATCH(AO241, ""SOL_DES""), 1, 0)"),0.0)</f>
        <v>0</v>
      </c>
      <c r="AU241" s="12">
        <f>IFERROR(__xludf.DUMMYFUNCTION("IF(REGEXMATCH(AO241, ""IMPL""), 1, 0)"),1.0)</f>
        <v>1</v>
      </c>
      <c r="AV241" s="12">
        <f>IFERROR(__xludf.DUMMYFUNCTION("IF(REGEXMATCH(AO241, ""CR""), 1, 0)"),1.0)</f>
        <v>1</v>
      </c>
      <c r="AW241" s="12">
        <f>IFERROR(__xludf.DUMMYFUNCTION("IF(REGEXMATCH(AO241, ""VER""), 1, 0)"),1.0)</f>
        <v>1</v>
      </c>
      <c r="AX241" s="10" t="s">
        <v>138</v>
      </c>
      <c r="AY241" s="10" t="s">
        <v>94</v>
      </c>
    </row>
    <row r="242" ht="15.75" customHeight="1">
      <c r="A242" s="5">
        <v>1462624.0</v>
      </c>
      <c r="B242" s="6" t="s">
        <v>1835</v>
      </c>
      <c r="C242" s="5">
        <v>0.0</v>
      </c>
      <c r="D242" s="7" t="s">
        <v>52</v>
      </c>
      <c r="E242" s="7" t="s">
        <v>205</v>
      </c>
      <c r="F242" s="7" t="s">
        <v>1836</v>
      </c>
      <c r="G242" s="7" t="s">
        <v>1837</v>
      </c>
      <c r="H242" s="7" t="s">
        <v>1838</v>
      </c>
      <c r="I242" s="5">
        <v>2018.0</v>
      </c>
      <c r="J242" s="8">
        <v>43221.0</v>
      </c>
      <c r="K242" s="7" t="s">
        <v>1839</v>
      </c>
      <c r="L242" s="7" t="s">
        <v>1840</v>
      </c>
      <c r="M242" s="7">
        <f>IFERROR(__xludf.DUMMYFUNCTION("index(SPLIT(L242,""-""),0,1)"),2018.0)</f>
        <v>2018</v>
      </c>
      <c r="N242" s="5">
        <v>0.0</v>
      </c>
      <c r="O242" s="5">
        <v>1291.0</v>
      </c>
      <c r="P242" s="5">
        <v>10.0</v>
      </c>
      <c r="Q242" s="7" t="s">
        <v>1841</v>
      </c>
      <c r="R242" s="5">
        <v>20.0</v>
      </c>
      <c r="S242" s="5">
        <v>171.0</v>
      </c>
      <c r="T242" s="5">
        <v>9.0</v>
      </c>
      <c r="U242" s="5">
        <v>397.0</v>
      </c>
      <c r="V242" s="5">
        <v>2.0</v>
      </c>
      <c r="W242" s="5">
        <v>183.0</v>
      </c>
      <c r="X242" s="7" t="s">
        <v>1842</v>
      </c>
      <c r="Y242" s="5">
        <v>2.0</v>
      </c>
      <c r="Z242" s="5">
        <v>27.0</v>
      </c>
      <c r="AA242" s="5">
        <v>0.0</v>
      </c>
      <c r="AB242" s="5">
        <v>2.0</v>
      </c>
      <c r="AC242" s="7" t="s">
        <v>222</v>
      </c>
      <c r="AD242" s="7" t="s">
        <v>78</v>
      </c>
      <c r="AE242" s="7" t="s">
        <v>62</v>
      </c>
      <c r="AF242" s="7" t="s">
        <v>63</v>
      </c>
      <c r="AG242" s="7" t="s">
        <v>64</v>
      </c>
      <c r="AH242" s="7"/>
      <c r="AI242" s="7" t="s">
        <v>212</v>
      </c>
      <c r="AJ242" s="9" t="b">
        <v>0</v>
      </c>
      <c r="AK242" s="7" t="s">
        <v>64</v>
      </c>
      <c r="AL242" s="5" t="s">
        <v>66</v>
      </c>
      <c r="AM242" s="5" t="s">
        <v>90</v>
      </c>
      <c r="AN242" s="10" t="s">
        <v>1843</v>
      </c>
      <c r="AO242" s="11" t="s">
        <v>369</v>
      </c>
      <c r="AP242" s="11">
        <v>2.0</v>
      </c>
      <c r="AQ242" s="11" t="str">
        <f t="shared" si="28"/>
        <v>0</v>
      </c>
      <c r="AR242" s="12">
        <f>IFERROR(__xludf.DUMMYFUNCTION("IF(REGEXMATCH(AO242, ""ISU_REP""), 1, 0)"),0.0)</f>
        <v>0</v>
      </c>
      <c r="AS242" s="12">
        <f>IFERROR(__xludf.DUMMYFUNCTION("IF(REGEXMATCH(AO242, ""ISU_ANLYS""), 1, 0)"),1.0)</f>
        <v>1</v>
      </c>
      <c r="AT242" s="12">
        <f>IFERROR(__xludf.DUMMYFUNCTION("IF(REGEXMATCH(AO242, ""SOL_DES""), 1, 0)"),0.0)</f>
        <v>0</v>
      </c>
      <c r="AU242" s="12">
        <f>IFERROR(__xludf.DUMMYFUNCTION("IF(REGEXMATCH(AO242, ""IMPL""), 1, 0)"),1.0)</f>
        <v>1</v>
      </c>
      <c r="AV242" s="12">
        <f>IFERROR(__xludf.DUMMYFUNCTION("IF(REGEXMATCH(AO242, ""CR""), 1, 0)"),0.0)</f>
        <v>0</v>
      </c>
      <c r="AW242" s="12">
        <f>IFERROR(__xludf.DUMMYFUNCTION("IF(REGEXMATCH(AO242, ""VER""), 1, 0)"),0.0)</f>
        <v>0</v>
      </c>
      <c r="AX242" s="10" t="s">
        <v>319</v>
      </c>
      <c r="AY242" s="10" t="s">
        <v>71</v>
      </c>
    </row>
    <row r="243" ht="15.75" customHeight="1">
      <c r="A243" s="5">
        <v>1465254.0</v>
      </c>
      <c r="B243" s="6" t="s">
        <v>1844</v>
      </c>
      <c r="C243" s="5">
        <v>0.0</v>
      </c>
      <c r="D243" s="7" t="s">
        <v>52</v>
      </c>
      <c r="E243" s="7" t="s">
        <v>205</v>
      </c>
      <c r="F243" s="7" t="s">
        <v>1845</v>
      </c>
      <c r="G243" s="7" t="s">
        <v>1846</v>
      </c>
      <c r="H243" s="7" t="s">
        <v>1847</v>
      </c>
      <c r="I243" s="5">
        <v>2018.0</v>
      </c>
      <c r="J243" s="8">
        <v>43221.0</v>
      </c>
      <c r="K243" s="7" t="s">
        <v>1848</v>
      </c>
      <c r="L243" s="7" t="s">
        <v>1848</v>
      </c>
      <c r="M243" s="7">
        <f>IFERROR(__xludf.DUMMYFUNCTION("index(SPLIT(L243,""-""),0,1)"),2018.0)</f>
        <v>2018</v>
      </c>
      <c r="N243" s="5">
        <v>1.0</v>
      </c>
      <c r="O243" s="5">
        <v>1.0</v>
      </c>
      <c r="P243" s="5">
        <v>1.0</v>
      </c>
      <c r="Q243" s="7" t="s">
        <v>1849</v>
      </c>
      <c r="R243" s="5">
        <v>6.0</v>
      </c>
      <c r="S243" s="5">
        <v>0.0</v>
      </c>
      <c r="T243" s="5">
        <v>5.0</v>
      </c>
      <c r="U243" s="5">
        <v>81.0</v>
      </c>
      <c r="V243" s="5">
        <v>2.0</v>
      </c>
      <c r="W243" s="5">
        <v>31.0</v>
      </c>
      <c r="X243" s="7" t="s">
        <v>1846</v>
      </c>
      <c r="Y243" s="5">
        <v>2.0</v>
      </c>
      <c r="Z243" s="5">
        <v>31.0</v>
      </c>
      <c r="AA243" s="5">
        <v>1.0</v>
      </c>
      <c r="AB243" s="5">
        <v>2.0</v>
      </c>
      <c r="AC243" s="7" t="s">
        <v>60</v>
      </c>
      <c r="AD243" s="7" t="s">
        <v>78</v>
      </c>
      <c r="AE243" s="7" t="s">
        <v>62</v>
      </c>
      <c r="AF243" s="7" t="s">
        <v>63</v>
      </c>
      <c r="AG243" s="7" t="s">
        <v>64</v>
      </c>
      <c r="AH243" s="7"/>
      <c r="AI243" s="7" t="s">
        <v>212</v>
      </c>
      <c r="AJ243" s="9" t="b">
        <v>0</v>
      </c>
      <c r="AK243" s="7" t="s">
        <v>64</v>
      </c>
      <c r="AL243" s="5" t="s">
        <v>66</v>
      </c>
      <c r="AM243" s="5" t="s">
        <v>241</v>
      </c>
      <c r="AN243" s="10" t="s">
        <v>328</v>
      </c>
      <c r="AO243" s="11" t="s">
        <v>154</v>
      </c>
      <c r="AP243" s="11">
        <v>2.0</v>
      </c>
      <c r="AQ243" s="11" t="str">
        <f t="shared" si="28"/>
        <v>0</v>
      </c>
      <c r="AR243" s="12">
        <f>IFERROR(__xludf.DUMMYFUNCTION("IF(REGEXMATCH(AO243, ""ISU_REP""), 1, 0)"),0.0)</f>
        <v>0</v>
      </c>
      <c r="AS243" s="12">
        <f>IFERROR(__xludf.DUMMYFUNCTION("IF(REGEXMATCH(AO243, ""ISU_ANLYS""), 1, 0)"),0.0)</f>
        <v>0</v>
      </c>
      <c r="AT243" s="12">
        <f>IFERROR(__xludf.DUMMYFUNCTION("IF(REGEXMATCH(AO243, ""SOL_DES""), 1, 0)"),0.0)</f>
        <v>0</v>
      </c>
      <c r="AU243" s="12">
        <f>IFERROR(__xludf.DUMMYFUNCTION("IF(REGEXMATCH(AO243, ""IMPL""), 1, 0)"),1.0)</f>
        <v>1</v>
      </c>
      <c r="AV243" s="12">
        <f>IFERROR(__xludf.DUMMYFUNCTION("IF(REGEXMATCH(AO243, ""CR""), 1, 0)"),1.0)</f>
        <v>1</v>
      </c>
      <c r="AW243" s="12">
        <f>IFERROR(__xludf.DUMMYFUNCTION("IF(REGEXMATCH(AO243, ""VER""), 1, 0)"),0.0)</f>
        <v>0</v>
      </c>
      <c r="AX243" s="10" t="s">
        <v>155</v>
      </c>
      <c r="AY243" s="10" t="s">
        <v>71</v>
      </c>
    </row>
    <row r="244" ht="15.75" customHeight="1">
      <c r="A244" s="5">
        <v>1467403.0</v>
      </c>
      <c r="B244" s="6" t="s">
        <v>1850</v>
      </c>
      <c r="C244" s="5">
        <v>0.0</v>
      </c>
      <c r="D244" s="7" t="s">
        <v>233</v>
      </c>
      <c r="E244" s="7" t="s">
        <v>53</v>
      </c>
      <c r="F244" s="7" t="s">
        <v>73</v>
      </c>
      <c r="G244" s="7" t="s">
        <v>1430</v>
      </c>
      <c r="H244" s="7" t="s">
        <v>1851</v>
      </c>
      <c r="I244" s="5">
        <v>2018.0</v>
      </c>
      <c r="J244" s="8">
        <v>43252.0</v>
      </c>
      <c r="K244" s="7" t="s">
        <v>1852</v>
      </c>
      <c r="L244" s="7" t="s">
        <v>1852</v>
      </c>
      <c r="M244" s="7">
        <f>IFERROR(__xludf.DUMMYFUNCTION("index(SPLIT(L244,""-""),0,1)"),2018.0)</f>
        <v>2018</v>
      </c>
      <c r="N244" s="5">
        <v>4.0</v>
      </c>
      <c r="O244" s="5">
        <v>4.0</v>
      </c>
      <c r="P244" s="5">
        <v>1.0</v>
      </c>
      <c r="Q244" s="7" t="s">
        <v>1853</v>
      </c>
      <c r="R244" s="5">
        <v>6.0</v>
      </c>
      <c r="S244" s="5">
        <v>17.0</v>
      </c>
      <c r="T244" s="5">
        <v>6.0</v>
      </c>
      <c r="U244" s="5">
        <v>180.0</v>
      </c>
      <c r="V244" s="5">
        <v>4.0</v>
      </c>
      <c r="W244" s="5">
        <v>102.0</v>
      </c>
      <c r="X244" s="7" t="s">
        <v>1430</v>
      </c>
      <c r="Y244" s="5">
        <v>4.0</v>
      </c>
      <c r="Z244" s="5">
        <v>102.0</v>
      </c>
      <c r="AA244" s="5">
        <v>1.0</v>
      </c>
      <c r="AB244" s="5">
        <v>2.0</v>
      </c>
      <c r="AC244" s="7" t="s">
        <v>742</v>
      </c>
      <c r="AD244" s="7" t="s">
        <v>78</v>
      </c>
      <c r="AE244" s="7" t="s">
        <v>62</v>
      </c>
      <c r="AF244" s="7" t="s">
        <v>63</v>
      </c>
      <c r="AG244" s="7" t="s">
        <v>64</v>
      </c>
      <c r="AH244" s="7"/>
      <c r="AI244" s="7" t="s">
        <v>65</v>
      </c>
      <c r="AJ244" s="9" t="b">
        <v>0</v>
      </c>
      <c r="AK244" s="7" t="s">
        <v>64</v>
      </c>
      <c r="AL244" s="5"/>
      <c r="AM244" s="5"/>
      <c r="AN244" s="10" t="s">
        <v>1854</v>
      </c>
      <c r="AO244" s="11" t="s">
        <v>154</v>
      </c>
      <c r="AP244" s="11">
        <v>2.0</v>
      </c>
      <c r="AQ244" s="11"/>
      <c r="AR244" s="12">
        <f>IFERROR(__xludf.DUMMYFUNCTION("IF(REGEXMATCH(AO244, ""ISU_REP""), 1, 0)"),0.0)</f>
        <v>0</v>
      </c>
      <c r="AS244" s="12">
        <f>IFERROR(__xludf.DUMMYFUNCTION("IF(REGEXMATCH(AO244, ""ISU_ANLYS""), 1, 0)"),0.0)</f>
        <v>0</v>
      </c>
      <c r="AT244" s="12">
        <f>IFERROR(__xludf.DUMMYFUNCTION("IF(REGEXMATCH(AO244, ""SOL_DES""), 1, 0)"),0.0)</f>
        <v>0</v>
      </c>
      <c r="AU244" s="12">
        <f>IFERROR(__xludf.DUMMYFUNCTION("IF(REGEXMATCH(AO244, ""IMPL""), 1, 0)"),1.0)</f>
        <v>1</v>
      </c>
      <c r="AV244" s="12">
        <f>IFERROR(__xludf.DUMMYFUNCTION("IF(REGEXMATCH(AO244, ""CR""), 1, 0)"),1.0)</f>
        <v>1</v>
      </c>
      <c r="AW244" s="12">
        <f>IFERROR(__xludf.DUMMYFUNCTION("IF(REGEXMATCH(AO244, ""VER""), 1, 0)"),0.0)</f>
        <v>0</v>
      </c>
      <c r="AX244" s="10" t="s">
        <v>155</v>
      </c>
      <c r="AY244" s="10" t="s">
        <v>71</v>
      </c>
    </row>
    <row r="245" ht="15.75" customHeight="1">
      <c r="A245" s="5">
        <v>1469362.0</v>
      </c>
      <c r="B245" s="6" t="s">
        <v>1855</v>
      </c>
      <c r="C245" s="5">
        <v>0.0</v>
      </c>
      <c r="D245" s="7" t="s">
        <v>605</v>
      </c>
      <c r="E245" s="7" t="s">
        <v>205</v>
      </c>
      <c r="F245" s="7" t="s">
        <v>606</v>
      </c>
      <c r="G245" s="7" t="s">
        <v>551</v>
      </c>
      <c r="H245" s="7" t="s">
        <v>1856</v>
      </c>
      <c r="I245" s="5">
        <v>2018.0</v>
      </c>
      <c r="J245" s="8">
        <v>43252.0</v>
      </c>
      <c r="K245" s="7" t="s">
        <v>1857</v>
      </c>
      <c r="L245" s="7" t="s">
        <v>1858</v>
      </c>
      <c r="M245" s="7">
        <f>IFERROR(__xludf.DUMMYFUNCTION("index(SPLIT(L245,""-""),0,1)"),2018.0)</f>
        <v>2018</v>
      </c>
      <c r="N245" s="5">
        <v>1.0</v>
      </c>
      <c r="O245" s="5">
        <v>1274.0</v>
      </c>
      <c r="P245" s="5">
        <v>3.0</v>
      </c>
      <c r="Q245" s="7" t="s">
        <v>1859</v>
      </c>
      <c r="R245" s="5">
        <v>8.0</v>
      </c>
      <c r="S245" s="5">
        <v>84.0</v>
      </c>
      <c r="T245" s="5">
        <v>3.0</v>
      </c>
      <c r="U245" s="5">
        <v>116.0</v>
      </c>
      <c r="V245" s="5">
        <v>1.0</v>
      </c>
      <c r="W245" s="5">
        <v>84.0</v>
      </c>
      <c r="X245" s="7" t="s">
        <v>551</v>
      </c>
      <c r="Y245" s="5">
        <v>1.0</v>
      </c>
      <c r="Z245" s="5">
        <v>84.0</v>
      </c>
      <c r="AA245" s="5">
        <v>1.0</v>
      </c>
      <c r="AB245" s="5">
        <v>0.0</v>
      </c>
      <c r="AC245" s="7" t="s">
        <v>60</v>
      </c>
      <c r="AD245" s="7" t="s">
        <v>78</v>
      </c>
      <c r="AE245" s="7" t="s">
        <v>62</v>
      </c>
      <c r="AF245" s="7" t="s">
        <v>63</v>
      </c>
      <c r="AG245" s="7" t="s">
        <v>64</v>
      </c>
      <c r="AH245" s="7"/>
      <c r="AI245" s="7" t="s">
        <v>212</v>
      </c>
      <c r="AJ245" s="9" t="b">
        <v>0</v>
      </c>
      <c r="AK245" s="7" t="s">
        <v>64</v>
      </c>
      <c r="AL245" s="5"/>
      <c r="AM245" s="5"/>
      <c r="AN245" s="10" t="s">
        <v>710</v>
      </c>
      <c r="AO245" s="11" t="s">
        <v>612</v>
      </c>
      <c r="AP245" s="11">
        <v>2.0</v>
      </c>
      <c r="AQ245" s="11"/>
      <c r="AR245" s="12">
        <f>IFERROR(__xludf.DUMMYFUNCTION("IF(REGEXMATCH(AO245, ""ISU_REP""), 1, 0)"),0.0)</f>
        <v>0</v>
      </c>
      <c r="AS245" s="12">
        <f>IFERROR(__xludf.DUMMYFUNCTION("IF(REGEXMATCH(AO245, ""ISU_ANLYS""), 1, 0)"),0.0)</f>
        <v>0</v>
      </c>
      <c r="AT245" s="12">
        <f>IFERROR(__xludf.DUMMYFUNCTION("IF(REGEXMATCH(AO245, ""SOL_DES""), 1, 0)"),1.0)</f>
        <v>1</v>
      </c>
      <c r="AU245" s="12">
        <f>IFERROR(__xludf.DUMMYFUNCTION("IF(REGEXMATCH(AO245, ""IMPL""), 1, 0)"),1.0)</f>
        <v>1</v>
      </c>
      <c r="AV245" s="12">
        <f>IFERROR(__xludf.DUMMYFUNCTION("IF(REGEXMATCH(AO245, ""CR""), 1, 0)"),0.0)</f>
        <v>0</v>
      </c>
      <c r="AW245" s="12">
        <f>IFERROR(__xludf.DUMMYFUNCTION("IF(REGEXMATCH(AO245, ""VER""), 1, 0)"),0.0)</f>
        <v>0</v>
      </c>
      <c r="AX245" s="10" t="s">
        <v>612</v>
      </c>
      <c r="AY245" s="10" t="s">
        <v>71</v>
      </c>
    </row>
    <row r="246" ht="15.75" customHeight="1">
      <c r="A246" s="5">
        <v>1479309.0</v>
      </c>
      <c r="B246" s="6" t="s">
        <v>1860</v>
      </c>
      <c r="C246" s="5">
        <v>0.0</v>
      </c>
      <c r="D246" s="7" t="s">
        <v>233</v>
      </c>
      <c r="E246" s="7" t="s">
        <v>205</v>
      </c>
      <c r="F246" s="7" t="s">
        <v>1812</v>
      </c>
      <c r="G246" s="7" t="s">
        <v>1390</v>
      </c>
      <c r="H246" s="7" t="s">
        <v>1861</v>
      </c>
      <c r="I246" s="5">
        <v>2018.0</v>
      </c>
      <c r="J246" s="8">
        <v>43282.0</v>
      </c>
      <c r="K246" s="7" t="s">
        <v>1862</v>
      </c>
      <c r="L246" s="7" t="s">
        <v>1863</v>
      </c>
      <c r="M246" s="7">
        <f>IFERROR(__xludf.DUMMYFUNCTION("index(SPLIT(L246,""-""),0,1)"),2018.0)</f>
        <v>2018</v>
      </c>
      <c r="N246" s="5">
        <v>9.0</v>
      </c>
      <c r="O246" s="5">
        <v>46.0</v>
      </c>
      <c r="P246" s="5">
        <v>3.0</v>
      </c>
      <c r="Q246" s="7" t="s">
        <v>1864</v>
      </c>
      <c r="R246" s="5">
        <v>9.0</v>
      </c>
      <c r="S246" s="5">
        <v>57.0</v>
      </c>
      <c r="T246" s="5">
        <v>11.0</v>
      </c>
      <c r="U246" s="5">
        <v>409.0</v>
      </c>
      <c r="V246" s="5">
        <v>6.0</v>
      </c>
      <c r="W246" s="5">
        <v>257.0</v>
      </c>
      <c r="X246" s="7" t="s">
        <v>1390</v>
      </c>
      <c r="Y246" s="5">
        <v>6.0</v>
      </c>
      <c r="Z246" s="5">
        <v>257.0</v>
      </c>
      <c r="AA246" s="5">
        <v>1.0</v>
      </c>
      <c r="AB246" s="5">
        <v>3.0</v>
      </c>
      <c r="AC246" s="7" t="s">
        <v>60</v>
      </c>
      <c r="AD246" s="7" t="s">
        <v>78</v>
      </c>
      <c r="AE246" s="7" t="s">
        <v>62</v>
      </c>
      <c r="AF246" s="7" t="s">
        <v>63</v>
      </c>
      <c r="AG246" s="7" t="s">
        <v>64</v>
      </c>
      <c r="AH246" s="7"/>
      <c r="AI246" s="7" t="s">
        <v>212</v>
      </c>
      <c r="AJ246" s="9" t="b">
        <v>0</v>
      </c>
      <c r="AK246" s="7" t="s">
        <v>64</v>
      </c>
      <c r="AL246" s="5"/>
      <c r="AM246" s="5"/>
      <c r="AN246" s="10" t="s">
        <v>1865</v>
      </c>
      <c r="AO246" s="11" t="s">
        <v>1866</v>
      </c>
      <c r="AP246" s="11">
        <v>6.0</v>
      </c>
      <c r="AQ246" s="11"/>
      <c r="AR246" s="12">
        <f>IFERROR(__xludf.DUMMYFUNCTION("IF(REGEXMATCH(AO246, ""ISU_REP""), 1, 0)"),0.0)</f>
        <v>0</v>
      </c>
      <c r="AS246" s="12">
        <f>IFERROR(__xludf.DUMMYFUNCTION("IF(REGEXMATCH(AO246, ""ISU_ANLYS""), 1, 0)"),0.0)</f>
        <v>0</v>
      </c>
      <c r="AT246" s="12">
        <f>IFERROR(__xludf.DUMMYFUNCTION("IF(REGEXMATCH(AO246, ""SOL_DES""), 1, 0)"),1.0)</f>
        <v>1</v>
      </c>
      <c r="AU246" s="12">
        <f>IFERROR(__xludf.DUMMYFUNCTION("IF(REGEXMATCH(AO246, ""IMPL""), 1, 0)"),1.0)</f>
        <v>1</v>
      </c>
      <c r="AV246" s="12">
        <f>IFERROR(__xludf.DUMMYFUNCTION("IF(REGEXMATCH(AO246, ""CR""), 1, 0)"),1.0)</f>
        <v>1</v>
      </c>
      <c r="AW246" s="12">
        <f>IFERROR(__xludf.DUMMYFUNCTION("IF(REGEXMATCH(AO246, ""VER""), 1, 0)"),1.0)</f>
        <v>1</v>
      </c>
      <c r="AX246" s="10" t="s">
        <v>376</v>
      </c>
      <c r="AY246" s="10" t="s">
        <v>71</v>
      </c>
    </row>
    <row r="247" ht="15.75" customHeight="1">
      <c r="A247" s="5">
        <v>1479989.0</v>
      </c>
      <c r="B247" s="6" t="s">
        <v>1867</v>
      </c>
      <c r="C247" s="5">
        <v>0.0</v>
      </c>
      <c r="D247" s="7" t="s">
        <v>233</v>
      </c>
      <c r="E247" s="7" t="s">
        <v>53</v>
      </c>
      <c r="F247" s="7" t="s">
        <v>73</v>
      </c>
      <c r="G247" s="7" t="s">
        <v>1868</v>
      </c>
      <c r="H247" s="7" t="s">
        <v>1869</v>
      </c>
      <c r="I247" s="5">
        <v>2018.0</v>
      </c>
      <c r="J247" s="8">
        <v>43313.0</v>
      </c>
      <c r="K247" s="7" t="s">
        <v>1870</v>
      </c>
      <c r="L247" s="7" t="s">
        <v>1870</v>
      </c>
      <c r="M247" s="7">
        <f>IFERROR(__xludf.DUMMYFUNCTION("index(SPLIT(L247,""-""),0,1)"),2018.0)</f>
        <v>2018</v>
      </c>
      <c r="N247" s="5">
        <v>107.0</v>
      </c>
      <c r="O247" s="5">
        <v>107.0</v>
      </c>
      <c r="P247" s="5">
        <v>4.0</v>
      </c>
      <c r="Q247" s="7" t="s">
        <v>1871</v>
      </c>
      <c r="R247" s="5">
        <v>5.0</v>
      </c>
      <c r="S247" s="5">
        <v>10.0</v>
      </c>
      <c r="T247" s="5">
        <v>8.0</v>
      </c>
      <c r="U247" s="5">
        <v>138.0</v>
      </c>
      <c r="V247" s="5">
        <v>4.0</v>
      </c>
      <c r="W247" s="5">
        <v>85.0</v>
      </c>
      <c r="X247" s="7" t="s">
        <v>1868</v>
      </c>
      <c r="Y247" s="5">
        <v>4.0</v>
      </c>
      <c r="Z247" s="5">
        <v>85.0</v>
      </c>
      <c r="AA247" s="5">
        <v>1.0</v>
      </c>
      <c r="AB247" s="5">
        <v>3.0</v>
      </c>
      <c r="AC247" s="7" t="s">
        <v>1150</v>
      </c>
      <c r="AD247" s="7" t="s">
        <v>78</v>
      </c>
      <c r="AE247" s="7" t="s">
        <v>62</v>
      </c>
      <c r="AF247" s="7" t="s">
        <v>63</v>
      </c>
      <c r="AG247" s="7" t="s">
        <v>64</v>
      </c>
      <c r="AH247" s="7"/>
      <c r="AI247" s="7" t="s">
        <v>65</v>
      </c>
      <c r="AJ247" s="9" t="b">
        <v>0</v>
      </c>
      <c r="AK247" s="7" t="s">
        <v>64</v>
      </c>
      <c r="AL247" s="5" t="s">
        <v>172</v>
      </c>
      <c r="AM247" s="5" t="s">
        <v>173</v>
      </c>
      <c r="AN247" s="10" t="s">
        <v>1872</v>
      </c>
      <c r="AO247" s="11" t="s">
        <v>1731</v>
      </c>
      <c r="AP247" s="11">
        <v>4.0</v>
      </c>
      <c r="AQ247" s="11"/>
      <c r="AR247" s="12">
        <f>IFERROR(__xludf.DUMMYFUNCTION("IF(REGEXMATCH(AO247, ""ISU_REP""), 1, 0)"),0.0)</f>
        <v>0</v>
      </c>
      <c r="AS247" s="12">
        <f>IFERROR(__xludf.DUMMYFUNCTION("IF(REGEXMATCH(AO247, ""ISU_ANLYS""), 1, 0)"),1.0)</f>
        <v>1</v>
      </c>
      <c r="AT247" s="12">
        <f>IFERROR(__xludf.DUMMYFUNCTION("IF(REGEXMATCH(AO247, ""SOL_DES""), 1, 0)"),0.0)</f>
        <v>0</v>
      </c>
      <c r="AU247" s="12">
        <f>IFERROR(__xludf.DUMMYFUNCTION("IF(REGEXMATCH(AO247, ""IMPL""), 1, 0)"),1.0)</f>
        <v>1</v>
      </c>
      <c r="AV247" s="12">
        <f>IFERROR(__xludf.DUMMYFUNCTION("IF(REGEXMATCH(AO247, ""CR""), 1, 0)"),1.0)</f>
        <v>1</v>
      </c>
      <c r="AW247" s="12">
        <f>IFERROR(__xludf.DUMMYFUNCTION("IF(REGEXMATCH(AO247, ""VER""), 1, 0)"),0.0)</f>
        <v>0</v>
      </c>
      <c r="AX247" s="10" t="s">
        <v>319</v>
      </c>
      <c r="AY247" s="10" t="s">
        <v>71</v>
      </c>
    </row>
    <row r="248" ht="15.75" customHeight="1">
      <c r="A248" s="5">
        <v>1482681.0</v>
      </c>
      <c r="B248" s="6" t="s">
        <v>1873</v>
      </c>
      <c r="C248" s="5">
        <v>0.0</v>
      </c>
      <c r="D248" s="7" t="s">
        <v>52</v>
      </c>
      <c r="E248" s="7" t="s">
        <v>53</v>
      </c>
      <c r="F248" s="7" t="s">
        <v>1273</v>
      </c>
      <c r="G248" s="7" t="s">
        <v>1874</v>
      </c>
      <c r="H248" s="7" t="s">
        <v>1875</v>
      </c>
      <c r="I248" s="5">
        <v>2018.0</v>
      </c>
      <c r="J248" s="8">
        <v>43313.0</v>
      </c>
      <c r="K248" s="7" t="s">
        <v>1876</v>
      </c>
      <c r="L248" s="7" t="s">
        <v>1877</v>
      </c>
      <c r="M248" s="7">
        <f>IFERROR(__xludf.DUMMYFUNCTION("index(SPLIT(L248,""-""),0,1)"),2018.0)</f>
        <v>2018</v>
      </c>
      <c r="N248" s="5">
        <v>2.0</v>
      </c>
      <c r="O248" s="5">
        <v>8.0</v>
      </c>
      <c r="P248" s="5">
        <v>3.0</v>
      </c>
      <c r="Q248" s="7" t="s">
        <v>1878</v>
      </c>
      <c r="R248" s="5">
        <v>11.0</v>
      </c>
      <c r="S248" s="5">
        <v>89.0</v>
      </c>
      <c r="T248" s="5">
        <v>9.0</v>
      </c>
      <c r="U248" s="5">
        <v>231.0</v>
      </c>
      <c r="V248" s="5">
        <v>1.0</v>
      </c>
      <c r="W248" s="5">
        <v>89.0</v>
      </c>
      <c r="X248" s="7" t="s">
        <v>1879</v>
      </c>
      <c r="Y248" s="5">
        <v>3.0</v>
      </c>
      <c r="Z248" s="5">
        <v>34.0</v>
      </c>
      <c r="AA248" s="5">
        <v>0.0</v>
      </c>
      <c r="AB248" s="5">
        <v>2.0</v>
      </c>
      <c r="AC248" s="7" t="s">
        <v>60</v>
      </c>
      <c r="AD248" s="7" t="s">
        <v>78</v>
      </c>
      <c r="AE248" s="7" t="s">
        <v>62</v>
      </c>
      <c r="AF248" s="7" t="s">
        <v>63</v>
      </c>
      <c r="AG248" s="7" t="s">
        <v>64</v>
      </c>
      <c r="AH248" s="7"/>
      <c r="AI248" s="7" t="s">
        <v>65</v>
      </c>
      <c r="AJ248" s="9" t="b">
        <v>0</v>
      </c>
      <c r="AK248" s="7" t="s">
        <v>64</v>
      </c>
      <c r="AL248" s="5" t="s">
        <v>66</v>
      </c>
      <c r="AM248" s="5" t="s">
        <v>193</v>
      </c>
      <c r="AN248" s="10" t="s">
        <v>1880</v>
      </c>
      <c r="AO248" s="11" t="s">
        <v>318</v>
      </c>
      <c r="AP248" s="11">
        <v>3.0</v>
      </c>
      <c r="AQ248" s="11" t="str">
        <f>IF(AP248&gt;12,"1","0")</f>
        <v>0</v>
      </c>
      <c r="AR248" s="12">
        <f>IFERROR(__xludf.DUMMYFUNCTION("IF(REGEXMATCH(AO248, ""ISU_REP""), 1, 0)"),0.0)</f>
        <v>0</v>
      </c>
      <c r="AS248" s="12">
        <f>IFERROR(__xludf.DUMMYFUNCTION("IF(REGEXMATCH(AO248, ""ISU_ANLYS""), 1, 0)"),1.0)</f>
        <v>1</v>
      </c>
      <c r="AT248" s="12">
        <f>IFERROR(__xludf.DUMMYFUNCTION("IF(REGEXMATCH(AO248, ""SOL_DES""), 1, 0)"),0.0)</f>
        <v>0</v>
      </c>
      <c r="AU248" s="12">
        <f>IFERROR(__xludf.DUMMYFUNCTION("IF(REGEXMATCH(AO248, ""IMPL""), 1, 0)"),1.0)</f>
        <v>1</v>
      </c>
      <c r="AV248" s="12">
        <f>IFERROR(__xludf.DUMMYFUNCTION("IF(REGEXMATCH(AO248, ""CR""), 1, 0)"),1.0)</f>
        <v>1</v>
      </c>
      <c r="AW248" s="12">
        <f>IFERROR(__xludf.DUMMYFUNCTION("IF(REGEXMATCH(AO248, ""VER""), 1, 0)"),0.0)</f>
        <v>0</v>
      </c>
      <c r="AX248" s="10" t="s">
        <v>319</v>
      </c>
      <c r="AY248" s="10" t="s">
        <v>71</v>
      </c>
    </row>
    <row r="249" ht="15.75" customHeight="1">
      <c r="A249" s="5">
        <v>1485422.0</v>
      </c>
      <c r="B249" s="6" t="s">
        <v>1881</v>
      </c>
      <c r="C249" s="5">
        <v>0.0</v>
      </c>
      <c r="D249" s="7" t="s">
        <v>233</v>
      </c>
      <c r="E249" s="7" t="s">
        <v>205</v>
      </c>
      <c r="F249" s="7" t="s">
        <v>1882</v>
      </c>
      <c r="G249" s="7" t="s">
        <v>1883</v>
      </c>
      <c r="H249" s="7" t="s">
        <v>1884</v>
      </c>
      <c r="I249" s="5">
        <v>2018.0</v>
      </c>
      <c r="J249" s="8">
        <v>43313.0</v>
      </c>
      <c r="K249" s="7" t="s">
        <v>1885</v>
      </c>
      <c r="L249" s="7" t="s">
        <v>1886</v>
      </c>
      <c r="M249" s="7">
        <f>IFERROR(__xludf.DUMMYFUNCTION("index(SPLIT(L249,""-""),0,1)"),2018.0)</f>
        <v>2018</v>
      </c>
      <c r="N249" s="5">
        <v>9.0</v>
      </c>
      <c r="O249" s="5">
        <v>307.0</v>
      </c>
      <c r="P249" s="5">
        <v>2.0</v>
      </c>
      <c r="Q249" s="7" t="s">
        <v>1887</v>
      </c>
      <c r="R249" s="5">
        <v>5.0</v>
      </c>
      <c r="S249" s="5">
        <v>21.0</v>
      </c>
      <c r="T249" s="5">
        <v>11.0</v>
      </c>
      <c r="U249" s="5">
        <v>198.0</v>
      </c>
      <c r="V249" s="5">
        <v>1.0</v>
      </c>
      <c r="W249" s="5">
        <v>21.0</v>
      </c>
      <c r="X249" s="7" t="s">
        <v>1842</v>
      </c>
      <c r="Y249" s="5">
        <v>4.0</v>
      </c>
      <c r="Z249" s="5">
        <v>54.0</v>
      </c>
      <c r="AA249" s="5">
        <v>0.0</v>
      </c>
      <c r="AB249" s="5">
        <v>5.0</v>
      </c>
      <c r="AC249" s="7" t="s">
        <v>222</v>
      </c>
      <c r="AD249" s="7" t="s">
        <v>78</v>
      </c>
      <c r="AE249" s="7" t="s">
        <v>62</v>
      </c>
      <c r="AF249" s="7" t="s">
        <v>115</v>
      </c>
      <c r="AG249" s="7" t="s">
        <v>64</v>
      </c>
      <c r="AH249" s="7"/>
      <c r="AI249" s="7" t="s">
        <v>212</v>
      </c>
      <c r="AJ249" s="9" t="b">
        <v>0</v>
      </c>
      <c r="AK249" s="7" t="s">
        <v>64</v>
      </c>
      <c r="AL249" s="5" t="s">
        <v>66</v>
      </c>
      <c r="AM249" s="5" t="s">
        <v>103</v>
      </c>
      <c r="AN249" s="10" t="s">
        <v>1888</v>
      </c>
      <c r="AO249" s="11" t="s">
        <v>1412</v>
      </c>
      <c r="AP249" s="11">
        <v>3.0</v>
      </c>
      <c r="AQ249" s="11"/>
      <c r="AR249" s="12">
        <f>IFERROR(__xludf.DUMMYFUNCTION("IF(REGEXMATCH(AO249, ""ISU_REP""), 1, 0)"),0.0)</f>
        <v>0</v>
      </c>
      <c r="AS249" s="12">
        <f>IFERROR(__xludf.DUMMYFUNCTION("IF(REGEXMATCH(AO249, ""ISU_ANLYS""), 1, 0)"),0.0)</f>
        <v>0</v>
      </c>
      <c r="AT249" s="12">
        <f>IFERROR(__xludf.DUMMYFUNCTION("IF(REGEXMATCH(AO249, ""SOL_DES""), 1, 0)"),0.0)</f>
        <v>0</v>
      </c>
      <c r="AU249" s="12">
        <f>IFERROR(__xludf.DUMMYFUNCTION("IF(REGEXMATCH(AO249, ""IMPL""), 1, 0)"),1.0)</f>
        <v>1</v>
      </c>
      <c r="AV249" s="12">
        <f>IFERROR(__xludf.DUMMYFUNCTION("IF(REGEXMATCH(AO249, ""CR""), 1, 0)"),1.0)</f>
        <v>1</v>
      </c>
      <c r="AW249" s="12">
        <f>IFERROR(__xludf.DUMMYFUNCTION("IF(REGEXMATCH(AO249, ""VER""), 1, 0)"),1.0)</f>
        <v>1</v>
      </c>
      <c r="AX249" s="10" t="s">
        <v>215</v>
      </c>
      <c r="AY249" s="10" t="s">
        <v>71</v>
      </c>
    </row>
    <row r="250" ht="15.75" customHeight="1">
      <c r="A250" s="13">
        <v>1486074.0</v>
      </c>
      <c r="B250" s="14" t="str">
        <f>CONCATENATE("https://bugzilla.mozilla.org/show_bug.cgi?id=",A250)</f>
        <v>https://bugzilla.mozilla.org/show_bug.cgi?id=1486074</v>
      </c>
      <c r="C250" s="13">
        <v>0.0</v>
      </c>
      <c r="D250" s="13" t="s">
        <v>52</v>
      </c>
      <c r="E250" s="13" t="s">
        <v>53</v>
      </c>
      <c r="F250" s="13" t="s">
        <v>108</v>
      </c>
      <c r="G250" s="13" t="s">
        <v>1889</v>
      </c>
      <c r="H250" s="13" t="s">
        <v>1890</v>
      </c>
      <c r="I250" s="13">
        <v>2018.0</v>
      </c>
      <c r="J250" s="15">
        <v>43313.0</v>
      </c>
      <c r="K250" s="13" t="s">
        <v>1891</v>
      </c>
      <c r="L250" s="13" t="s">
        <v>1891</v>
      </c>
      <c r="M250" s="7">
        <f>IFERROR(__xludf.DUMMYFUNCTION("index(SPLIT(L250,""-""),0,1)"),2018.0)</f>
        <v>2018</v>
      </c>
      <c r="N250" s="13">
        <v>1.0</v>
      </c>
      <c r="O250" s="13">
        <v>1.0</v>
      </c>
      <c r="P250" s="13">
        <v>0.0</v>
      </c>
      <c r="Q250" s="13" t="s">
        <v>1892</v>
      </c>
      <c r="R250" s="13">
        <v>11.0</v>
      </c>
      <c r="S250" s="13">
        <v>88.0</v>
      </c>
      <c r="T250" s="13">
        <v>5.0</v>
      </c>
      <c r="U250" s="13">
        <v>169.0</v>
      </c>
      <c r="V250" s="13">
        <v>2.0</v>
      </c>
      <c r="W250" s="13">
        <v>106.0</v>
      </c>
      <c r="X250" s="13" t="s">
        <v>1889</v>
      </c>
      <c r="Y250" s="13">
        <v>2.0</v>
      </c>
      <c r="Z250" s="13">
        <v>106.0</v>
      </c>
      <c r="AA250" s="13">
        <v>1.0</v>
      </c>
      <c r="AB250" s="13">
        <v>2.0</v>
      </c>
      <c r="AC250" s="13" t="s">
        <v>742</v>
      </c>
      <c r="AD250" s="13" t="s">
        <v>78</v>
      </c>
      <c r="AE250" s="13" t="s">
        <v>62</v>
      </c>
      <c r="AF250" s="13" t="s">
        <v>63</v>
      </c>
      <c r="AG250" s="13"/>
      <c r="AH250" s="13"/>
      <c r="AI250" s="13"/>
      <c r="AJ250" s="13"/>
      <c r="AK250" s="13"/>
      <c r="AL250" s="13" t="s">
        <v>66</v>
      </c>
      <c r="AM250" s="13" t="s">
        <v>241</v>
      </c>
      <c r="AN250" s="10" t="s">
        <v>1893</v>
      </c>
      <c r="AO250" s="11" t="s">
        <v>318</v>
      </c>
      <c r="AP250" s="11">
        <v>3.0</v>
      </c>
      <c r="AQ250" s="11" t="str">
        <f t="shared" ref="AQ250:AQ251" si="29">IF(AP250&gt;12,"1","0")</f>
        <v>0</v>
      </c>
      <c r="AR250" s="12">
        <f>IFERROR(__xludf.DUMMYFUNCTION("IF(REGEXMATCH(AO250, ""ISU_REP""), 1, 0)"),0.0)</f>
        <v>0</v>
      </c>
      <c r="AS250" s="12">
        <f>IFERROR(__xludf.DUMMYFUNCTION("IF(REGEXMATCH(AO250, ""ISU_ANLYS""), 1, 0)"),1.0)</f>
        <v>1</v>
      </c>
      <c r="AT250" s="12">
        <f>IFERROR(__xludf.DUMMYFUNCTION("IF(REGEXMATCH(AO250, ""SOL_DES""), 1, 0)"),0.0)</f>
        <v>0</v>
      </c>
      <c r="AU250" s="12">
        <f>IFERROR(__xludf.DUMMYFUNCTION("IF(REGEXMATCH(AO250, ""IMPL""), 1, 0)"),1.0)</f>
        <v>1</v>
      </c>
      <c r="AV250" s="12">
        <f>IFERROR(__xludf.DUMMYFUNCTION("IF(REGEXMATCH(AO250, ""CR""), 1, 0)"),1.0)</f>
        <v>1</v>
      </c>
      <c r="AW250" s="12">
        <f>IFERROR(__xludf.DUMMYFUNCTION("IF(REGEXMATCH(AO250, ""VER""), 1, 0)"),0.0)</f>
        <v>0</v>
      </c>
      <c r="AX250" s="16" t="s">
        <v>319</v>
      </c>
      <c r="AY250" s="16" t="s">
        <v>71</v>
      </c>
    </row>
    <row r="251" ht="15.75" customHeight="1">
      <c r="A251" s="5">
        <v>1486218.0</v>
      </c>
      <c r="B251" s="6" t="s">
        <v>1894</v>
      </c>
      <c r="C251" s="5">
        <v>0.0</v>
      </c>
      <c r="D251" s="7" t="s">
        <v>52</v>
      </c>
      <c r="E251" s="7" t="s">
        <v>53</v>
      </c>
      <c r="F251" s="7" t="s">
        <v>1588</v>
      </c>
      <c r="G251" s="7" t="s">
        <v>1895</v>
      </c>
      <c r="H251" s="7" t="s">
        <v>1896</v>
      </c>
      <c r="I251" s="5">
        <v>2018.0</v>
      </c>
      <c r="J251" s="8">
        <v>43313.0</v>
      </c>
      <c r="K251" s="7" t="s">
        <v>1897</v>
      </c>
      <c r="L251" s="7" t="s">
        <v>1898</v>
      </c>
      <c r="M251" s="7">
        <f>IFERROR(__xludf.DUMMYFUNCTION("index(SPLIT(L251,""-""),0,1)"),2018.0)</f>
        <v>2018</v>
      </c>
      <c r="N251" s="5">
        <v>89.0</v>
      </c>
      <c r="O251" s="5">
        <v>93.0</v>
      </c>
      <c r="P251" s="5">
        <v>4.0</v>
      </c>
      <c r="Q251" s="7" t="s">
        <v>1899</v>
      </c>
      <c r="R251" s="5">
        <v>9.0</v>
      </c>
      <c r="S251" s="5">
        <v>236.0</v>
      </c>
      <c r="T251" s="5">
        <v>4.0</v>
      </c>
      <c r="U251" s="5">
        <v>295.0</v>
      </c>
      <c r="V251" s="5">
        <v>1.0</v>
      </c>
      <c r="W251" s="5">
        <v>236.0</v>
      </c>
      <c r="X251" s="7" t="s">
        <v>1900</v>
      </c>
      <c r="Y251" s="5">
        <v>1.0</v>
      </c>
      <c r="Z251" s="5">
        <v>19.0</v>
      </c>
      <c r="AA251" s="5">
        <v>0.0</v>
      </c>
      <c r="AB251" s="5">
        <v>0.0</v>
      </c>
      <c r="AC251" s="7" t="s">
        <v>742</v>
      </c>
      <c r="AD251" s="7" t="s">
        <v>171</v>
      </c>
      <c r="AE251" s="7" t="s">
        <v>62</v>
      </c>
      <c r="AF251" s="7" t="s">
        <v>63</v>
      </c>
      <c r="AG251" s="7" t="s">
        <v>64</v>
      </c>
      <c r="AH251" s="7"/>
      <c r="AI251" s="7" t="s">
        <v>65</v>
      </c>
      <c r="AJ251" s="9" t="b">
        <v>0</v>
      </c>
      <c r="AK251" s="7" t="s">
        <v>64</v>
      </c>
      <c r="AL251" s="5"/>
      <c r="AM251" s="5"/>
      <c r="AN251" s="10" t="s">
        <v>1901</v>
      </c>
      <c r="AO251" s="11" t="s">
        <v>771</v>
      </c>
      <c r="AP251" s="11">
        <v>1.0</v>
      </c>
      <c r="AQ251" s="11" t="str">
        <f t="shared" si="29"/>
        <v>0</v>
      </c>
      <c r="AR251" s="12">
        <f>IFERROR(__xludf.DUMMYFUNCTION("IF(REGEXMATCH(AO251, ""ISU_REP""), 1, 0)"),0.0)</f>
        <v>0</v>
      </c>
      <c r="AS251" s="12">
        <f>IFERROR(__xludf.DUMMYFUNCTION("IF(REGEXMATCH(AO251, ""ISU_ANLYS""), 1, 0)"),1.0)</f>
        <v>1</v>
      </c>
      <c r="AT251" s="12">
        <f>IFERROR(__xludf.DUMMYFUNCTION("IF(REGEXMATCH(AO251, ""SOL_DES""), 1, 0)"),0.0)</f>
        <v>0</v>
      </c>
      <c r="AU251" s="12">
        <f>IFERROR(__xludf.DUMMYFUNCTION("IF(REGEXMATCH(AO251, ""IMPL""), 1, 0)"),0.0)</f>
        <v>0</v>
      </c>
      <c r="AV251" s="12">
        <f>IFERROR(__xludf.DUMMYFUNCTION("IF(REGEXMATCH(AO251, ""CR""), 1, 0)"),0.0)</f>
        <v>0</v>
      </c>
      <c r="AW251" s="12">
        <f>IFERROR(__xludf.DUMMYFUNCTION("IF(REGEXMATCH(AO251, ""VER""), 1, 0)"),0.0)</f>
        <v>0</v>
      </c>
      <c r="AX251" s="10" t="s">
        <v>771</v>
      </c>
      <c r="AY251" s="10" t="s">
        <v>71</v>
      </c>
    </row>
    <row r="252" ht="15.75" customHeight="1">
      <c r="A252" s="5">
        <v>1487135.0</v>
      </c>
      <c r="B252" s="6" t="s">
        <v>1902</v>
      </c>
      <c r="C252" s="5">
        <v>0.0</v>
      </c>
      <c r="D252" s="7" t="s">
        <v>233</v>
      </c>
      <c r="E252" s="7" t="s">
        <v>53</v>
      </c>
      <c r="F252" s="7" t="s">
        <v>185</v>
      </c>
      <c r="G252" s="7" t="s">
        <v>240</v>
      </c>
      <c r="H252" s="7" t="s">
        <v>1903</v>
      </c>
      <c r="I252" s="5">
        <v>2018.0</v>
      </c>
      <c r="J252" s="8">
        <v>43313.0</v>
      </c>
      <c r="K252" s="7" t="s">
        <v>1904</v>
      </c>
      <c r="L252" s="7" t="s">
        <v>1904</v>
      </c>
      <c r="M252" s="7">
        <f>IFERROR(__xludf.DUMMYFUNCTION("index(SPLIT(L252,""-""),0,1)"),2018.0)</f>
        <v>2018</v>
      </c>
      <c r="N252" s="5">
        <v>1.0</v>
      </c>
      <c r="O252" s="5">
        <v>1.0</v>
      </c>
      <c r="P252" s="5">
        <v>1.0</v>
      </c>
      <c r="Q252" s="7" t="s">
        <v>1905</v>
      </c>
      <c r="R252" s="5">
        <v>11.0</v>
      </c>
      <c r="S252" s="5">
        <v>59.0</v>
      </c>
      <c r="T252" s="5">
        <v>6.0</v>
      </c>
      <c r="U252" s="5">
        <v>185.0</v>
      </c>
      <c r="V252" s="5">
        <v>1.0</v>
      </c>
      <c r="W252" s="5">
        <v>59.0</v>
      </c>
      <c r="X252" s="7" t="s">
        <v>1437</v>
      </c>
      <c r="Y252" s="5">
        <v>1.0</v>
      </c>
      <c r="Z252" s="5">
        <v>42.0</v>
      </c>
      <c r="AA252" s="5">
        <v>0.0</v>
      </c>
      <c r="AB252" s="5">
        <v>2.0</v>
      </c>
      <c r="AC252" s="7" t="s">
        <v>60</v>
      </c>
      <c r="AD252" s="7" t="s">
        <v>78</v>
      </c>
      <c r="AE252" s="7" t="s">
        <v>62</v>
      </c>
      <c r="AF252" s="7" t="s">
        <v>63</v>
      </c>
      <c r="AG252" s="7" t="s">
        <v>64</v>
      </c>
      <c r="AH252" s="7"/>
      <c r="AI252" s="7" t="s">
        <v>65</v>
      </c>
      <c r="AJ252" s="9" t="b">
        <v>0</v>
      </c>
      <c r="AK252" s="7" t="s">
        <v>64</v>
      </c>
      <c r="AL252" s="5"/>
      <c r="AM252" s="5"/>
      <c r="AN252" s="10" t="s">
        <v>1906</v>
      </c>
      <c r="AO252" s="11" t="s">
        <v>375</v>
      </c>
      <c r="AP252" s="11">
        <v>4.0</v>
      </c>
      <c r="AQ252" s="11"/>
      <c r="AR252" s="12">
        <f>IFERROR(__xludf.DUMMYFUNCTION("IF(REGEXMATCH(AO252, ""ISU_REP""), 1, 0)"),0.0)</f>
        <v>0</v>
      </c>
      <c r="AS252" s="12">
        <f>IFERROR(__xludf.DUMMYFUNCTION("IF(REGEXMATCH(AO252, ""ISU_ANLYS""), 1, 0)"),0.0)</f>
        <v>0</v>
      </c>
      <c r="AT252" s="12">
        <f>IFERROR(__xludf.DUMMYFUNCTION("IF(REGEXMATCH(AO252, ""SOL_DES""), 1, 0)"),1.0)</f>
        <v>1</v>
      </c>
      <c r="AU252" s="12">
        <f>IFERROR(__xludf.DUMMYFUNCTION("IF(REGEXMATCH(AO252, ""IMPL""), 1, 0)"),1.0)</f>
        <v>1</v>
      </c>
      <c r="AV252" s="12">
        <f>IFERROR(__xludf.DUMMYFUNCTION("IF(REGEXMATCH(AO252, ""CR""), 1, 0)"),1.0)</f>
        <v>1</v>
      </c>
      <c r="AW252" s="12">
        <f>IFERROR(__xludf.DUMMYFUNCTION("IF(REGEXMATCH(AO252, ""VER""), 1, 0)"),0.0)</f>
        <v>0</v>
      </c>
      <c r="AX252" s="10" t="s">
        <v>376</v>
      </c>
      <c r="AY252" s="10" t="s">
        <v>71</v>
      </c>
    </row>
    <row r="253" ht="15.75" customHeight="1">
      <c r="A253" s="5">
        <v>1492662.0</v>
      </c>
      <c r="B253" s="6" t="s">
        <v>1907</v>
      </c>
      <c r="C253" s="5">
        <v>1.0</v>
      </c>
      <c r="D253" s="7" t="s">
        <v>233</v>
      </c>
      <c r="E253" s="7" t="s">
        <v>53</v>
      </c>
      <c r="F253" s="7" t="s">
        <v>108</v>
      </c>
      <c r="G253" s="7" t="s">
        <v>1807</v>
      </c>
      <c r="H253" s="7" t="s">
        <v>1908</v>
      </c>
      <c r="I253" s="5">
        <v>2018.0</v>
      </c>
      <c r="J253" s="8">
        <v>43344.0</v>
      </c>
      <c r="K253" s="7" t="s">
        <v>1909</v>
      </c>
      <c r="L253" s="7" t="s">
        <v>1909</v>
      </c>
      <c r="M253" s="7"/>
      <c r="N253" s="5">
        <v>5.0</v>
      </c>
      <c r="O253" s="5">
        <v>5.0</v>
      </c>
      <c r="P253" s="5">
        <v>0.0</v>
      </c>
      <c r="Q253" s="7" t="s">
        <v>1910</v>
      </c>
      <c r="R253" s="5">
        <v>11.0</v>
      </c>
      <c r="S253" s="5">
        <v>67.0</v>
      </c>
      <c r="T253" s="5">
        <v>6.0</v>
      </c>
      <c r="U253" s="5">
        <v>202.0</v>
      </c>
      <c r="V253" s="5">
        <v>4.0</v>
      </c>
      <c r="W253" s="5">
        <v>144.0</v>
      </c>
      <c r="X253" s="7" t="s">
        <v>1807</v>
      </c>
      <c r="Y253" s="5">
        <v>4.0</v>
      </c>
      <c r="Z253" s="5">
        <v>144.0</v>
      </c>
      <c r="AA253" s="5">
        <v>1.0</v>
      </c>
      <c r="AB253" s="5">
        <v>0.0</v>
      </c>
      <c r="AC253" s="7" t="s">
        <v>1570</v>
      </c>
      <c r="AD253" s="7" t="s">
        <v>78</v>
      </c>
      <c r="AE253" s="7" t="s">
        <v>62</v>
      </c>
      <c r="AF253" s="7" t="s">
        <v>63</v>
      </c>
      <c r="AG253" s="7" t="s">
        <v>64</v>
      </c>
      <c r="AH253" s="7"/>
      <c r="AI253" s="7" t="s">
        <v>65</v>
      </c>
      <c r="AJ253" s="9" t="b">
        <v>0</v>
      </c>
      <c r="AK253" s="7" t="s">
        <v>64</v>
      </c>
      <c r="AL253" s="5" t="s">
        <v>66</v>
      </c>
      <c r="AM253" s="5" t="s">
        <v>273</v>
      </c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ht="15.75" customHeight="1">
      <c r="A254" s="5">
        <v>1493860.0</v>
      </c>
      <c r="B254" s="6" t="s">
        <v>1911</v>
      </c>
      <c r="C254" s="5">
        <v>0.0</v>
      </c>
      <c r="D254" s="7" t="s">
        <v>233</v>
      </c>
      <c r="E254" s="7" t="s">
        <v>53</v>
      </c>
      <c r="F254" s="7" t="s">
        <v>185</v>
      </c>
      <c r="G254" s="7" t="s">
        <v>240</v>
      </c>
      <c r="H254" s="7" t="s">
        <v>1912</v>
      </c>
      <c r="I254" s="5">
        <v>2018.0</v>
      </c>
      <c r="J254" s="8">
        <v>43344.0</v>
      </c>
      <c r="K254" s="7" t="s">
        <v>1913</v>
      </c>
      <c r="L254" s="7" t="s">
        <v>1913</v>
      </c>
      <c r="M254" s="7">
        <f>IFERROR(__xludf.DUMMYFUNCTION("index(SPLIT(L254,""-""),0,1)"),2020.0)</f>
        <v>2020</v>
      </c>
      <c r="N254" s="5">
        <v>559.0</v>
      </c>
      <c r="O254" s="5">
        <v>559.0</v>
      </c>
      <c r="P254" s="5">
        <v>7.0</v>
      </c>
      <c r="Q254" s="7" t="s">
        <v>1914</v>
      </c>
      <c r="R254" s="5">
        <v>15.0</v>
      </c>
      <c r="S254" s="5">
        <v>121.0</v>
      </c>
      <c r="T254" s="5">
        <v>16.0</v>
      </c>
      <c r="U254" s="5">
        <v>1147.0</v>
      </c>
      <c r="V254" s="5">
        <v>4.0</v>
      </c>
      <c r="W254" s="5">
        <v>301.0</v>
      </c>
      <c r="X254" s="7" t="s">
        <v>1915</v>
      </c>
      <c r="Y254" s="5">
        <v>7.0</v>
      </c>
      <c r="Z254" s="5">
        <v>554.0</v>
      </c>
      <c r="AA254" s="5">
        <v>0.0</v>
      </c>
      <c r="AB254" s="5">
        <v>0.0</v>
      </c>
      <c r="AC254" s="7" t="s">
        <v>1150</v>
      </c>
      <c r="AD254" s="7" t="s">
        <v>78</v>
      </c>
      <c r="AE254" s="7" t="s">
        <v>62</v>
      </c>
      <c r="AF254" s="7" t="s">
        <v>63</v>
      </c>
      <c r="AG254" s="7" t="s">
        <v>1916</v>
      </c>
      <c r="AH254" s="7"/>
      <c r="AI254" s="7" t="s">
        <v>65</v>
      </c>
      <c r="AJ254" s="9" t="b">
        <v>0</v>
      </c>
      <c r="AK254" s="7" t="s">
        <v>64</v>
      </c>
      <c r="AL254" s="5"/>
      <c r="AM254" s="5"/>
      <c r="AN254" s="10" t="s">
        <v>1917</v>
      </c>
      <c r="AO254" s="11" t="s">
        <v>1761</v>
      </c>
      <c r="AP254" s="11">
        <v>2.0</v>
      </c>
      <c r="AQ254" s="11"/>
      <c r="AR254" s="12">
        <f>IFERROR(__xludf.DUMMYFUNCTION("IF(REGEXMATCH(AO254, ""ISU_REP""), 1, 0)"),0.0)</f>
        <v>0</v>
      </c>
      <c r="AS254" s="12">
        <f>IFERROR(__xludf.DUMMYFUNCTION("IF(REGEXMATCH(AO254, ""ISU_ANLYS""), 1, 0)"),1.0)</f>
        <v>1</v>
      </c>
      <c r="AT254" s="12">
        <f>IFERROR(__xludf.DUMMYFUNCTION("IF(REGEXMATCH(AO254, ""SOL_DES""), 1, 0)"),1.0)</f>
        <v>1</v>
      </c>
      <c r="AU254" s="12">
        <f>IFERROR(__xludf.DUMMYFUNCTION("IF(REGEXMATCH(AO254, ""IMPL""), 1, 0)"),0.0)</f>
        <v>0</v>
      </c>
      <c r="AV254" s="12">
        <f>IFERROR(__xludf.DUMMYFUNCTION("IF(REGEXMATCH(AO254, ""CR""), 1, 0)"),0.0)</f>
        <v>0</v>
      </c>
      <c r="AW254" s="12">
        <f>IFERROR(__xludf.DUMMYFUNCTION("IF(REGEXMATCH(AO254, ""VER""), 1, 0)"),0.0)</f>
        <v>0</v>
      </c>
      <c r="AX254" s="10" t="s">
        <v>654</v>
      </c>
      <c r="AY254" s="10" t="s">
        <v>71</v>
      </c>
    </row>
    <row r="255" ht="15.75" customHeight="1">
      <c r="A255" s="5">
        <v>1494092.0</v>
      </c>
      <c r="B255" s="6" t="s">
        <v>1918</v>
      </c>
      <c r="C255" s="5">
        <v>0.0</v>
      </c>
      <c r="D255" s="7" t="s">
        <v>233</v>
      </c>
      <c r="E255" s="7" t="s">
        <v>53</v>
      </c>
      <c r="F255" s="7" t="s">
        <v>54</v>
      </c>
      <c r="G255" s="7" t="s">
        <v>748</v>
      </c>
      <c r="H255" s="7" t="s">
        <v>1919</v>
      </c>
      <c r="I255" s="5">
        <v>2018.0</v>
      </c>
      <c r="J255" s="8">
        <v>43344.0</v>
      </c>
      <c r="K255" s="7" t="s">
        <v>1920</v>
      </c>
      <c r="L255" s="7" t="s">
        <v>1921</v>
      </c>
      <c r="M255" s="7">
        <f>IFERROR(__xludf.DUMMYFUNCTION("index(SPLIT(L255,""-""),0,1)"),2018.0)</f>
        <v>2018</v>
      </c>
      <c r="N255" s="5">
        <v>1.0</v>
      </c>
      <c r="O255" s="5">
        <v>112.0</v>
      </c>
      <c r="P255" s="5">
        <v>0.0</v>
      </c>
      <c r="Q255" s="7" t="s">
        <v>1922</v>
      </c>
      <c r="R255" s="5">
        <v>5.0</v>
      </c>
      <c r="S255" s="5">
        <v>142.0</v>
      </c>
      <c r="T255" s="5">
        <v>10.0</v>
      </c>
      <c r="U255" s="5">
        <v>811.0</v>
      </c>
      <c r="V255" s="5">
        <v>7.0</v>
      </c>
      <c r="W255" s="5">
        <v>763.0</v>
      </c>
      <c r="X255" s="7" t="s">
        <v>748</v>
      </c>
      <c r="Y255" s="5">
        <v>7.0</v>
      </c>
      <c r="Z255" s="5">
        <v>763.0</v>
      </c>
      <c r="AA255" s="5">
        <v>1.0</v>
      </c>
      <c r="AB255" s="5">
        <v>2.0</v>
      </c>
      <c r="AC255" s="7" t="s">
        <v>742</v>
      </c>
      <c r="AD255" s="7" t="s">
        <v>78</v>
      </c>
      <c r="AE255" s="7" t="s">
        <v>62</v>
      </c>
      <c r="AF255" s="7" t="s">
        <v>63</v>
      </c>
      <c r="AG255" s="7" t="s">
        <v>64</v>
      </c>
      <c r="AH255" s="7"/>
      <c r="AI255" s="7" t="s">
        <v>65</v>
      </c>
      <c r="AJ255" s="9" t="b">
        <v>0</v>
      </c>
      <c r="AK255" s="7" t="s">
        <v>64</v>
      </c>
      <c r="AL255" s="5" t="s">
        <v>66</v>
      </c>
      <c r="AM255" s="5" t="s">
        <v>103</v>
      </c>
      <c r="AN255" s="10" t="s">
        <v>1923</v>
      </c>
      <c r="AO255" s="11" t="s">
        <v>1924</v>
      </c>
      <c r="AP255" s="11">
        <v>5.0</v>
      </c>
      <c r="AQ255" s="11"/>
      <c r="AR255" s="12">
        <f>IFERROR(__xludf.DUMMYFUNCTION("IF(REGEXMATCH(AO255, ""ISU_REP""), 1, 0)"),0.0)</f>
        <v>0</v>
      </c>
      <c r="AS255" s="12">
        <f>IFERROR(__xludf.DUMMYFUNCTION("IF(REGEXMATCH(AO255, ""ISU_ANLYS""), 1, 0)"),0.0)</f>
        <v>0</v>
      </c>
      <c r="AT255" s="12">
        <f>IFERROR(__xludf.DUMMYFUNCTION("IF(REGEXMATCH(AO255, ""SOL_DES""), 1, 0)"),0.0)</f>
        <v>0</v>
      </c>
      <c r="AU255" s="12">
        <f>IFERROR(__xludf.DUMMYFUNCTION("IF(REGEXMATCH(AO255, ""IMPL""), 1, 0)"),1.0)</f>
        <v>1</v>
      </c>
      <c r="AV255" s="12">
        <f>IFERROR(__xludf.DUMMYFUNCTION("IF(REGEXMATCH(AO255, ""CR""), 1, 0)"),1.0)</f>
        <v>1</v>
      </c>
      <c r="AW255" s="12">
        <f>IFERROR(__xludf.DUMMYFUNCTION("IF(REGEXMATCH(AO255, ""VER""), 1, 0)"),1.0)</f>
        <v>1</v>
      </c>
      <c r="AX255" s="10" t="s">
        <v>176</v>
      </c>
      <c r="AY255" s="10" t="s">
        <v>71</v>
      </c>
    </row>
    <row r="256" ht="15.75" customHeight="1">
      <c r="A256" s="5">
        <v>1506200.0</v>
      </c>
      <c r="B256" s="6" t="s">
        <v>1925</v>
      </c>
      <c r="C256" s="5">
        <v>0.0</v>
      </c>
      <c r="D256" s="7" t="s">
        <v>233</v>
      </c>
      <c r="E256" s="7" t="s">
        <v>53</v>
      </c>
      <c r="F256" s="7" t="s">
        <v>73</v>
      </c>
      <c r="G256" s="7" t="s">
        <v>283</v>
      </c>
      <c r="H256" s="7" t="s">
        <v>1926</v>
      </c>
      <c r="I256" s="5">
        <v>2018.0</v>
      </c>
      <c r="J256" s="17">
        <v>43405.0</v>
      </c>
      <c r="K256" s="7" t="s">
        <v>1927</v>
      </c>
      <c r="L256" s="7" t="s">
        <v>1927</v>
      </c>
      <c r="M256" s="7">
        <f>IFERROR(__xludf.DUMMYFUNCTION("index(SPLIT(L256,""-""),0,1)"),2018.0)</f>
        <v>2018</v>
      </c>
      <c r="N256" s="5">
        <v>20.0</v>
      </c>
      <c r="O256" s="5">
        <v>20.0</v>
      </c>
      <c r="P256" s="5">
        <v>1.0</v>
      </c>
      <c r="Q256" s="7" t="s">
        <v>1928</v>
      </c>
      <c r="R256" s="5">
        <v>3.0</v>
      </c>
      <c r="S256" s="5">
        <v>57.0</v>
      </c>
      <c r="T256" s="5">
        <v>7.0</v>
      </c>
      <c r="U256" s="5">
        <v>128.0</v>
      </c>
      <c r="V256" s="5">
        <v>4.0</v>
      </c>
      <c r="W256" s="5">
        <v>90.0</v>
      </c>
      <c r="X256" s="7" t="s">
        <v>283</v>
      </c>
      <c r="Y256" s="5">
        <v>4.0</v>
      </c>
      <c r="Z256" s="5">
        <v>90.0</v>
      </c>
      <c r="AA256" s="5">
        <v>1.0</v>
      </c>
      <c r="AB256" s="5">
        <v>1.0</v>
      </c>
      <c r="AC256" s="7" t="s">
        <v>1150</v>
      </c>
      <c r="AD256" s="7" t="s">
        <v>78</v>
      </c>
      <c r="AE256" s="7" t="s">
        <v>62</v>
      </c>
      <c r="AF256" s="7" t="s">
        <v>63</v>
      </c>
      <c r="AG256" s="7" t="s">
        <v>64</v>
      </c>
      <c r="AH256" s="7"/>
      <c r="AI256" s="7" t="s">
        <v>65</v>
      </c>
      <c r="AJ256" s="9" t="b">
        <v>0</v>
      </c>
      <c r="AK256" s="7" t="s">
        <v>64</v>
      </c>
      <c r="AL256" s="5" t="s">
        <v>66</v>
      </c>
      <c r="AM256" s="5" t="s">
        <v>241</v>
      </c>
      <c r="AN256" s="10" t="s">
        <v>1929</v>
      </c>
      <c r="AO256" s="11" t="s">
        <v>318</v>
      </c>
      <c r="AP256" s="11">
        <v>3.0</v>
      </c>
      <c r="AQ256" s="11"/>
      <c r="AR256" s="12">
        <f>IFERROR(__xludf.DUMMYFUNCTION("IF(REGEXMATCH(AO256, ""ISU_REP""), 1, 0)"),0.0)</f>
        <v>0</v>
      </c>
      <c r="AS256" s="12">
        <f>IFERROR(__xludf.DUMMYFUNCTION("IF(REGEXMATCH(AO256, ""ISU_ANLYS""), 1, 0)"),1.0)</f>
        <v>1</v>
      </c>
      <c r="AT256" s="12">
        <f>IFERROR(__xludf.DUMMYFUNCTION("IF(REGEXMATCH(AO256, ""SOL_DES""), 1, 0)"),0.0)</f>
        <v>0</v>
      </c>
      <c r="AU256" s="12">
        <f>IFERROR(__xludf.DUMMYFUNCTION("IF(REGEXMATCH(AO256, ""IMPL""), 1, 0)"),1.0)</f>
        <v>1</v>
      </c>
      <c r="AV256" s="12">
        <f>IFERROR(__xludf.DUMMYFUNCTION("IF(REGEXMATCH(AO256, ""CR""), 1, 0)"),1.0)</f>
        <v>1</v>
      </c>
      <c r="AW256" s="12">
        <f>IFERROR(__xludf.DUMMYFUNCTION("IF(REGEXMATCH(AO256, ""VER""), 1, 0)"),0.0)</f>
        <v>0</v>
      </c>
      <c r="AX256" s="10" t="s">
        <v>319</v>
      </c>
      <c r="AY256" s="10" t="s">
        <v>71</v>
      </c>
    </row>
    <row r="257" ht="15.75" customHeight="1">
      <c r="A257" s="5">
        <v>1509994.0</v>
      </c>
      <c r="B257" s="6" t="s">
        <v>1930</v>
      </c>
      <c r="C257" s="5">
        <v>0.0</v>
      </c>
      <c r="D257" s="7" t="s">
        <v>233</v>
      </c>
      <c r="E257" s="7" t="s">
        <v>53</v>
      </c>
      <c r="F257" s="7" t="s">
        <v>1319</v>
      </c>
      <c r="G257" s="7" t="s">
        <v>1931</v>
      </c>
      <c r="H257" s="7" t="s">
        <v>1932</v>
      </c>
      <c r="I257" s="5">
        <v>2018.0</v>
      </c>
      <c r="J257" s="17">
        <v>43405.0</v>
      </c>
      <c r="K257" s="7" t="s">
        <v>1933</v>
      </c>
      <c r="L257" s="7" t="s">
        <v>1934</v>
      </c>
      <c r="M257" s="7">
        <f>IFERROR(__xludf.DUMMYFUNCTION("index(SPLIT(L257,""-""),0,1)"),2018.0)</f>
        <v>2018</v>
      </c>
      <c r="N257" s="5">
        <v>3.0</v>
      </c>
      <c r="O257" s="5">
        <v>574.0</v>
      </c>
      <c r="P257" s="5">
        <v>1.0</v>
      </c>
      <c r="Q257" s="7" t="s">
        <v>1935</v>
      </c>
      <c r="R257" s="5">
        <v>13.0</v>
      </c>
      <c r="S257" s="5">
        <v>91.0</v>
      </c>
      <c r="T257" s="5">
        <v>8.0</v>
      </c>
      <c r="U257" s="5">
        <v>303.0</v>
      </c>
      <c r="V257" s="5">
        <v>6.0</v>
      </c>
      <c r="W257" s="5">
        <v>204.0</v>
      </c>
      <c r="X257" s="7" t="s">
        <v>1931</v>
      </c>
      <c r="Y257" s="5">
        <v>6.0</v>
      </c>
      <c r="Z257" s="5">
        <v>204.0</v>
      </c>
      <c r="AA257" s="5">
        <v>1.0</v>
      </c>
      <c r="AB257" s="5">
        <v>4.0</v>
      </c>
      <c r="AC257" s="7" t="s">
        <v>742</v>
      </c>
      <c r="AD257" s="7" t="s">
        <v>78</v>
      </c>
      <c r="AE257" s="7" t="s">
        <v>62</v>
      </c>
      <c r="AF257" s="7" t="s">
        <v>63</v>
      </c>
      <c r="AG257" s="7" t="s">
        <v>64</v>
      </c>
      <c r="AH257" s="7"/>
      <c r="AI257" s="7" t="s">
        <v>65</v>
      </c>
      <c r="AJ257" s="9" t="b">
        <v>0</v>
      </c>
      <c r="AK257" s="7" t="s">
        <v>64</v>
      </c>
      <c r="AL257" s="5"/>
      <c r="AM257" s="5"/>
      <c r="AN257" s="10" t="s">
        <v>1936</v>
      </c>
      <c r="AO257" s="11" t="s">
        <v>1937</v>
      </c>
      <c r="AP257" s="11">
        <v>9.0</v>
      </c>
      <c r="AQ257" s="11"/>
      <c r="AR257" s="12">
        <f>IFERROR(__xludf.DUMMYFUNCTION("IF(REGEXMATCH(AO257, ""ISU_REP""), 1, 0)"),0.0)</f>
        <v>0</v>
      </c>
      <c r="AS257" s="12">
        <f>IFERROR(__xludf.DUMMYFUNCTION("IF(REGEXMATCH(AO257, ""ISU_ANLYS""), 1, 0)"),0.0)</f>
        <v>0</v>
      </c>
      <c r="AT257" s="12">
        <f>IFERROR(__xludf.DUMMYFUNCTION("IF(REGEXMATCH(AO257, ""SOL_DES""), 1, 0)"),0.0)</f>
        <v>0</v>
      </c>
      <c r="AU257" s="12">
        <f>IFERROR(__xludf.DUMMYFUNCTION("IF(REGEXMATCH(AO257, ""IMPL""), 1, 0)"),1.0)</f>
        <v>1</v>
      </c>
      <c r="AV257" s="12">
        <f>IFERROR(__xludf.DUMMYFUNCTION("IF(REGEXMATCH(AO257, ""CR""), 1, 0)"),1.0)</f>
        <v>1</v>
      </c>
      <c r="AW257" s="12">
        <f>IFERROR(__xludf.DUMMYFUNCTION("IF(REGEXMATCH(AO257, ""VER""), 1, 0)"),0.0)</f>
        <v>0</v>
      </c>
      <c r="AX257" s="10" t="s">
        <v>138</v>
      </c>
      <c r="AY257" s="10" t="s">
        <v>94</v>
      </c>
    </row>
    <row r="258" ht="15.75" customHeight="1">
      <c r="A258" s="5">
        <v>1510786.0</v>
      </c>
      <c r="B258" s="6" t="s">
        <v>1938</v>
      </c>
      <c r="C258" s="5">
        <v>0.0</v>
      </c>
      <c r="D258" s="7" t="s">
        <v>52</v>
      </c>
      <c r="E258" s="7" t="s">
        <v>53</v>
      </c>
      <c r="F258" s="7" t="s">
        <v>1487</v>
      </c>
      <c r="G258" s="7" t="s">
        <v>1939</v>
      </c>
      <c r="H258" s="7" t="s">
        <v>1940</v>
      </c>
      <c r="I258" s="5">
        <v>2018.0</v>
      </c>
      <c r="J258" s="17">
        <v>43405.0</v>
      </c>
      <c r="K258" s="7" t="s">
        <v>1941</v>
      </c>
      <c r="L258" s="7" t="s">
        <v>1941</v>
      </c>
      <c r="M258" s="7">
        <f>IFERROR(__xludf.DUMMYFUNCTION("index(SPLIT(L258,""-""),0,1)"),2018.0)</f>
        <v>2018</v>
      </c>
      <c r="N258" s="5">
        <v>10.0</v>
      </c>
      <c r="O258" s="5">
        <v>10.0</v>
      </c>
      <c r="P258" s="5">
        <v>5.0</v>
      </c>
      <c r="Q258" s="7" t="s">
        <v>1942</v>
      </c>
      <c r="R258" s="5">
        <v>8.0</v>
      </c>
      <c r="S258" s="5">
        <v>305.0</v>
      </c>
      <c r="T258" s="5">
        <v>16.0</v>
      </c>
      <c r="U258" s="5">
        <v>847.0</v>
      </c>
      <c r="V258" s="5">
        <v>4.0</v>
      </c>
      <c r="W258" s="5">
        <v>358.0</v>
      </c>
      <c r="X258" s="7" t="s">
        <v>1943</v>
      </c>
      <c r="Y258" s="5">
        <v>6.0</v>
      </c>
      <c r="Z258" s="5">
        <v>123.0</v>
      </c>
      <c r="AA258" s="5">
        <v>0.0</v>
      </c>
      <c r="AB258" s="5">
        <v>3.0</v>
      </c>
      <c r="AC258" s="7" t="s">
        <v>1150</v>
      </c>
      <c r="AD258" s="7" t="s">
        <v>78</v>
      </c>
      <c r="AE258" s="7" t="s">
        <v>62</v>
      </c>
      <c r="AF258" s="7" t="s">
        <v>63</v>
      </c>
      <c r="AG258" s="7" t="s">
        <v>64</v>
      </c>
      <c r="AH258" s="7"/>
      <c r="AI258" s="7" t="s">
        <v>65</v>
      </c>
      <c r="AJ258" s="9" t="b">
        <v>0</v>
      </c>
      <c r="AK258" s="7" t="s">
        <v>64</v>
      </c>
      <c r="AL258" s="5" t="s">
        <v>66</v>
      </c>
      <c r="AM258" s="5" t="s">
        <v>241</v>
      </c>
      <c r="AN258" s="10" t="s">
        <v>1944</v>
      </c>
      <c r="AO258" s="11" t="s">
        <v>1945</v>
      </c>
      <c r="AP258" s="11">
        <v>8.0</v>
      </c>
      <c r="AQ258" s="11" t="str">
        <f>IF(AP258&gt;12,"1","0")</f>
        <v>0</v>
      </c>
      <c r="AR258" s="12">
        <f>IFERROR(__xludf.DUMMYFUNCTION("IF(REGEXMATCH(AO258, ""ISU_REP""), 1, 0)"),1.0)</f>
        <v>1</v>
      </c>
      <c r="AS258" s="12">
        <f>IFERROR(__xludf.DUMMYFUNCTION("IF(REGEXMATCH(AO258, ""ISU_ANLYS""), 1, 0)"),0.0)</f>
        <v>0</v>
      </c>
      <c r="AT258" s="12">
        <f>IFERROR(__xludf.DUMMYFUNCTION("IF(REGEXMATCH(AO258, ""SOL_DES""), 1, 0)"),1.0)</f>
        <v>1</v>
      </c>
      <c r="AU258" s="12">
        <f>IFERROR(__xludf.DUMMYFUNCTION("IF(REGEXMATCH(AO258, ""IMPL""), 1, 0)"),1.0)</f>
        <v>1</v>
      </c>
      <c r="AV258" s="12">
        <f>IFERROR(__xludf.DUMMYFUNCTION("IF(REGEXMATCH(AO258, ""CR""), 1, 0)"),1.0)</f>
        <v>1</v>
      </c>
      <c r="AW258" s="12">
        <f>IFERROR(__xludf.DUMMYFUNCTION("IF(REGEXMATCH(AO258, ""VER""), 1, 0)"),1.0)</f>
        <v>1</v>
      </c>
      <c r="AX258" s="10" t="s">
        <v>244</v>
      </c>
      <c r="AY258" s="10" t="s">
        <v>94</v>
      </c>
    </row>
    <row r="259" ht="15.75" customHeight="1">
      <c r="A259" s="5">
        <v>1513854.0</v>
      </c>
      <c r="B259" s="6" t="s">
        <v>1946</v>
      </c>
      <c r="C259" s="5">
        <v>0.0</v>
      </c>
      <c r="D259" s="7" t="s">
        <v>233</v>
      </c>
      <c r="E259" s="7" t="s">
        <v>205</v>
      </c>
      <c r="F259" s="7" t="s">
        <v>1812</v>
      </c>
      <c r="G259" s="7" t="s">
        <v>1846</v>
      </c>
      <c r="H259" s="7" t="s">
        <v>1947</v>
      </c>
      <c r="I259" s="5">
        <v>2018.0</v>
      </c>
      <c r="J259" s="17">
        <v>43435.0</v>
      </c>
      <c r="K259" s="7" t="s">
        <v>1948</v>
      </c>
      <c r="L259" s="7" t="s">
        <v>1949</v>
      </c>
      <c r="M259" s="7">
        <f>IFERROR(__xludf.DUMMYFUNCTION("index(SPLIT(L259,""-""),0,1)"),2019.0)</f>
        <v>2019</v>
      </c>
      <c r="N259" s="5">
        <v>141.0</v>
      </c>
      <c r="O259" s="5">
        <v>207.0</v>
      </c>
      <c r="P259" s="5">
        <v>2.0</v>
      </c>
      <c r="Q259" s="7" t="s">
        <v>1950</v>
      </c>
      <c r="R259" s="5">
        <v>6.0</v>
      </c>
      <c r="S259" s="5">
        <v>36.0</v>
      </c>
      <c r="T259" s="5">
        <v>17.0</v>
      </c>
      <c r="U259" s="5">
        <v>452.0</v>
      </c>
      <c r="V259" s="5">
        <v>9.0</v>
      </c>
      <c r="W259" s="5">
        <v>206.0</v>
      </c>
      <c r="X259" s="7" t="s">
        <v>1846</v>
      </c>
      <c r="Y259" s="5">
        <v>9.0</v>
      </c>
      <c r="Z259" s="5">
        <v>206.0</v>
      </c>
      <c r="AA259" s="5">
        <v>1.0</v>
      </c>
      <c r="AB259" s="5">
        <v>1.0</v>
      </c>
      <c r="AC259" s="7" t="s">
        <v>60</v>
      </c>
      <c r="AD259" s="7" t="s">
        <v>78</v>
      </c>
      <c r="AE259" s="7" t="s">
        <v>62</v>
      </c>
      <c r="AF259" s="7" t="s">
        <v>115</v>
      </c>
      <c r="AG259" s="7" t="s">
        <v>64</v>
      </c>
      <c r="AH259" s="7"/>
      <c r="AI259" s="7" t="s">
        <v>212</v>
      </c>
      <c r="AJ259" s="9" t="b">
        <v>0</v>
      </c>
      <c r="AK259" s="7" t="s">
        <v>64</v>
      </c>
      <c r="AL259" s="5" t="s">
        <v>66</v>
      </c>
      <c r="AM259" s="5" t="s">
        <v>67</v>
      </c>
      <c r="AN259" s="10" t="s">
        <v>1951</v>
      </c>
      <c r="AO259" s="11" t="s">
        <v>1952</v>
      </c>
      <c r="AP259" s="11">
        <v>9.0</v>
      </c>
      <c r="AQ259" s="11"/>
      <c r="AR259" s="12">
        <f>IFERROR(__xludf.DUMMYFUNCTION("IF(REGEXMATCH(AO259, ""ISU_REP""), 1, 0)"),0.0)</f>
        <v>0</v>
      </c>
      <c r="AS259" s="12">
        <f>IFERROR(__xludf.DUMMYFUNCTION("IF(REGEXMATCH(AO259, ""ISU_ANLYS""), 1, 0)"),0.0)</f>
        <v>0</v>
      </c>
      <c r="AT259" s="12">
        <f>IFERROR(__xludf.DUMMYFUNCTION("IF(REGEXMATCH(AO259, ""SOL_DES""), 1, 0)"),1.0)</f>
        <v>1</v>
      </c>
      <c r="AU259" s="12">
        <f>IFERROR(__xludf.DUMMYFUNCTION("IF(REGEXMATCH(AO259, ""IMPL""), 1, 0)"),1.0)</f>
        <v>1</v>
      </c>
      <c r="AV259" s="12">
        <f>IFERROR(__xludf.DUMMYFUNCTION("IF(REGEXMATCH(AO259, ""CR""), 1, 0)"),1.0)</f>
        <v>1</v>
      </c>
      <c r="AW259" s="12">
        <f>IFERROR(__xludf.DUMMYFUNCTION("IF(REGEXMATCH(AO259, ""VER""), 1, 0)"),1.0)</f>
        <v>1</v>
      </c>
      <c r="AX259" s="10" t="s">
        <v>127</v>
      </c>
      <c r="AY259" s="10" t="s">
        <v>94</v>
      </c>
    </row>
    <row r="260" ht="15.75" customHeight="1">
      <c r="A260" s="13">
        <v>1514062.0</v>
      </c>
      <c r="B260" s="14" t="str">
        <f>CONCATENATE("https://bugzilla.mozilla.org/show_bug.cgi?id=",A260)</f>
        <v>https://bugzilla.mozilla.org/show_bug.cgi?id=1514062</v>
      </c>
      <c r="C260" s="13">
        <v>0.0</v>
      </c>
      <c r="D260" s="13" t="s">
        <v>52</v>
      </c>
      <c r="E260" s="13" t="s">
        <v>53</v>
      </c>
      <c r="F260" s="13" t="s">
        <v>1487</v>
      </c>
      <c r="G260" s="13" t="s">
        <v>1953</v>
      </c>
      <c r="H260" s="13" t="s">
        <v>1954</v>
      </c>
      <c r="I260" s="13">
        <v>2018.0</v>
      </c>
      <c r="J260" s="18">
        <v>43435.0</v>
      </c>
      <c r="K260" s="13" t="s">
        <v>1955</v>
      </c>
      <c r="L260" s="13" t="s">
        <v>1956</v>
      </c>
      <c r="M260" s="7">
        <f>IFERROR(__xludf.DUMMYFUNCTION("index(SPLIT(L260,""-""),0,1)"),2019.0)</f>
        <v>2019</v>
      </c>
      <c r="N260" s="13">
        <v>337.0</v>
      </c>
      <c r="O260" s="13">
        <v>646.0</v>
      </c>
      <c r="P260" s="13">
        <v>10.0</v>
      </c>
      <c r="Q260" s="13" t="s">
        <v>1957</v>
      </c>
      <c r="R260" s="13">
        <v>15.0</v>
      </c>
      <c r="S260" s="13">
        <v>72.0</v>
      </c>
      <c r="T260" s="13">
        <v>11.0</v>
      </c>
      <c r="U260" s="13">
        <v>715.0</v>
      </c>
      <c r="V260" s="13">
        <v>5.0</v>
      </c>
      <c r="W260" s="13">
        <v>430.0</v>
      </c>
      <c r="X260" s="13" t="s">
        <v>260</v>
      </c>
      <c r="Y260" s="13">
        <v>0.0</v>
      </c>
      <c r="Z260" s="13">
        <v>0.0</v>
      </c>
      <c r="AA260" s="13">
        <v>0.0</v>
      </c>
      <c r="AB260" s="13">
        <v>2.0</v>
      </c>
      <c r="AC260" s="13" t="s">
        <v>222</v>
      </c>
      <c r="AD260" s="13" t="s">
        <v>78</v>
      </c>
      <c r="AE260" s="13" t="s">
        <v>62</v>
      </c>
      <c r="AF260" s="13" t="s">
        <v>63</v>
      </c>
      <c r="AG260" s="13"/>
      <c r="AH260" s="13"/>
      <c r="AI260" s="13"/>
      <c r="AJ260" s="13"/>
      <c r="AK260" s="13"/>
      <c r="AL260" s="5"/>
      <c r="AM260" s="5"/>
      <c r="AN260" s="10" t="s">
        <v>1958</v>
      </c>
      <c r="AO260" s="11" t="s">
        <v>1959</v>
      </c>
      <c r="AP260" s="11">
        <v>9.0</v>
      </c>
      <c r="AQ260" s="11" t="str">
        <f>IF(AP260&gt;12,"1","0")</f>
        <v>0</v>
      </c>
      <c r="AR260" s="12">
        <f>IFERROR(__xludf.DUMMYFUNCTION("IF(REGEXMATCH(AO260, ""ISU_REP""), 1, 0)"),1.0)</f>
        <v>1</v>
      </c>
      <c r="AS260" s="12">
        <f>IFERROR(__xludf.DUMMYFUNCTION("IF(REGEXMATCH(AO260, ""ISU_ANLYS""), 1, 0)"),1.0)</f>
        <v>1</v>
      </c>
      <c r="AT260" s="12">
        <f>IFERROR(__xludf.DUMMYFUNCTION("IF(REGEXMATCH(AO260, ""SOL_DES""), 1, 0)"),1.0)</f>
        <v>1</v>
      </c>
      <c r="AU260" s="12">
        <f>IFERROR(__xludf.DUMMYFUNCTION("IF(REGEXMATCH(AO260, ""IMPL""), 1, 0)"),0.0)</f>
        <v>0</v>
      </c>
      <c r="AV260" s="12">
        <f>IFERROR(__xludf.DUMMYFUNCTION("IF(REGEXMATCH(AO260, ""CR""), 1, 0)"),0.0)</f>
        <v>0</v>
      </c>
      <c r="AW260" s="12">
        <f>IFERROR(__xludf.DUMMYFUNCTION("IF(REGEXMATCH(AO260, ""VER""), 1, 0)"),1.0)</f>
        <v>1</v>
      </c>
      <c r="AX260" s="16" t="s">
        <v>1960</v>
      </c>
      <c r="AY260" s="16" t="s">
        <v>94</v>
      </c>
    </row>
    <row r="261" ht="15.75" customHeight="1">
      <c r="A261" s="5">
        <v>1514429.0</v>
      </c>
      <c r="B261" s="6" t="s">
        <v>1961</v>
      </c>
      <c r="C261" s="5">
        <v>0.0</v>
      </c>
      <c r="D261" s="7" t="s">
        <v>233</v>
      </c>
      <c r="E261" s="7" t="s">
        <v>53</v>
      </c>
      <c r="F261" s="7" t="s">
        <v>234</v>
      </c>
      <c r="G261" s="7" t="s">
        <v>1962</v>
      </c>
      <c r="H261" s="7" t="s">
        <v>1963</v>
      </c>
      <c r="I261" s="5">
        <v>2018.0</v>
      </c>
      <c r="J261" s="17">
        <v>43435.0</v>
      </c>
      <c r="K261" s="7" t="s">
        <v>1964</v>
      </c>
      <c r="L261" s="7" t="s">
        <v>1965</v>
      </c>
      <c r="M261" s="7">
        <f>IFERROR(__xludf.DUMMYFUNCTION("index(SPLIT(L261,""-""),0,1)"),2019.0)</f>
        <v>2019</v>
      </c>
      <c r="N261" s="5">
        <v>353.0</v>
      </c>
      <c r="O261" s="5">
        <v>555.0</v>
      </c>
      <c r="P261" s="5">
        <v>12.0</v>
      </c>
      <c r="Q261" s="7" t="s">
        <v>1966</v>
      </c>
      <c r="R261" s="5">
        <v>11.0</v>
      </c>
      <c r="S261" s="5">
        <v>129.0</v>
      </c>
      <c r="T261" s="5">
        <v>27.0</v>
      </c>
      <c r="U261" s="5">
        <v>2501.0</v>
      </c>
      <c r="V261" s="5">
        <v>5.0</v>
      </c>
      <c r="W261" s="5">
        <v>754.0</v>
      </c>
      <c r="X261" s="7" t="s">
        <v>1967</v>
      </c>
      <c r="Y261" s="5">
        <v>15.0</v>
      </c>
      <c r="Z261" s="5">
        <v>1167.0</v>
      </c>
      <c r="AA261" s="5">
        <v>0.0</v>
      </c>
      <c r="AB261" s="5">
        <v>4.0</v>
      </c>
      <c r="AC261" s="7" t="s">
        <v>742</v>
      </c>
      <c r="AD261" s="7" t="s">
        <v>78</v>
      </c>
      <c r="AE261" s="7" t="s">
        <v>62</v>
      </c>
      <c r="AF261" s="7" t="s">
        <v>63</v>
      </c>
      <c r="AG261" s="7" t="s">
        <v>1968</v>
      </c>
      <c r="AH261" s="7"/>
      <c r="AI261" s="7" t="s">
        <v>65</v>
      </c>
      <c r="AJ261" s="9" t="b">
        <v>0</v>
      </c>
      <c r="AK261" s="7" t="s">
        <v>64</v>
      </c>
      <c r="AL261" s="5" t="s">
        <v>66</v>
      </c>
      <c r="AM261" s="5" t="s">
        <v>241</v>
      </c>
      <c r="AN261" s="10" t="s">
        <v>1969</v>
      </c>
      <c r="AO261" s="11" t="s">
        <v>1970</v>
      </c>
      <c r="AP261" s="11">
        <v>13.0</v>
      </c>
      <c r="AQ261" s="11"/>
      <c r="AR261" s="12">
        <f>IFERROR(__xludf.DUMMYFUNCTION("IF(REGEXMATCH(AO261, ""ISU_REP""), 1, 0)"),0.0)</f>
        <v>0</v>
      </c>
      <c r="AS261" s="12">
        <f>IFERROR(__xludf.DUMMYFUNCTION("IF(REGEXMATCH(AO261, ""ISU_ANLYS""), 1, 0)"),1.0)</f>
        <v>1</v>
      </c>
      <c r="AT261" s="12">
        <f>IFERROR(__xludf.DUMMYFUNCTION("IF(REGEXMATCH(AO261, ""SOL_DES""), 1, 0)"),1.0)</f>
        <v>1</v>
      </c>
      <c r="AU261" s="12">
        <f>IFERROR(__xludf.DUMMYFUNCTION("IF(REGEXMATCH(AO261, ""IMPL""), 1, 0)"),1.0)</f>
        <v>1</v>
      </c>
      <c r="AV261" s="12">
        <f>IFERROR(__xludf.DUMMYFUNCTION("IF(REGEXMATCH(AO261, ""CR""), 1, 0)"),1.0)</f>
        <v>1</v>
      </c>
      <c r="AW261" s="12">
        <f>IFERROR(__xludf.DUMMYFUNCTION("IF(REGEXMATCH(AO261, ""VER""), 1, 0)"),0.0)</f>
        <v>0</v>
      </c>
      <c r="AX261" s="10" t="s">
        <v>93</v>
      </c>
      <c r="AY261" s="10" t="s">
        <v>94</v>
      </c>
    </row>
    <row r="262" ht="15.75" customHeight="1">
      <c r="A262" s="5">
        <v>1515665.0</v>
      </c>
      <c r="B262" s="6" t="s">
        <v>1971</v>
      </c>
      <c r="C262" s="5">
        <v>0.0</v>
      </c>
      <c r="D262" s="7" t="s">
        <v>52</v>
      </c>
      <c r="E262" s="7" t="s">
        <v>53</v>
      </c>
      <c r="F262" s="7" t="s">
        <v>185</v>
      </c>
      <c r="G262" s="7" t="s">
        <v>89</v>
      </c>
      <c r="H262" s="7" t="s">
        <v>1972</v>
      </c>
      <c r="I262" s="5">
        <v>2018.0</v>
      </c>
      <c r="J262" s="17">
        <v>43435.0</v>
      </c>
      <c r="K262" s="7" t="s">
        <v>188</v>
      </c>
      <c r="L262" s="7" t="s">
        <v>1973</v>
      </c>
      <c r="M262" s="7">
        <f>IFERROR(__xludf.DUMMYFUNCTION("index(SPLIT(L262,""-""),0,1)"),2019.0)</f>
        <v>2019</v>
      </c>
      <c r="N262" s="5">
        <v>35.0</v>
      </c>
      <c r="O262" s="5">
        <v>83.0</v>
      </c>
      <c r="P262" s="5">
        <v>7.0</v>
      </c>
      <c r="Q262" s="7" t="s">
        <v>1974</v>
      </c>
      <c r="R262" s="5">
        <v>17.0</v>
      </c>
      <c r="S262" s="5">
        <v>93.0</v>
      </c>
      <c r="T262" s="5">
        <v>33.0</v>
      </c>
      <c r="U262" s="5">
        <v>1352.0</v>
      </c>
      <c r="V262" s="5">
        <v>10.0</v>
      </c>
      <c r="W262" s="5">
        <v>670.0</v>
      </c>
      <c r="X262" s="7" t="s">
        <v>1414</v>
      </c>
      <c r="Y262" s="5">
        <v>16.0</v>
      </c>
      <c r="Z262" s="5">
        <v>357.0</v>
      </c>
      <c r="AA262" s="5">
        <v>0.0</v>
      </c>
      <c r="AB262" s="5">
        <v>17.0</v>
      </c>
      <c r="AC262" s="7" t="s">
        <v>222</v>
      </c>
      <c r="AD262" s="7" t="s">
        <v>78</v>
      </c>
      <c r="AE262" s="7" t="s">
        <v>62</v>
      </c>
      <c r="AF262" s="7" t="s">
        <v>63</v>
      </c>
      <c r="AG262" s="7" t="s">
        <v>1975</v>
      </c>
      <c r="AH262" s="7"/>
      <c r="AI262" s="7" t="s">
        <v>65</v>
      </c>
      <c r="AJ262" s="9" t="b">
        <v>0</v>
      </c>
      <c r="AK262" s="7" t="s">
        <v>64</v>
      </c>
      <c r="AL262" s="5"/>
      <c r="AM262" s="5"/>
      <c r="AN262" s="10" t="s">
        <v>1976</v>
      </c>
      <c r="AO262" s="11" t="s">
        <v>1977</v>
      </c>
      <c r="AP262" s="11">
        <v>14.0</v>
      </c>
      <c r="AQ262" s="11" t="str">
        <f>IF(AP262&gt;19,"1","0")</f>
        <v>0</v>
      </c>
      <c r="AR262" s="12">
        <f>IFERROR(__xludf.DUMMYFUNCTION("IF(REGEXMATCH(AO262, ""ISU_REP""), 1, 0)"),0.0)</f>
        <v>0</v>
      </c>
      <c r="AS262" s="12">
        <f>IFERROR(__xludf.DUMMYFUNCTION("IF(REGEXMATCH(AO262, ""ISU_ANLYS""), 1, 0)"),1.0)</f>
        <v>1</v>
      </c>
      <c r="AT262" s="12">
        <f>IFERROR(__xludf.DUMMYFUNCTION("IF(REGEXMATCH(AO262, ""SOL_DES""), 1, 0)"),1.0)</f>
        <v>1</v>
      </c>
      <c r="AU262" s="12">
        <f>IFERROR(__xludf.DUMMYFUNCTION("IF(REGEXMATCH(AO262, ""IMPL""), 1, 0)"),1.0)</f>
        <v>1</v>
      </c>
      <c r="AV262" s="12">
        <f>IFERROR(__xludf.DUMMYFUNCTION("IF(REGEXMATCH(AO262, ""CR""), 1, 0)"),1.0)</f>
        <v>1</v>
      </c>
      <c r="AW262" s="12">
        <f>IFERROR(__xludf.DUMMYFUNCTION("IF(REGEXMATCH(AO262, ""VER""), 1, 0)"),1.0)</f>
        <v>1</v>
      </c>
      <c r="AX262" s="10" t="s">
        <v>106</v>
      </c>
      <c r="AY262" s="10" t="s">
        <v>94</v>
      </c>
    </row>
    <row r="263" ht="15.75" customHeight="1">
      <c r="A263" s="13">
        <v>1516605.0</v>
      </c>
      <c r="B263" s="14" t="str">
        <f>CONCATENATE("https://bugzilla.mozilla.org/show_bug.cgi?id=",A263)</f>
        <v>https://bugzilla.mozilla.org/show_bug.cgi?id=1516605</v>
      </c>
      <c r="C263" s="13">
        <v>0.0</v>
      </c>
      <c r="D263" s="13" t="s">
        <v>233</v>
      </c>
      <c r="E263" s="13" t="s">
        <v>53</v>
      </c>
      <c r="F263" s="13" t="s">
        <v>1015</v>
      </c>
      <c r="G263" s="13" t="s">
        <v>179</v>
      </c>
      <c r="H263" s="13" t="s">
        <v>1978</v>
      </c>
      <c r="I263" s="13">
        <v>2018.0</v>
      </c>
      <c r="J263" s="18">
        <v>43435.0</v>
      </c>
      <c r="K263" s="13" t="s">
        <v>1979</v>
      </c>
      <c r="L263" s="13" t="s">
        <v>1979</v>
      </c>
      <c r="M263" s="7">
        <f>IFERROR(__xludf.DUMMYFUNCTION("index(SPLIT(L263,""-""),0,1)"),2019.0)</f>
        <v>2019</v>
      </c>
      <c r="N263" s="13">
        <v>7.0</v>
      </c>
      <c r="O263" s="13">
        <v>7.0</v>
      </c>
      <c r="P263" s="13">
        <v>2.0</v>
      </c>
      <c r="Q263" s="13" t="s">
        <v>1980</v>
      </c>
      <c r="R263" s="13">
        <v>7.0</v>
      </c>
      <c r="S263" s="13">
        <v>26.0</v>
      </c>
      <c r="T263" s="13">
        <v>5.0</v>
      </c>
      <c r="U263" s="13">
        <v>130.0</v>
      </c>
      <c r="V263" s="13">
        <v>2.0</v>
      </c>
      <c r="W263" s="13">
        <v>78.0</v>
      </c>
      <c r="X263" s="13" t="s">
        <v>179</v>
      </c>
      <c r="Y263" s="13">
        <v>2.0</v>
      </c>
      <c r="Z263" s="13">
        <v>78.0</v>
      </c>
      <c r="AA263" s="13">
        <v>1.0</v>
      </c>
      <c r="AB263" s="13">
        <v>1.0</v>
      </c>
      <c r="AC263" s="13" t="s">
        <v>60</v>
      </c>
      <c r="AD263" s="13" t="s">
        <v>78</v>
      </c>
      <c r="AE263" s="13" t="s">
        <v>62</v>
      </c>
      <c r="AF263" s="13" t="s">
        <v>63</v>
      </c>
      <c r="AG263" s="13"/>
      <c r="AH263" s="13"/>
      <c r="AI263" s="13"/>
      <c r="AJ263" s="13"/>
      <c r="AK263" s="13"/>
      <c r="AL263" s="13" t="s">
        <v>326</v>
      </c>
      <c r="AM263" s="13" t="s">
        <v>327</v>
      </c>
      <c r="AN263" s="10" t="s">
        <v>867</v>
      </c>
      <c r="AO263" s="11" t="s">
        <v>154</v>
      </c>
      <c r="AP263" s="11">
        <v>2.0</v>
      </c>
      <c r="AQ263" s="11"/>
      <c r="AR263" s="12">
        <f>IFERROR(__xludf.DUMMYFUNCTION("IF(REGEXMATCH(AO263, ""ISU_REP""), 1, 0)"),0.0)</f>
        <v>0</v>
      </c>
      <c r="AS263" s="12">
        <f>IFERROR(__xludf.DUMMYFUNCTION("IF(REGEXMATCH(AO263, ""ISU_ANLYS""), 1, 0)"),0.0)</f>
        <v>0</v>
      </c>
      <c r="AT263" s="12">
        <f>IFERROR(__xludf.DUMMYFUNCTION("IF(REGEXMATCH(AO263, ""SOL_DES""), 1, 0)"),0.0)</f>
        <v>0</v>
      </c>
      <c r="AU263" s="12">
        <f>IFERROR(__xludf.DUMMYFUNCTION("IF(REGEXMATCH(AO263, ""IMPL""), 1, 0)"),1.0)</f>
        <v>1</v>
      </c>
      <c r="AV263" s="12">
        <f>IFERROR(__xludf.DUMMYFUNCTION("IF(REGEXMATCH(AO263, ""CR""), 1, 0)"),1.0)</f>
        <v>1</v>
      </c>
      <c r="AW263" s="12">
        <f>IFERROR(__xludf.DUMMYFUNCTION("IF(REGEXMATCH(AO263, ""VER""), 1, 0)"),0.0)</f>
        <v>0</v>
      </c>
      <c r="AX263" s="16" t="s">
        <v>155</v>
      </c>
      <c r="AY263" s="16" t="s">
        <v>71</v>
      </c>
    </row>
    <row r="264" ht="15.75" customHeight="1">
      <c r="A264" s="5">
        <v>1519164.0</v>
      </c>
      <c r="B264" s="6" t="s">
        <v>1981</v>
      </c>
      <c r="C264" s="5">
        <v>0.0</v>
      </c>
      <c r="D264" s="7" t="s">
        <v>52</v>
      </c>
      <c r="E264" s="7" t="s">
        <v>205</v>
      </c>
      <c r="F264" s="7" t="s">
        <v>1982</v>
      </c>
      <c r="G264" s="7" t="s">
        <v>1983</v>
      </c>
      <c r="H264" s="7" t="s">
        <v>1984</v>
      </c>
      <c r="I264" s="5">
        <v>2019.0</v>
      </c>
      <c r="J264" s="8">
        <v>43466.0</v>
      </c>
      <c r="K264" s="7" t="s">
        <v>1985</v>
      </c>
      <c r="L264" s="7" t="s">
        <v>1986</v>
      </c>
      <c r="M264" s="7">
        <f>IFERROR(__xludf.DUMMYFUNCTION("index(SPLIT(L264,""-""),0,1)"),2019.0)</f>
        <v>2019</v>
      </c>
      <c r="N264" s="5">
        <v>1.0</v>
      </c>
      <c r="O264" s="5">
        <v>6.0</v>
      </c>
      <c r="P264" s="5">
        <v>10.0</v>
      </c>
      <c r="Q264" s="7" t="s">
        <v>1987</v>
      </c>
      <c r="R264" s="5">
        <v>8.0</v>
      </c>
      <c r="S264" s="5">
        <v>32.0</v>
      </c>
      <c r="T264" s="5">
        <v>12.0</v>
      </c>
      <c r="U264" s="5">
        <v>398.0</v>
      </c>
      <c r="V264" s="5">
        <v>2.0</v>
      </c>
      <c r="W264" s="5">
        <v>35.0</v>
      </c>
      <c r="X264" s="7" t="s">
        <v>1988</v>
      </c>
      <c r="Y264" s="5">
        <v>3.0</v>
      </c>
      <c r="Z264" s="5">
        <v>169.0</v>
      </c>
      <c r="AA264" s="5">
        <v>0.0</v>
      </c>
      <c r="AB264" s="5">
        <v>3.0</v>
      </c>
      <c r="AC264" s="7" t="s">
        <v>222</v>
      </c>
      <c r="AD264" s="7" t="s">
        <v>78</v>
      </c>
      <c r="AE264" s="7" t="s">
        <v>62</v>
      </c>
      <c r="AF264" s="7" t="s">
        <v>115</v>
      </c>
      <c r="AG264" s="7" t="s">
        <v>64</v>
      </c>
      <c r="AH264" s="7"/>
      <c r="AI264" s="7" t="s">
        <v>212</v>
      </c>
      <c r="AJ264" s="9" t="b">
        <v>0</v>
      </c>
      <c r="AK264" s="7" t="s">
        <v>64</v>
      </c>
      <c r="AL264" s="5" t="s">
        <v>66</v>
      </c>
      <c r="AM264" s="5" t="s">
        <v>391</v>
      </c>
      <c r="AN264" s="10" t="s">
        <v>1989</v>
      </c>
      <c r="AO264" s="11" t="s">
        <v>417</v>
      </c>
      <c r="AP264" s="11">
        <v>6.0</v>
      </c>
      <c r="AQ264" s="11" t="str">
        <f t="shared" ref="AQ264:AQ265" si="30">IF(AP264&gt;12,"1","0")</f>
        <v>0</v>
      </c>
      <c r="AR264" s="12">
        <f>IFERROR(__xludf.DUMMYFUNCTION("IF(REGEXMATCH(AO264, ""ISU_REP""), 1, 0)"),1.0)</f>
        <v>1</v>
      </c>
      <c r="AS264" s="12">
        <f>IFERROR(__xludf.DUMMYFUNCTION("IF(REGEXMATCH(AO264, ""ISU_ANLYS""), 1, 0)"),1.0)</f>
        <v>1</v>
      </c>
      <c r="AT264" s="12">
        <f>IFERROR(__xludf.DUMMYFUNCTION("IF(REGEXMATCH(AO264, ""SOL_DES""), 1, 0)"),1.0)</f>
        <v>1</v>
      </c>
      <c r="AU264" s="12">
        <f>IFERROR(__xludf.DUMMYFUNCTION("IF(REGEXMATCH(AO264, ""IMPL""), 1, 0)"),1.0)</f>
        <v>1</v>
      </c>
      <c r="AV264" s="12">
        <f>IFERROR(__xludf.DUMMYFUNCTION("IF(REGEXMATCH(AO264, ""CR""), 1, 0)"),1.0)</f>
        <v>1</v>
      </c>
      <c r="AW264" s="12">
        <f>IFERROR(__xludf.DUMMYFUNCTION("IF(REGEXMATCH(AO264, ""VER""), 1, 0)"),1.0)</f>
        <v>1</v>
      </c>
      <c r="AX264" s="10" t="s">
        <v>165</v>
      </c>
      <c r="AY264" s="10" t="s">
        <v>71</v>
      </c>
    </row>
    <row r="265" ht="15.75" customHeight="1">
      <c r="A265" s="5">
        <v>1521066.0</v>
      </c>
      <c r="B265" s="6" t="s">
        <v>1990</v>
      </c>
      <c r="C265" s="5">
        <v>0.0</v>
      </c>
      <c r="D265" s="7" t="s">
        <v>52</v>
      </c>
      <c r="E265" s="7" t="s">
        <v>53</v>
      </c>
      <c r="F265" s="7" t="s">
        <v>1991</v>
      </c>
      <c r="G265" s="7" t="s">
        <v>972</v>
      </c>
      <c r="H265" s="7" t="s">
        <v>1992</v>
      </c>
      <c r="I265" s="5">
        <v>2019.0</v>
      </c>
      <c r="J265" s="8">
        <v>43466.0</v>
      </c>
      <c r="K265" s="7" t="s">
        <v>1993</v>
      </c>
      <c r="L265" s="7" t="s">
        <v>1994</v>
      </c>
      <c r="M265" s="7">
        <f>IFERROR(__xludf.DUMMYFUNCTION("index(SPLIT(L265,""-""),0,1)"),2019.0)</f>
        <v>2019</v>
      </c>
      <c r="N265" s="5">
        <v>1.0</v>
      </c>
      <c r="O265" s="5">
        <v>2.0</v>
      </c>
      <c r="P265" s="5">
        <v>4.0</v>
      </c>
      <c r="Q265" s="7" t="s">
        <v>1995</v>
      </c>
      <c r="R265" s="5">
        <v>9.0</v>
      </c>
      <c r="S265" s="5">
        <v>69.0</v>
      </c>
      <c r="T265" s="5">
        <v>12.0</v>
      </c>
      <c r="U265" s="5">
        <v>408.0</v>
      </c>
      <c r="V265" s="5">
        <v>3.0</v>
      </c>
      <c r="W265" s="5">
        <v>102.0</v>
      </c>
      <c r="X265" s="7" t="s">
        <v>1437</v>
      </c>
      <c r="Y265" s="5">
        <v>4.0</v>
      </c>
      <c r="Z265" s="5">
        <v>212.0</v>
      </c>
      <c r="AA265" s="5">
        <v>0.0</v>
      </c>
      <c r="AB265" s="5">
        <v>4.0</v>
      </c>
      <c r="AC265" s="7" t="s">
        <v>60</v>
      </c>
      <c r="AD265" s="7" t="s">
        <v>78</v>
      </c>
      <c r="AE265" s="7" t="s">
        <v>62</v>
      </c>
      <c r="AF265" s="7" t="s">
        <v>63</v>
      </c>
      <c r="AG265" s="7" t="s">
        <v>1996</v>
      </c>
      <c r="AH265" s="7"/>
      <c r="AI265" s="7" t="s">
        <v>65</v>
      </c>
      <c r="AJ265" s="9" t="b">
        <v>0</v>
      </c>
      <c r="AK265" s="7" t="s">
        <v>64</v>
      </c>
      <c r="AL265" s="5"/>
      <c r="AM265" s="5"/>
      <c r="AN265" s="10" t="s">
        <v>1997</v>
      </c>
      <c r="AO265" s="11" t="s">
        <v>509</v>
      </c>
      <c r="AP265" s="11">
        <v>4.0</v>
      </c>
      <c r="AQ265" s="11" t="str">
        <f t="shared" si="30"/>
        <v>0</v>
      </c>
      <c r="AR265" s="12">
        <f>IFERROR(__xludf.DUMMYFUNCTION("IF(REGEXMATCH(AO265, ""ISU_REP""), 1, 0)"),0.0)</f>
        <v>0</v>
      </c>
      <c r="AS265" s="12">
        <f>IFERROR(__xludf.DUMMYFUNCTION("IF(REGEXMATCH(AO265, ""ISU_ANLYS""), 1, 0)"),0.0)</f>
        <v>0</v>
      </c>
      <c r="AT265" s="12">
        <f>IFERROR(__xludf.DUMMYFUNCTION("IF(REGEXMATCH(AO265, ""SOL_DES""), 1, 0)"),1.0)</f>
        <v>1</v>
      </c>
      <c r="AU265" s="12">
        <f>IFERROR(__xludf.DUMMYFUNCTION("IF(REGEXMATCH(AO265, ""IMPL""), 1, 0)"),1.0)</f>
        <v>1</v>
      </c>
      <c r="AV265" s="12">
        <f>IFERROR(__xludf.DUMMYFUNCTION("IF(REGEXMATCH(AO265, ""CR""), 1, 0)"),1.0)</f>
        <v>1</v>
      </c>
      <c r="AW265" s="12">
        <f>IFERROR(__xludf.DUMMYFUNCTION("IF(REGEXMATCH(AO265, ""VER""), 1, 0)"),1.0)</f>
        <v>1</v>
      </c>
      <c r="AX265" s="10" t="s">
        <v>376</v>
      </c>
      <c r="AY265" s="10" t="s">
        <v>71</v>
      </c>
    </row>
    <row r="266" ht="15.75" customHeight="1">
      <c r="A266" s="13">
        <v>1526422.0</v>
      </c>
      <c r="B266" s="14" t="str">
        <f>CONCATENATE("https://bugzilla.mozilla.org/show_bug.cgi?id=",A266)</f>
        <v>https://bugzilla.mozilla.org/show_bug.cgi?id=1526422</v>
      </c>
      <c r="C266" s="13">
        <v>1.0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21"/>
    </row>
    <row r="267" ht="15.75" customHeight="1">
      <c r="A267" s="5">
        <v>1526439.0</v>
      </c>
      <c r="B267" s="6" t="s">
        <v>1998</v>
      </c>
      <c r="C267" s="5">
        <v>0.0</v>
      </c>
      <c r="D267" s="7" t="s">
        <v>233</v>
      </c>
      <c r="E267" s="7" t="s">
        <v>205</v>
      </c>
      <c r="F267" s="7" t="s">
        <v>1999</v>
      </c>
      <c r="G267" s="7" t="s">
        <v>2000</v>
      </c>
      <c r="H267" s="7" t="s">
        <v>2001</v>
      </c>
      <c r="I267" s="5">
        <v>2019.0</v>
      </c>
      <c r="J267" s="8">
        <v>43497.0</v>
      </c>
      <c r="K267" s="7" t="s">
        <v>2002</v>
      </c>
      <c r="L267" s="7" t="s">
        <v>2003</v>
      </c>
      <c r="M267" s="7">
        <f>IFERROR(__xludf.DUMMYFUNCTION("index(SPLIT(L267,""-""),0,1)"),2019.0)</f>
        <v>2019</v>
      </c>
      <c r="N267" s="5">
        <v>1.0</v>
      </c>
      <c r="O267" s="5">
        <v>80.0</v>
      </c>
      <c r="P267" s="5">
        <v>0.0</v>
      </c>
      <c r="Q267" s="7" t="s">
        <v>2004</v>
      </c>
      <c r="R267" s="5">
        <v>6.0</v>
      </c>
      <c r="S267" s="5">
        <v>8.0</v>
      </c>
      <c r="T267" s="5">
        <v>10.0</v>
      </c>
      <c r="U267" s="5">
        <v>193.0</v>
      </c>
      <c r="V267" s="5">
        <v>6.0</v>
      </c>
      <c r="W267" s="5">
        <v>133.0</v>
      </c>
      <c r="X267" s="7" t="s">
        <v>2000</v>
      </c>
      <c r="Y267" s="5">
        <v>6.0</v>
      </c>
      <c r="Z267" s="5">
        <v>133.0</v>
      </c>
      <c r="AA267" s="5">
        <v>1.0</v>
      </c>
      <c r="AB267" s="5">
        <v>3.0</v>
      </c>
      <c r="AC267" s="7" t="s">
        <v>222</v>
      </c>
      <c r="AD267" s="7" t="s">
        <v>78</v>
      </c>
      <c r="AE267" s="7" t="s">
        <v>62</v>
      </c>
      <c r="AF267" s="7" t="s">
        <v>63</v>
      </c>
      <c r="AG267" s="7" t="s">
        <v>2005</v>
      </c>
      <c r="AH267" s="7"/>
      <c r="AI267" s="7" t="s">
        <v>212</v>
      </c>
      <c r="AJ267" s="9" t="b">
        <v>0</v>
      </c>
      <c r="AK267" s="7" t="s">
        <v>64</v>
      </c>
      <c r="AL267" s="5"/>
      <c r="AM267" s="5"/>
      <c r="AN267" s="10" t="s">
        <v>2006</v>
      </c>
      <c r="AO267" s="11" t="s">
        <v>1412</v>
      </c>
      <c r="AP267" s="11">
        <v>3.0</v>
      </c>
      <c r="AQ267" s="11"/>
      <c r="AR267" s="12">
        <f>IFERROR(__xludf.DUMMYFUNCTION("IF(REGEXMATCH(AO267, ""ISU_REP""), 1, 0)"),0.0)</f>
        <v>0</v>
      </c>
      <c r="AS267" s="12">
        <f>IFERROR(__xludf.DUMMYFUNCTION("IF(REGEXMATCH(AO267, ""ISU_ANLYS""), 1, 0)"),0.0)</f>
        <v>0</v>
      </c>
      <c r="AT267" s="12">
        <f>IFERROR(__xludf.DUMMYFUNCTION("IF(REGEXMATCH(AO267, ""SOL_DES""), 1, 0)"),0.0)</f>
        <v>0</v>
      </c>
      <c r="AU267" s="12">
        <f>IFERROR(__xludf.DUMMYFUNCTION("IF(REGEXMATCH(AO267, ""IMPL""), 1, 0)"),1.0)</f>
        <v>1</v>
      </c>
      <c r="AV267" s="12">
        <f>IFERROR(__xludf.DUMMYFUNCTION("IF(REGEXMATCH(AO267, ""CR""), 1, 0)"),1.0)</f>
        <v>1</v>
      </c>
      <c r="AW267" s="12">
        <f>IFERROR(__xludf.DUMMYFUNCTION("IF(REGEXMATCH(AO267, ""VER""), 1, 0)"),1.0)</f>
        <v>1</v>
      </c>
      <c r="AX267" s="10" t="s">
        <v>215</v>
      </c>
      <c r="AY267" s="10" t="s">
        <v>71</v>
      </c>
    </row>
    <row r="268" ht="15.75" customHeight="1">
      <c r="A268" s="13">
        <v>1528712.0</v>
      </c>
      <c r="B268" s="14" t="str">
        <f>CONCATENATE("https://bugzilla.mozilla.org/show_bug.cgi?id=",A268)</f>
        <v>https://bugzilla.mozilla.org/show_bug.cgi?id=1528712</v>
      </c>
      <c r="C268" s="13">
        <v>0.0</v>
      </c>
      <c r="D268" s="13" t="s">
        <v>233</v>
      </c>
      <c r="E268" s="13" t="s">
        <v>53</v>
      </c>
      <c r="F268" s="13" t="s">
        <v>108</v>
      </c>
      <c r="G268" s="13" t="s">
        <v>1437</v>
      </c>
      <c r="H268" s="13" t="s">
        <v>2007</v>
      </c>
      <c r="I268" s="13">
        <v>2019.0</v>
      </c>
      <c r="J268" s="15">
        <v>43497.0</v>
      </c>
      <c r="K268" s="13" t="s">
        <v>2008</v>
      </c>
      <c r="L268" s="13" t="s">
        <v>2009</v>
      </c>
      <c r="M268" s="7">
        <f>IFERROR(__xludf.DUMMYFUNCTION("index(SPLIT(L268,""-""),0,1)"),2019.0)</f>
        <v>2019</v>
      </c>
      <c r="N268" s="13">
        <v>1.0</v>
      </c>
      <c r="O268" s="13">
        <v>68.0</v>
      </c>
      <c r="P268" s="13">
        <v>0.0</v>
      </c>
      <c r="Q268" s="13" t="s">
        <v>2010</v>
      </c>
      <c r="R268" s="13">
        <v>8.0</v>
      </c>
      <c r="S268" s="13">
        <v>5.0</v>
      </c>
      <c r="T268" s="13">
        <v>7.0</v>
      </c>
      <c r="U268" s="13">
        <v>250.0</v>
      </c>
      <c r="V268" s="13">
        <v>3.0</v>
      </c>
      <c r="W268" s="13">
        <v>60.0</v>
      </c>
      <c r="X268" s="13" t="s">
        <v>1437</v>
      </c>
      <c r="Y268" s="13">
        <v>3.0</v>
      </c>
      <c r="Z268" s="13">
        <v>60.0</v>
      </c>
      <c r="AA268" s="13">
        <v>1.0</v>
      </c>
      <c r="AB268" s="13">
        <v>2.0</v>
      </c>
      <c r="AC268" s="13" t="s">
        <v>742</v>
      </c>
      <c r="AD268" s="13" t="s">
        <v>78</v>
      </c>
      <c r="AE268" s="13" t="s">
        <v>62</v>
      </c>
      <c r="AF268" s="13" t="s">
        <v>63</v>
      </c>
      <c r="AG268" s="13"/>
      <c r="AH268" s="13"/>
      <c r="AI268" s="13"/>
      <c r="AJ268" s="13"/>
      <c r="AK268" s="13"/>
      <c r="AL268" s="13" t="s">
        <v>66</v>
      </c>
      <c r="AM268" s="13" t="s">
        <v>79</v>
      </c>
      <c r="AN268" s="10" t="s">
        <v>2011</v>
      </c>
      <c r="AO268" s="11" t="s">
        <v>999</v>
      </c>
      <c r="AP268" s="11">
        <v>4.0</v>
      </c>
      <c r="AQ268" s="11"/>
      <c r="AR268" s="12">
        <f>IFERROR(__xludf.DUMMYFUNCTION("IF(REGEXMATCH(AO268, ""ISU_REP""), 1, 0)"),0.0)</f>
        <v>0</v>
      </c>
      <c r="AS268" s="12">
        <f>IFERROR(__xludf.DUMMYFUNCTION("IF(REGEXMATCH(AO268, ""ISU_ANLYS""), 1, 0)"),0.0)</f>
        <v>0</v>
      </c>
      <c r="AT268" s="12">
        <f>IFERROR(__xludf.DUMMYFUNCTION("IF(REGEXMATCH(AO268, ""SOL_DES""), 1, 0)"),0.0)</f>
        <v>0</v>
      </c>
      <c r="AU268" s="12">
        <f>IFERROR(__xludf.DUMMYFUNCTION("IF(REGEXMATCH(AO268, ""IMPL""), 1, 0)"),1.0)</f>
        <v>1</v>
      </c>
      <c r="AV268" s="12">
        <f>IFERROR(__xludf.DUMMYFUNCTION("IF(REGEXMATCH(AO268, ""CR""), 1, 0)"),1.0)</f>
        <v>1</v>
      </c>
      <c r="AW268" s="12">
        <f>IFERROR(__xludf.DUMMYFUNCTION("IF(REGEXMATCH(AO268, ""VER""), 1, 0)"),1.0)</f>
        <v>1</v>
      </c>
      <c r="AX268" s="16" t="s">
        <v>215</v>
      </c>
      <c r="AY268" s="16" t="s">
        <v>71</v>
      </c>
    </row>
    <row r="269" ht="15.75" customHeight="1">
      <c r="A269" s="5">
        <v>1529006.0</v>
      </c>
      <c r="B269" s="6" t="s">
        <v>2012</v>
      </c>
      <c r="C269" s="5">
        <v>0.0</v>
      </c>
      <c r="D269" s="7" t="s">
        <v>233</v>
      </c>
      <c r="E269" s="7" t="s">
        <v>53</v>
      </c>
      <c r="F269" s="7" t="s">
        <v>1213</v>
      </c>
      <c r="G269" s="7" t="s">
        <v>598</v>
      </c>
      <c r="H269" s="7" t="s">
        <v>2013</v>
      </c>
      <c r="I269" s="5">
        <v>2019.0</v>
      </c>
      <c r="J269" s="8">
        <v>43497.0</v>
      </c>
      <c r="K269" s="7" t="s">
        <v>2014</v>
      </c>
      <c r="L269" s="7" t="s">
        <v>2014</v>
      </c>
      <c r="M269" s="7">
        <f>IFERROR(__xludf.DUMMYFUNCTION("index(SPLIT(L269,""-""),0,1)"),2019.0)</f>
        <v>2019</v>
      </c>
      <c r="N269" s="5">
        <v>9.0</v>
      </c>
      <c r="O269" s="5">
        <v>9.0</v>
      </c>
      <c r="P269" s="5">
        <v>3.0</v>
      </c>
      <c r="Q269" s="7" t="s">
        <v>2015</v>
      </c>
      <c r="R269" s="5">
        <v>4.0</v>
      </c>
      <c r="S269" s="5">
        <v>156.0</v>
      </c>
      <c r="T269" s="5">
        <v>10.0</v>
      </c>
      <c r="U269" s="5">
        <v>512.0</v>
      </c>
      <c r="V269" s="5">
        <v>4.0</v>
      </c>
      <c r="W269" s="5">
        <v>211.0</v>
      </c>
      <c r="X269" s="7" t="s">
        <v>598</v>
      </c>
      <c r="Y269" s="5">
        <v>4.0</v>
      </c>
      <c r="Z269" s="5">
        <v>211.0</v>
      </c>
      <c r="AA269" s="5">
        <v>1.0</v>
      </c>
      <c r="AB269" s="5">
        <v>7.0</v>
      </c>
      <c r="AC269" s="7" t="s">
        <v>742</v>
      </c>
      <c r="AD269" s="7" t="s">
        <v>78</v>
      </c>
      <c r="AE269" s="7" t="s">
        <v>62</v>
      </c>
      <c r="AF269" s="7" t="s">
        <v>63</v>
      </c>
      <c r="AG269" s="7" t="s">
        <v>64</v>
      </c>
      <c r="AH269" s="7"/>
      <c r="AI269" s="7" t="s">
        <v>65</v>
      </c>
      <c r="AJ269" s="9" t="b">
        <v>0</v>
      </c>
      <c r="AK269" s="7" t="s">
        <v>64</v>
      </c>
      <c r="AL269" s="5" t="s">
        <v>66</v>
      </c>
      <c r="AM269" s="5" t="s">
        <v>103</v>
      </c>
      <c r="AN269" s="10" t="s">
        <v>2016</v>
      </c>
      <c r="AO269" s="11" t="s">
        <v>2017</v>
      </c>
      <c r="AP269" s="11">
        <v>7.0</v>
      </c>
      <c r="AQ269" s="11"/>
      <c r="AR269" s="12">
        <f>IFERROR(__xludf.DUMMYFUNCTION("IF(REGEXMATCH(AO269, ""ISU_REP""), 1, 0)"),0.0)</f>
        <v>0</v>
      </c>
      <c r="AS269" s="12">
        <f>IFERROR(__xludf.DUMMYFUNCTION("IF(REGEXMATCH(AO269, ""ISU_ANLYS""), 1, 0)"),0.0)</f>
        <v>0</v>
      </c>
      <c r="AT269" s="12">
        <f>IFERROR(__xludf.DUMMYFUNCTION("IF(REGEXMATCH(AO269, ""SOL_DES""), 1, 0)"),0.0)</f>
        <v>0</v>
      </c>
      <c r="AU269" s="12">
        <f>IFERROR(__xludf.DUMMYFUNCTION("IF(REGEXMATCH(AO269, ""IMPL""), 1, 0)"),1.0)</f>
        <v>1</v>
      </c>
      <c r="AV269" s="12">
        <f>IFERROR(__xludf.DUMMYFUNCTION("IF(REGEXMATCH(AO269, ""CR""), 1, 0)"),1.0)</f>
        <v>1</v>
      </c>
      <c r="AW269" s="12">
        <f>IFERROR(__xludf.DUMMYFUNCTION("IF(REGEXMATCH(AO269, ""VER""), 1, 0)"),0.0)</f>
        <v>0</v>
      </c>
      <c r="AX269" s="10" t="s">
        <v>138</v>
      </c>
      <c r="AY269" s="10" t="s">
        <v>94</v>
      </c>
    </row>
    <row r="270" ht="15.75" customHeight="1">
      <c r="A270" s="5">
        <v>1537936.0</v>
      </c>
      <c r="B270" s="6" t="s">
        <v>2018</v>
      </c>
      <c r="C270" s="5">
        <v>0.0</v>
      </c>
      <c r="D270" s="7" t="s">
        <v>233</v>
      </c>
      <c r="E270" s="7" t="s">
        <v>53</v>
      </c>
      <c r="F270" s="7" t="s">
        <v>73</v>
      </c>
      <c r="G270" s="7" t="s">
        <v>2019</v>
      </c>
      <c r="H270" s="7" t="s">
        <v>2020</v>
      </c>
      <c r="I270" s="5">
        <v>2019.0</v>
      </c>
      <c r="J270" s="8">
        <v>43525.0</v>
      </c>
      <c r="K270" s="7" t="s">
        <v>2021</v>
      </c>
      <c r="L270" s="7" t="s">
        <v>2022</v>
      </c>
      <c r="M270" s="7">
        <f>IFERROR(__xludf.DUMMYFUNCTION("index(SPLIT(L270,""-""),0,1)"),2019.0)</f>
        <v>2019</v>
      </c>
      <c r="N270" s="5">
        <v>1.0</v>
      </c>
      <c r="O270" s="5">
        <v>3.0</v>
      </c>
      <c r="P270" s="5">
        <v>3.0</v>
      </c>
      <c r="Q270" s="7" t="s">
        <v>2023</v>
      </c>
      <c r="R270" s="5">
        <v>4.0</v>
      </c>
      <c r="S270" s="5">
        <v>131.0</v>
      </c>
      <c r="T270" s="5">
        <v>8.0</v>
      </c>
      <c r="U270" s="5">
        <v>342.0</v>
      </c>
      <c r="V270" s="5">
        <v>4.0</v>
      </c>
      <c r="W270" s="5">
        <v>173.0</v>
      </c>
      <c r="X270" s="7" t="s">
        <v>2019</v>
      </c>
      <c r="Y270" s="5">
        <v>4.0</v>
      </c>
      <c r="Z270" s="5">
        <v>173.0</v>
      </c>
      <c r="AA270" s="5">
        <v>1.0</v>
      </c>
      <c r="AB270" s="5">
        <v>3.0</v>
      </c>
      <c r="AC270" s="7" t="s">
        <v>60</v>
      </c>
      <c r="AD270" s="7" t="s">
        <v>78</v>
      </c>
      <c r="AE270" s="7" t="s">
        <v>62</v>
      </c>
      <c r="AF270" s="7" t="s">
        <v>63</v>
      </c>
      <c r="AG270" s="7" t="s">
        <v>64</v>
      </c>
      <c r="AH270" s="7"/>
      <c r="AI270" s="7" t="s">
        <v>65</v>
      </c>
      <c r="AJ270" s="9" t="b">
        <v>0</v>
      </c>
      <c r="AK270" s="7" t="s">
        <v>64</v>
      </c>
      <c r="AL270" s="5" t="s">
        <v>66</v>
      </c>
      <c r="AM270" s="5" t="s">
        <v>241</v>
      </c>
      <c r="AN270" s="10" t="s">
        <v>2024</v>
      </c>
      <c r="AO270" s="11" t="s">
        <v>2025</v>
      </c>
      <c r="AP270" s="11">
        <v>9.0</v>
      </c>
      <c r="AQ270" s="11"/>
      <c r="AR270" s="12">
        <f>IFERROR(__xludf.DUMMYFUNCTION("IF(REGEXMATCH(AO270, ""ISU_REP""), 1, 0)"),0.0)</f>
        <v>0</v>
      </c>
      <c r="AS270" s="12">
        <f>IFERROR(__xludf.DUMMYFUNCTION("IF(REGEXMATCH(AO270, ""ISU_ANLYS""), 1, 0)"),0.0)</f>
        <v>0</v>
      </c>
      <c r="AT270" s="12">
        <f>IFERROR(__xludf.DUMMYFUNCTION("IF(REGEXMATCH(AO270, ""SOL_DES""), 1, 0)"),1.0)</f>
        <v>1</v>
      </c>
      <c r="AU270" s="12">
        <f>IFERROR(__xludf.DUMMYFUNCTION("IF(REGEXMATCH(AO270, ""IMPL""), 1, 0)"),1.0)</f>
        <v>1</v>
      </c>
      <c r="AV270" s="12">
        <f>IFERROR(__xludf.DUMMYFUNCTION("IF(REGEXMATCH(AO270, ""CR""), 1, 0)"),1.0)</f>
        <v>1</v>
      </c>
      <c r="AW270" s="12">
        <f>IFERROR(__xludf.DUMMYFUNCTION("IF(REGEXMATCH(AO270, ""VER""), 1, 0)"),1.0)</f>
        <v>1</v>
      </c>
      <c r="AX270" s="10" t="s">
        <v>307</v>
      </c>
      <c r="AY270" s="10" t="s">
        <v>94</v>
      </c>
    </row>
    <row r="271" ht="15.75" customHeight="1">
      <c r="A271" s="13">
        <v>1540794.0</v>
      </c>
      <c r="B271" s="14" t="str">
        <f t="shared" ref="B271:B272" si="31">CONCATENATE("https://bugzilla.mozilla.org/show_bug.cgi?id=",A271)</f>
        <v>https://bugzilla.mozilla.org/show_bug.cgi?id=1540794</v>
      </c>
      <c r="C271" s="13">
        <v>0.0</v>
      </c>
      <c r="D271" s="13" t="s">
        <v>233</v>
      </c>
      <c r="E271" s="13" t="s">
        <v>53</v>
      </c>
      <c r="F271" s="13" t="s">
        <v>349</v>
      </c>
      <c r="G271" s="13" t="s">
        <v>636</v>
      </c>
      <c r="H271" s="13" t="s">
        <v>2026</v>
      </c>
      <c r="I271" s="13">
        <v>2019.0</v>
      </c>
      <c r="J271" s="15">
        <v>43556.0</v>
      </c>
      <c r="K271" s="13" t="s">
        <v>2027</v>
      </c>
      <c r="L271" s="13" t="s">
        <v>2027</v>
      </c>
      <c r="M271" s="7">
        <f>IFERROR(__xludf.DUMMYFUNCTION("index(SPLIT(L271,""-""),0,1)"),2019.0)</f>
        <v>2019</v>
      </c>
      <c r="N271" s="13">
        <v>1.0</v>
      </c>
      <c r="O271" s="13">
        <v>1.0</v>
      </c>
      <c r="P271" s="13">
        <v>0.0</v>
      </c>
      <c r="Q271" s="13" t="s">
        <v>2028</v>
      </c>
      <c r="R271" s="13">
        <v>3.0</v>
      </c>
      <c r="S271" s="13">
        <v>19.0</v>
      </c>
      <c r="T271" s="13">
        <v>4.0</v>
      </c>
      <c r="U271" s="13">
        <v>62.0</v>
      </c>
      <c r="V271" s="13">
        <v>2.0</v>
      </c>
      <c r="W271" s="13">
        <v>36.0</v>
      </c>
      <c r="X271" s="13" t="s">
        <v>636</v>
      </c>
      <c r="Y271" s="13">
        <v>2.0</v>
      </c>
      <c r="Z271" s="13">
        <v>36.0</v>
      </c>
      <c r="AA271" s="13">
        <v>1.0</v>
      </c>
      <c r="AB271" s="13">
        <v>1.0</v>
      </c>
      <c r="AC271" s="13" t="s">
        <v>60</v>
      </c>
      <c r="AD271" s="13" t="s">
        <v>78</v>
      </c>
      <c r="AE271" s="13" t="s">
        <v>62</v>
      </c>
      <c r="AF271" s="13" t="s">
        <v>63</v>
      </c>
      <c r="AG271" s="13"/>
      <c r="AH271" s="13"/>
      <c r="AI271" s="13"/>
      <c r="AJ271" s="13"/>
      <c r="AK271" s="13"/>
      <c r="AL271" s="13" t="s">
        <v>66</v>
      </c>
      <c r="AM271" s="13" t="s">
        <v>223</v>
      </c>
      <c r="AN271" s="10" t="s">
        <v>328</v>
      </c>
      <c r="AO271" s="11" t="s">
        <v>154</v>
      </c>
      <c r="AP271" s="11">
        <v>2.0</v>
      </c>
      <c r="AQ271" s="11"/>
      <c r="AR271" s="12">
        <f>IFERROR(__xludf.DUMMYFUNCTION("IF(REGEXMATCH(AO271, ""ISU_REP""), 1, 0)"),0.0)</f>
        <v>0</v>
      </c>
      <c r="AS271" s="12">
        <f>IFERROR(__xludf.DUMMYFUNCTION("IF(REGEXMATCH(AO271, ""ISU_ANLYS""), 1, 0)"),0.0)</f>
        <v>0</v>
      </c>
      <c r="AT271" s="12">
        <f>IFERROR(__xludf.DUMMYFUNCTION("IF(REGEXMATCH(AO271, ""SOL_DES""), 1, 0)"),0.0)</f>
        <v>0</v>
      </c>
      <c r="AU271" s="12">
        <f>IFERROR(__xludf.DUMMYFUNCTION("IF(REGEXMATCH(AO271, ""IMPL""), 1, 0)"),1.0)</f>
        <v>1</v>
      </c>
      <c r="AV271" s="12">
        <f>IFERROR(__xludf.DUMMYFUNCTION("IF(REGEXMATCH(AO271, ""CR""), 1, 0)"),1.0)</f>
        <v>1</v>
      </c>
      <c r="AW271" s="12">
        <f>IFERROR(__xludf.DUMMYFUNCTION("IF(REGEXMATCH(AO271, ""VER""), 1, 0)"),0.0)</f>
        <v>0</v>
      </c>
      <c r="AX271" s="16" t="s">
        <v>155</v>
      </c>
      <c r="AY271" s="16" t="s">
        <v>71</v>
      </c>
    </row>
    <row r="272" ht="15.75" customHeight="1">
      <c r="A272" s="13">
        <v>1553762.0</v>
      </c>
      <c r="B272" s="14" t="str">
        <f t="shared" si="31"/>
        <v>https://bugzilla.mozilla.org/show_bug.cgi?id=1553762</v>
      </c>
      <c r="C272" s="13">
        <v>1.0</v>
      </c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 t="s">
        <v>172</v>
      </c>
      <c r="AM272" s="13" t="s">
        <v>173</v>
      </c>
      <c r="AN272" s="21"/>
    </row>
    <row r="273" ht="15.75" customHeight="1">
      <c r="A273" s="5">
        <v>1560574.0</v>
      </c>
      <c r="B273" s="6" t="s">
        <v>2029</v>
      </c>
      <c r="C273" s="5">
        <v>0.0</v>
      </c>
      <c r="D273" s="7" t="s">
        <v>233</v>
      </c>
      <c r="E273" s="7" t="s">
        <v>53</v>
      </c>
      <c r="F273" s="7" t="s">
        <v>2030</v>
      </c>
      <c r="G273" s="7" t="s">
        <v>2031</v>
      </c>
      <c r="H273" s="7" t="s">
        <v>2032</v>
      </c>
      <c r="I273" s="5">
        <v>2019.0</v>
      </c>
      <c r="J273" s="8">
        <v>43617.0</v>
      </c>
      <c r="K273" s="7" t="s">
        <v>2033</v>
      </c>
      <c r="L273" s="7" t="s">
        <v>2034</v>
      </c>
      <c r="M273" s="7">
        <f>IFERROR(__xludf.DUMMYFUNCTION("index(SPLIT(L273,""-""),0,1)"),2019.0)</f>
        <v>2019</v>
      </c>
      <c r="N273" s="5">
        <v>61.0</v>
      </c>
      <c r="O273" s="5">
        <v>1316.0</v>
      </c>
      <c r="P273" s="5">
        <v>8.0</v>
      </c>
      <c r="Q273" s="7" t="s">
        <v>2035</v>
      </c>
      <c r="R273" s="5">
        <v>14.0</v>
      </c>
      <c r="S273" s="5">
        <v>60.0</v>
      </c>
      <c r="T273" s="5">
        <v>11.0</v>
      </c>
      <c r="U273" s="5">
        <v>519.0</v>
      </c>
      <c r="V273" s="5">
        <v>6.0</v>
      </c>
      <c r="W273" s="5">
        <v>399.0</v>
      </c>
      <c r="X273" s="7" t="s">
        <v>2031</v>
      </c>
      <c r="Y273" s="5">
        <v>6.0</v>
      </c>
      <c r="Z273" s="5">
        <v>399.0</v>
      </c>
      <c r="AA273" s="5">
        <v>1.0</v>
      </c>
      <c r="AB273" s="5">
        <v>1.0</v>
      </c>
      <c r="AC273" s="7" t="s">
        <v>1150</v>
      </c>
      <c r="AD273" s="7" t="s">
        <v>78</v>
      </c>
      <c r="AE273" s="7" t="s">
        <v>62</v>
      </c>
      <c r="AF273" s="7" t="s">
        <v>63</v>
      </c>
      <c r="AG273" s="7" t="s">
        <v>64</v>
      </c>
      <c r="AH273" s="7"/>
      <c r="AI273" s="7" t="s">
        <v>65</v>
      </c>
      <c r="AJ273" s="9" t="b">
        <v>0</v>
      </c>
      <c r="AK273" s="7" t="s">
        <v>64</v>
      </c>
      <c r="AL273" s="5" t="s">
        <v>66</v>
      </c>
      <c r="AM273" s="5" t="s">
        <v>273</v>
      </c>
      <c r="AN273" s="10" t="s">
        <v>2036</v>
      </c>
      <c r="AO273" s="11" t="s">
        <v>2037</v>
      </c>
      <c r="AP273" s="11">
        <v>8.0</v>
      </c>
      <c r="AQ273" s="11"/>
      <c r="AR273" s="12">
        <f>IFERROR(__xludf.DUMMYFUNCTION("IF(REGEXMATCH(AO273, ""ISU_REP""), 1, 0)"),0.0)</f>
        <v>0</v>
      </c>
      <c r="AS273" s="12">
        <f>IFERROR(__xludf.DUMMYFUNCTION("IF(REGEXMATCH(AO273, ""ISU_ANLYS""), 1, 0)"),1.0)</f>
        <v>1</v>
      </c>
      <c r="AT273" s="12">
        <f>IFERROR(__xludf.DUMMYFUNCTION("IF(REGEXMATCH(AO273, ""SOL_DES""), 1, 0)"),1.0)</f>
        <v>1</v>
      </c>
      <c r="AU273" s="12">
        <f>IFERROR(__xludf.DUMMYFUNCTION("IF(REGEXMATCH(AO273, ""IMPL""), 1, 0)"),1.0)</f>
        <v>1</v>
      </c>
      <c r="AV273" s="12">
        <f>IFERROR(__xludf.DUMMYFUNCTION("IF(REGEXMATCH(AO273, ""CR""), 1, 0)"),1.0)</f>
        <v>1</v>
      </c>
      <c r="AW273" s="12">
        <f>IFERROR(__xludf.DUMMYFUNCTION("IF(REGEXMATCH(AO273, ""VER""), 1, 0)"),1.0)</f>
        <v>1</v>
      </c>
      <c r="AX273" s="10" t="s">
        <v>992</v>
      </c>
      <c r="AY273" s="10" t="s">
        <v>71</v>
      </c>
    </row>
    <row r="274" ht="15.75" customHeight="1">
      <c r="A274" s="5">
        <v>1565273.0</v>
      </c>
      <c r="B274" s="6" t="s">
        <v>2038</v>
      </c>
      <c r="C274" s="5">
        <v>0.0</v>
      </c>
      <c r="D274" s="7" t="s">
        <v>52</v>
      </c>
      <c r="E274" s="7" t="s">
        <v>205</v>
      </c>
      <c r="F274" s="7" t="s">
        <v>330</v>
      </c>
      <c r="G274" s="7" t="s">
        <v>1874</v>
      </c>
      <c r="H274" s="7" t="s">
        <v>2039</v>
      </c>
      <c r="I274" s="5">
        <v>2019.0</v>
      </c>
      <c r="J274" s="8">
        <v>43647.0</v>
      </c>
      <c r="K274" s="7" t="s">
        <v>2040</v>
      </c>
      <c r="L274" s="7" t="s">
        <v>2041</v>
      </c>
      <c r="M274" s="7">
        <f>IFERROR(__xludf.DUMMYFUNCTION("index(SPLIT(L274,""-""),0,1)"),2019.0)</f>
        <v>2019</v>
      </c>
      <c r="N274" s="5">
        <v>22.0</v>
      </c>
      <c r="O274" s="5">
        <v>29.0</v>
      </c>
      <c r="P274" s="5">
        <v>17.0</v>
      </c>
      <c r="Q274" s="7" t="s">
        <v>2042</v>
      </c>
      <c r="R274" s="5">
        <v>9.0</v>
      </c>
      <c r="S274" s="5">
        <v>89.0</v>
      </c>
      <c r="T274" s="5">
        <v>40.0</v>
      </c>
      <c r="U274" s="5">
        <v>2595.0</v>
      </c>
      <c r="V274" s="5">
        <v>1.0</v>
      </c>
      <c r="W274" s="5">
        <v>89.0</v>
      </c>
      <c r="X274" s="7" t="s">
        <v>2043</v>
      </c>
      <c r="Y274" s="5">
        <v>13.0</v>
      </c>
      <c r="Z274" s="5">
        <v>917.0</v>
      </c>
      <c r="AA274" s="5">
        <v>0.0</v>
      </c>
      <c r="AB274" s="5">
        <v>10.0</v>
      </c>
      <c r="AC274" s="7" t="s">
        <v>222</v>
      </c>
      <c r="AD274" s="7" t="s">
        <v>78</v>
      </c>
      <c r="AE274" s="7" t="s">
        <v>62</v>
      </c>
      <c r="AF274" s="7" t="s">
        <v>115</v>
      </c>
      <c r="AG274" s="7" t="s">
        <v>2044</v>
      </c>
      <c r="AH274" s="7"/>
      <c r="AI274" s="7" t="s">
        <v>212</v>
      </c>
      <c r="AJ274" s="9" t="b">
        <v>0</v>
      </c>
      <c r="AK274" s="7" t="s">
        <v>2045</v>
      </c>
      <c r="AL274" s="5" t="s">
        <v>66</v>
      </c>
      <c r="AM274" s="5" t="s">
        <v>103</v>
      </c>
      <c r="AN274" s="10" t="s">
        <v>2046</v>
      </c>
      <c r="AO274" s="11" t="s">
        <v>2047</v>
      </c>
      <c r="AP274" s="11">
        <v>19.0</v>
      </c>
      <c r="AQ274" s="11" t="str">
        <f>IF(AP274&gt;19,"1","0")</f>
        <v>0</v>
      </c>
      <c r="AR274" s="12">
        <f>IFERROR(__xludf.DUMMYFUNCTION("IF(REGEXMATCH(AO274, ""ISU_REP""), 1, 0)"),0.0)</f>
        <v>0</v>
      </c>
      <c r="AS274" s="12">
        <f>IFERROR(__xludf.DUMMYFUNCTION("IF(REGEXMATCH(AO274, ""ISU_ANLYS""), 1, 0)"),1.0)</f>
        <v>1</v>
      </c>
      <c r="AT274" s="12">
        <f>IFERROR(__xludf.DUMMYFUNCTION("IF(REGEXMATCH(AO274, ""SOL_DES""), 1, 0)"),1.0)</f>
        <v>1</v>
      </c>
      <c r="AU274" s="12">
        <f>IFERROR(__xludf.DUMMYFUNCTION("IF(REGEXMATCH(AO274, ""IMPL""), 1, 0)"),1.0)</f>
        <v>1</v>
      </c>
      <c r="AV274" s="12">
        <f>IFERROR(__xludf.DUMMYFUNCTION("IF(REGEXMATCH(AO274, ""CR""), 1, 0)"),1.0)</f>
        <v>1</v>
      </c>
      <c r="AW274" s="12">
        <f>IFERROR(__xludf.DUMMYFUNCTION("IF(REGEXMATCH(AO274, ""VER""), 1, 0)"),1.0)</f>
        <v>1</v>
      </c>
      <c r="AX274" s="10" t="s">
        <v>1805</v>
      </c>
      <c r="AY274" s="10" t="s">
        <v>94</v>
      </c>
    </row>
    <row r="275" ht="15.75" customHeight="1">
      <c r="A275" s="5">
        <v>1569123.0</v>
      </c>
      <c r="B275" s="6" t="s">
        <v>2048</v>
      </c>
      <c r="C275" s="5">
        <v>0.0</v>
      </c>
      <c r="D275" s="7" t="s">
        <v>233</v>
      </c>
      <c r="E275" s="7" t="s">
        <v>53</v>
      </c>
      <c r="F275" s="7" t="s">
        <v>1273</v>
      </c>
      <c r="G275" s="7" t="s">
        <v>2049</v>
      </c>
      <c r="H275" s="7" t="s">
        <v>2050</v>
      </c>
      <c r="I275" s="5">
        <v>2019.0</v>
      </c>
      <c r="J275" s="8">
        <v>43647.0</v>
      </c>
      <c r="K275" s="7" t="s">
        <v>2051</v>
      </c>
      <c r="L275" s="7" t="s">
        <v>2052</v>
      </c>
      <c r="M275" s="7">
        <f>IFERROR(__xludf.DUMMYFUNCTION("index(SPLIT(L275,""-""),0,1)"),2020.0)</f>
        <v>2020</v>
      </c>
      <c r="N275" s="5">
        <v>370.0</v>
      </c>
      <c r="O275" s="5">
        <v>444.0</v>
      </c>
      <c r="P275" s="5">
        <v>10.0</v>
      </c>
      <c r="Q275" s="7" t="s">
        <v>2053</v>
      </c>
      <c r="R275" s="5">
        <v>9.0</v>
      </c>
      <c r="S275" s="5">
        <v>0.0</v>
      </c>
      <c r="T275" s="5">
        <v>23.0</v>
      </c>
      <c r="U275" s="5">
        <v>874.0</v>
      </c>
      <c r="V275" s="5">
        <v>9.0</v>
      </c>
      <c r="W275" s="5">
        <v>371.0</v>
      </c>
      <c r="X275" s="7" t="s">
        <v>2049</v>
      </c>
      <c r="Y275" s="5">
        <v>9.0</v>
      </c>
      <c r="Z275" s="5">
        <v>371.0</v>
      </c>
      <c r="AA275" s="5">
        <v>1.0</v>
      </c>
      <c r="AB275" s="5">
        <v>2.0</v>
      </c>
      <c r="AC275" s="7" t="s">
        <v>742</v>
      </c>
      <c r="AD275" s="7" t="s">
        <v>78</v>
      </c>
      <c r="AE275" s="7" t="s">
        <v>62</v>
      </c>
      <c r="AF275" s="7" t="s">
        <v>63</v>
      </c>
      <c r="AG275" s="7" t="s">
        <v>64</v>
      </c>
      <c r="AH275" s="7"/>
      <c r="AI275" s="7" t="s">
        <v>65</v>
      </c>
      <c r="AJ275" s="9" t="b">
        <v>0</v>
      </c>
      <c r="AK275" s="7" t="s">
        <v>64</v>
      </c>
      <c r="AL275" s="5" t="s">
        <v>66</v>
      </c>
      <c r="AM275" s="5" t="s">
        <v>2054</v>
      </c>
      <c r="AN275" s="10" t="s">
        <v>2055</v>
      </c>
      <c r="AO275" s="11" t="s">
        <v>2056</v>
      </c>
      <c r="AP275" s="11">
        <v>6.0</v>
      </c>
      <c r="AQ275" s="11"/>
      <c r="AR275" s="12">
        <f>IFERROR(__xludf.DUMMYFUNCTION("IF(REGEXMATCH(AO275, ""ISU_REP""), 1, 0)"),0.0)</f>
        <v>0</v>
      </c>
      <c r="AS275" s="12">
        <f>IFERROR(__xludf.DUMMYFUNCTION("IF(REGEXMATCH(AO275, ""ISU_ANLYS""), 1, 0)"),1.0)</f>
        <v>1</v>
      </c>
      <c r="AT275" s="12">
        <f>IFERROR(__xludf.DUMMYFUNCTION("IF(REGEXMATCH(AO275, ""SOL_DES""), 1, 0)"),1.0)</f>
        <v>1</v>
      </c>
      <c r="AU275" s="12">
        <f>IFERROR(__xludf.DUMMYFUNCTION("IF(REGEXMATCH(AO275, ""IMPL""), 1, 0)"),1.0)</f>
        <v>1</v>
      </c>
      <c r="AV275" s="12">
        <f>IFERROR(__xludf.DUMMYFUNCTION("IF(REGEXMATCH(AO275, ""CR""), 1, 0)"),1.0)</f>
        <v>1</v>
      </c>
      <c r="AW275" s="12">
        <f>IFERROR(__xludf.DUMMYFUNCTION("IF(REGEXMATCH(AO275, ""VER""), 1, 0)"),0.0)</f>
        <v>0</v>
      </c>
      <c r="AX275" s="10" t="s">
        <v>252</v>
      </c>
      <c r="AY275" s="10" t="s">
        <v>94</v>
      </c>
    </row>
    <row r="276" ht="15.75" customHeight="1">
      <c r="A276" s="5">
        <v>1570673.0</v>
      </c>
      <c r="B276" s="6" t="s">
        <v>2057</v>
      </c>
      <c r="C276" s="5">
        <v>0.0</v>
      </c>
      <c r="D276" s="7" t="s">
        <v>52</v>
      </c>
      <c r="E276" s="7" t="s">
        <v>53</v>
      </c>
      <c r="F276" s="7" t="s">
        <v>1319</v>
      </c>
      <c r="G276" s="7" t="s">
        <v>2058</v>
      </c>
      <c r="H276" s="7" t="s">
        <v>2059</v>
      </c>
      <c r="I276" s="5">
        <v>2019.0</v>
      </c>
      <c r="J276" s="8">
        <v>43678.0</v>
      </c>
      <c r="K276" s="7" t="s">
        <v>2060</v>
      </c>
      <c r="L276" s="7" t="s">
        <v>2061</v>
      </c>
      <c r="M276" s="7">
        <f>IFERROR(__xludf.DUMMYFUNCTION("index(SPLIT(L276,""-""),0,1)"),2019.0)</f>
        <v>2019</v>
      </c>
      <c r="N276" s="5">
        <v>6.0</v>
      </c>
      <c r="O276" s="5">
        <v>893.0</v>
      </c>
      <c r="P276" s="5">
        <v>6.0</v>
      </c>
      <c r="Q276" s="7" t="s">
        <v>2062</v>
      </c>
      <c r="R276" s="5">
        <v>13.0</v>
      </c>
      <c r="S276" s="5">
        <v>65.0</v>
      </c>
      <c r="T276" s="5">
        <v>17.0</v>
      </c>
      <c r="U276" s="5">
        <v>715.0</v>
      </c>
      <c r="V276" s="5">
        <v>8.0</v>
      </c>
      <c r="W276" s="5">
        <v>467.0</v>
      </c>
      <c r="X276" s="7" t="s">
        <v>2058</v>
      </c>
      <c r="Y276" s="5">
        <v>8.0</v>
      </c>
      <c r="Z276" s="5">
        <v>467.0</v>
      </c>
      <c r="AA276" s="5">
        <v>1.0</v>
      </c>
      <c r="AB276" s="5">
        <v>6.0</v>
      </c>
      <c r="AC276" s="7" t="s">
        <v>1150</v>
      </c>
      <c r="AD276" s="7" t="s">
        <v>78</v>
      </c>
      <c r="AE276" s="7" t="s">
        <v>62</v>
      </c>
      <c r="AF276" s="7" t="s">
        <v>115</v>
      </c>
      <c r="AG276" s="7" t="s">
        <v>64</v>
      </c>
      <c r="AH276" s="7"/>
      <c r="AI276" s="7" t="s">
        <v>65</v>
      </c>
      <c r="AJ276" s="9" t="b">
        <v>0</v>
      </c>
      <c r="AK276" s="7" t="s">
        <v>2063</v>
      </c>
      <c r="AL276" s="5" t="s">
        <v>326</v>
      </c>
      <c r="AM276" s="5" t="s">
        <v>327</v>
      </c>
      <c r="AN276" s="10" t="s">
        <v>2064</v>
      </c>
      <c r="AO276" s="11" t="s">
        <v>2065</v>
      </c>
      <c r="AP276" s="11">
        <v>11.0</v>
      </c>
      <c r="AQ276" s="11" t="str">
        <f>IF(AP276&gt;12,"1","0")</f>
        <v>0</v>
      </c>
      <c r="AR276" s="12">
        <f>IFERROR(__xludf.DUMMYFUNCTION("IF(REGEXMATCH(AO276, ""ISU_REP""), 1, 0)"),0.0)</f>
        <v>0</v>
      </c>
      <c r="AS276" s="12">
        <f>IFERROR(__xludf.DUMMYFUNCTION("IF(REGEXMATCH(AO276, ""ISU_ANLYS""), 1, 0)"),1.0)</f>
        <v>1</v>
      </c>
      <c r="AT276" s="12">
        <f>IFERROR(__xludf.DUMMYFUNCTION("IF(REGEXMATCH(AO276, ""SOL_DES""), 1, 0)"),1.0)</f>
        <v>1</v>
      </c>
      <c r="AU276" s="12">
        <f>IFERROR(__xludf.DUMMYFUNCTION("IF(REGEXMATCH(AO276, ""IMPL""), 1, 0)"),1.0)</f>
        <v>1</v>
      </c>
      <c r="AV276" s="12">
        <f>IFERROR(__xludf.DUMMYFUNCTION("IF(REGEXMATCH(AO276, ""CR""), 1, 0)"),1.0)</f>
        <v>1</v>
      </c>
      <c r="AW276" s="12">
        <f>IFERROR(__xludf.DUMMYFUNCTION("IF(REGEXMATCH(AO276, ""VER""), 1, 0)"),1.0)</f>
        <v>1</v>
      </c>
      <c r="AX276" s="10" t="s">
        <v>668</v>
      </c>
      <c r="AY276" s="10" t="s">
        <v>94</v>
      </c>
    </row>
    <row r="277" ht="15.75" customHeight="1">
      <c r="A277" s="13">
        <v>1571124.0</v>
      </c>
      <c r="B277" s="14" t="str">
        <f>CONCATENATE("https://bugzilla.mozilla.org/show_bug.cgi?id=",A277)</f>
        <v>https://bugzilla.mozilla.org/show_bug.cgi?id=1571124</v>
      </c>
      <c r="C277" s="13">
        <v>0.0</v>
      </c>
      <c r="D277" s="13" t="s">
        <v>605</v>
      </c>
      <c r="E277" s="13" t="s">
        <v>53</v>
      </c>
      <c r="F277" s="13" t="s">
        <v>73</v>
      </c>
      <c r="G277" s="13" t="s">
        <v>2066</v>
      </c>
      <c r="H277" s="13" t="s">
        <v>2067</v>
      </c>
      <c r="I277" s="13">
        <v>2019.0</v>
      </c>
      <c r="J277" s="15">
        <v>43678.0</v>
      </c>
      <c r="K277" s="13" t="s">
        <v>2068</v>
      </c>
      <c r="L277" s="13" t="s">
        <v>2069</v>
      </c>
      <c r="M277" s="7">
        <f>IFERROR(__xludf.DUMMYFUNCTION("index(SPLIT(L277,""-""),0,1)"),2019.0)</f>
        <v>2019</v>
      </c>
      <c r="N277" s="13">
        <v>7.0</v>
      </c>
      <c r="O277" s="13">
        <v>11.0</v>
      </c>
      <c r="P277" s="13">
        <v>2.0</v>
      </c>
      <c r="Q277" s="13" t="s">
        <v>2070</v>
      </c>
      <c r="R277" s="13">
        <v>4.0</v>
      </c>
      <c r="S277" s="13">
        <v>67.0</v>
      </c>
      <c r="T277" s="13">
        <v>5.0</v>
      </c>
      <c r="U277" s="13">
        <v>177.0</v>
      </c>
      <c r="V277" s="13">
        <v>1.0</v>
      </c>
      <c r="W277" s="13">
        <v>67.0</v>
      </c>
      <c r="X277" s="13" t="s">
        <v>2071</v>
      </c>
      <c r="Y277" s="13">
        <v>1.0</v>
      </c>
      <c r="Z277" s="13">
        <v>13.0</v>
      </c>
      <c r="AA277" s="13">
        <v>0.0</v>
      </c>
      <c r="AB277" s="13">
        <v>1.0</v>
      </c>
      <c r="AC277" s="13" t="s">
        <v>1150</v>
      </c>
      <c r="AD277" s="13" t="s">
        <v>78</v>
      </c>
      <c r="AE277" s="13" t="s">
        <v>62</v>
      </c>
      <c r="AF277" s="13" t="s">
        <v>63</v>
      </c>
      <c r="AG277" s="13"/>
      <c r="AH277" s="13"/>
      <c r="AI277" s="13"/>
      <c r="AJ277" s="13"/>
      <c r="AK277" s="13"/>
      <c r="AL277" s="13" t="s">
        <v>326</v>
      </c>
      <c r="AM277" s="13" t="s">
        <v>327</v>
      </c>
      <c r="AN277" s="10" t="s">
        <v>1449</v>
      </c>
      <c r="AO277" s="11" t="s">
        <v>448</v>
      </c>
      <c r="AP277" s="11">
        <v>3.0</v>
      </c>
      <c r="AQ277" s="11"/>
      <c r="AR277" s="12">
        <f>IFERROR(__xludf.DUMMYFUNCTION("IF(REGEXMATCH(AO277, ""ISU_REP""), 1, 0)"),0.0)</f>
        <v>0</v>
      </c>
      <c r="AS277" s="12">
        <f>IFERROR(__xludf.DUMMYFUNCTION("IF(REGEXMATCH(AO277, ""ISU_ANLYS""), 1, 0)"),0.0)</f>
        <v>0</v>
      </c>
      <c r="AT277" s="12">
        <f>IFERROR(__xludf.DUMMYFUNCTION("IF(REGEXMATCH(AO277, ""SOL_DES""), 1, 0)"),1.0)</f>
        <v>1</v>
      </c>
      <c r="AU277" s="12">
        <f>IFERROR(__xludf.DUMMYFUNCTION("IF(REGEXMATCH(AO277, ""IMPL""), 1, 0)"),1.0)</f>
        <v>1</v>
      </c>
      <c r="AV277" s="12">
        <f>IFERROR(__xludf.DUMMYFUNCTION("IF(REGEXMATCH(AO277, ""CR""), 1, 0)"),1.0)</f>
        <v>1</v>
      </c>
      <c r="AW277" s="12">
        <f>IFERROR(__xludf.DUMMYFUNCTION("IF(REGEXMATCH(AO277, ""VER""), 1, 0)"),0.0)</f>
        <v>0</v>
      </c>
      <c r="AX277" s="16" t="s">
        <v>376</v>
      </c>
      <c r="AY277" s="16" t="s">
        <v>71</v>
      </c>
    </row>
    <row r="278" ht="15.75" customHeight="1">
      <c r="A278" s="5">
        <v>1571472.0</v>
      </c>
      <c r="B278" s="6" t="s">
        <v>2072</v>
      </c>
      <c r="C278" s="5">
        <v>0.0</v>
      </c>
      <c r="D278" s="7" t="s">
        <v>52</v>
      </c>
      <c r="E278" s="7" t="s">
        <v>205</v>
      </c>
      <c r="F278" s="7" t="s">
        <v>254</v>
      </c>
      <c r="G278" s="7" t="s">
        <v>1375</v>
      </c>
      <c r="H278" s="7" t="s">
        <v>2073</v>
      </c>
      <c r="I278" s="5">
        <v>2019.0</v>
      </c>
      <c r="J278" s="8">
        <v>43678.0</v>
      </c>
      <c r="K278" s="7" t="s">
        <v>2074</v>
      </c>
      <c r="L278" s="7" t="s">
        <v>2075</v>
      </c>
      <c r="M278" s="7">
        <f>IFERROR(__xludf.DUMMYFUNCTION("index(SPLIT(L278,""-""),0,1)"),2019.0)</f>
        <v>2019</v>
      </c>
      <c r="N278" s="5">
        <v>15.0</v>
      </c>
      <c r="O278" s="5">
        <v>889.0</v>
      </c>
      <c r="P278" s="5">
        <v>4.0</v>
      </c>
      <c r="Q278" s="7" t="s">
        <v>2076</v>
      </c>
      <c r="R278" s="5">
        <v>12.0</v>
      </c>
      <c r="S278" s="5">
        <v>154.0</v>
      </c>
      <c r="T278" s="5">
        <v>20.0</v>
      </c>
      <c r="U278" s="5">
        <v>1594.0</v>
      </c>
      <c r="V278" s="5">
        <v>4.0</v>
      </c>
      <c r="W278" s="5">
        <v>299.0</v>
      </c>
      <c r="X278" s="7" t="s">
        <v>2077</v>
      </c>
      <c r="Y278" s="5">
        <v>10.0</v>
      </c>
      <c r="Z278" s="5">
        <v>520.0</v>
      </c>
      <c r="AA278" s="5">
        <v>0.0</v>
      </c>
      <c r="AB278" s="5">
        <v>4.0</v>
      </c>
      <c r="AC278" s="7" t="s">
        <v>222</v>
      </c>
      <c r="AD278" s="7" t="s">
        <v>78</v>
      </c>
      <c r="AE278" s="7" t="s">
        <v>62</v>
      </c>
      <c r="AF278" s="7" t="s">
        <v>63</v>
      </c>
      <c r="AG278" s="7" t="s">
        <v>64</v>
      </c>
      <c r="AH278" s="7"/>
      <c r="AI278" s="7" t="s">
        <v>212</v>
      </c>
      <c r="AJ278" s="9" t="b">
        <v>0</v>
      </c>
      <c r="AK278" s="7" t="s">
        <v>2078</v>
      </c>
      <c r="AL278" s="5" t="s">
        <v>326</v>
      </c>
      <c r="AM278" s="5" t="s">
        <v>572</v>
      </c>
      <c r="AN278" s="10" t="s">
        <v>2079</v>
      </c>
      <c r="AO278" s="11" t="s">
        <v>2080</v>
      </c>
      <c r="AP278" s="11">
        <v>13.0</v>
      </c>
      <c r="AQ278" s="11" t="str">
        <f>IF(AP278&gt;12,"1","0")</f>
        <v>1</v>
      </c>
      <c r="AR278" s="12">
        <f>IFERROR(__xludf.DUMMYFUNCTION("IF(REGEXMATCH(AO278, ""ISU_REP""), 1, 0)"),0.0)</f>
        <v>0</v>
      </c>
      <c r="AS278" s="12">
        <f>IFERROR(__xludf.DUMMYFUNCTION("IF(REGEXMATCH(AO278, ""ISU_ANLYS""), 1, 0)"),0.0)</f>
        <v>0</v>
      </c>
      <c r="AT278" s="12">
        <f>IFERROR(__xludf.DUMMYFUNCTION("IF(REGEXMATCH(AO278, ""SOL_DES""), 1, 0)"),1.0)</f>
        <v>1</v>
      </c>
      <c r="AU278" s="12">
        <f>IFERROR(__xludf.DUMMYFUNCTION("IF(REGEXMATCH(AO278, ""IMPL""), 1, 0)"),1.0)</f>
        <v>1</v>
      </c>
      <c r="AV278" s="12">
        <f>IFERROR(__xludf.DUMMYFUNCTION("IF(REGEXMATCH(AO278, ""CR""), 1, 0)"),1.0)</f>
        <v>1</v>
      </c>
      <c r="AW278" s="12">
        <f>IFERROR(__xludf.DUMMYFUNCTION("IF(REGEXMATCH(AO278, ""VER""), 1, 0)"),1.0)</f>
        <v>1</v>
      </c>
      <c r="AX278" s="10" t="s">
        <v>307</v>
      </c>
      <c r="AY278" s="10" t="s">
        <v>94</v>
      </c>
    </row>
    <row r="279" ht="15.75" customHeight="1">
      <c r="A279" s="5">
        <v>1571487.0</v>
      </c>
      <c r="B279" s="6" t="s">
        <v>2081</v>
      </c>
      <c r="C279" s="5">
        <v>0.0</v>
      </c>
      <c r="D279" s="7" t="s">
        <v>233</v>
      </c>
      <c r="E279" s="7" t="s">
        <v>53</v>
      </c>
      <c r="F279" s="7" t="s">
        <v>320</v>
      </c>
      <c r="G279" s="7" t="s">
        <v>2082</v>
      </c>
      <c r="H279" s="7" t="s">
        <v>2083</v>
      </c>
      <c r="I279" s="5">
        <v>2019.0</v>
      </c>
      <c r="J279" s="8">
        <v>43678.0</v>
      </c>
      <c r="K279" s="7" t="s">
        <v>2084</v>
      </c>
      <c r="L279" s="7" t="s">
        <v>2085</v>
      </c>
      <c r="M279" s="7">
        <f>IFERROR(__xludf.DUMMYFUNCTION("index(SPLIT(L279,""-""),0,1)"),2019.0)</f>
        <v>2019</v>
      </c>
      <c r="N279" s="5">
        <v>61.0</v>
      </c>
      <c r="O279" s="5">
        <v>120.0</v>
      </c>
      <c r="P279" s="5">
        <v>10.0</v>
      </c>
      <c r="Q279" s="7" t="s">
        <v>2086</v>
      </c>
      <c r="R279" s="5">
        <v>3.0</v>
      </c>
      <c r="S279" s="5">
        <v>141.0</v>
      </c>
      <c r="T279" s="5">
        <v>39.0</v>
      </c>
      <c r="U279" s="5">
        <v>2404.0</v>
      </c>
      <c r="V279" s="5">
        <v>3.0</v>
      </c>
      <c r="W279" s="5">
        <v>517.0</v>
      </c>
      <c r="X279" s="7" t="s">
        <v>2087</v>
      </c>
      <c r="Y279" s="5">
        <v>13.0</v>
      </c>
      <c r="Z279" s="5">
        <v>669.0</v>
      </c>
      <c r="AA279" s="5">
        <v>0.0</v>
      </c>
      <c r="AB279" s="5">
        <v>2.0</v>
      </c>
      <c r="AC279" s="7" t="s">
        <v>60</v>
      </c>
      <c r="AD279" s="7" t="s">
        <v>78</v>
      </c>
      <c r="AE279" s="7" t="s">
        <v>62</v>
      </c>
      <c r="AF279" s="7" t="s">
        <v>63</v>
      </c>
      <c r="AG279" s="7" t="s">
        <v>64</v>
      </c>
      <c r="AH279" s="7"/>
      <c r="AI279" s="7" t="s">
        <v>65</v>
      </c>
      <c r="AJ279" s="9" t="b">
        <v>0</v>
      </c>
      <c r="AK279" s="7" t="s">
        <v>64</v>
      </c>
      <c r="AL279" s="5" t="s">
        <v>172</v>
      </c>
      <c r="AM279" s="5" t="s">
        <v>173</v>
      </c>
      <c r="AN279" s="10" t="s">
        <v>2088</v>
      </c>
      <c r="AO279" s="11" t="s">
        <v>2089</v>
      </c>
      <c r="AP279" s="11">
        <v>15.0</v>
      </c>
      <c r="AQ279" s="11"/>
      <c r="AR279" s="12">
        <f>IFERROR(__xludf.DUMMYFUNCTION("IF(REGEXMATCH(AO279, ""ISU_REP""), 1, 0)"),0.0)</f>
        <v>0</v>
      </c>
      <c r="AS279" s="12">
        <f>IFERROR(__xludf.DUMMYFUNCTION("IF(REGEXMATCH(AO279, ""ISU_ANLYS""), 1, 0)"),1.0)</f>
        <v>1</v>
      </c>
      <c r="AT279" s="12">
        <f>IFERROR(__xludf.DUMMYFUNCTION("IF(REGEXMATCH(AO279, ""SOL_DES""), 1, 0)"),1.0)</f>
        <v>1</v>
      </c>
      <c r="AU279" s="12">
        <f>IFERROR(__xludf.DUMMYFUNCTION("IF(REGEXMATCH(AO279, ""IMPL""), 1, 0)"),1.0)</f>
        <v>1</v>
      </c>
      <c r="AV279" s="12">
        <f>IFERROR(__xludf.DUMMYFUNCTION("IF(REGEXMATCH(AO279, ""CR""), 1, 0)"),1.0)</f>
        <v>1</v>
      </c>
      <c r="AW279" s="12">
        <f>IFERROR(__xludf.DUMMYFUNCTION("IF(REGEXMATCH(AO279, ""VER""), 1, 0)"),1.0)</f>
        <v>1</v>
      </c>
      <c r="AX279" s="10" t="s">
        <v>252</v>
      </c>
      <c r="AY279" s="10" t="s">
        <v>94</v>
      </c>
    </row>
    <row r="280" ht="15.75" customHeight="1">
      <c r="A280" s="5">
        <v>1574259.0</v>
      </c>
      <c r="B280" s="6" t="s">
        <v>2090</v>
      </c>
      <c r="C280" s="5">
        <v>0.0</v>
      </c>
      <c r="D280" s="7" t="s">
        <v>52</v>
      </c>
      <c r="E280" s="7" t="s">
        <v>53</v>
      </c>
      <c r="F280" s="7" t="s">
        <v>440</v>
      </c>
      <c r="G280" s="7" t="s">
        <v>2091</v>
      </c>
      <c r="H280" s="7" t="s">
        <v>2092</v>
      </c>
      <c r="I280" s="5">
        <v>2019.0</v>
      </c>
      <c r="J280" s="8">
        <v>43678.0</v>
      </c>
      <c r="K280" s="7" t="s">
        <v>2093</v>
      </c>
      <c r="L280" s="7" t="s">
        <v>2094</v>
      </c>
      <c r="M280" s="7">
        <f>IFERROR(__xludf.DUMMYFUNCTION("index(SPLIT(L280,""-""),0,1)"),2020.0)</f>
        <v>2020</v>
      </c>
      <c r="N280" s="5">
        <v>328.0</v>
      </c>
      <c r="O280" s="5">
        <v>879.0</v>
      </c>
      <c r="P280" s="5">
        <v>2.0</v>
      </c>
      <c r="Q280" s="7" t="s">
        <v>2095</v>
      </c>
      <c r="R280" s="5">
        <v>5.0</v>
      </c>
      <c r="S280" s="5">
        <v>162.0</v>
      </c>
      <c r="T280" s="5">
        <v>5.0</v>
      </c>
      <c r="U280" s="5">
        <v>235.0</v>
      </c>
      <c r="V280" s="5">
        <v>1.0</v>
      </c>
      <c r="W280" s="5">
        <v>162.0</v>
      </c>
      <c r="X280" s="7" t="s">
        <v>2096</v>
      </c>
      <c r="Y280" s="5">
        <v>1.0</v>
      </c>
      <c r="Z280" s="5">
        <v>12.0</v>
      </c>
      <c r="AA280" s="5">
        <v>0.0</v>
      </c>
      <c r="AB280" s="5">
        <v>1.0</v>
      </c>
      <c r="AC280" s="7" t="s">
        <v>1150</v>
      </c>
      <c r="AD280" s="7" t="s">
        <v>1721</v>
      </c>
      <c r="AE280" s="7" t="s">
        <v>62</v>
      </c>
      <c r="AF280" s="7" t="s">
        <v>63</v>
      </c>
      <c r="AG280" s="7" t="s">
        <v>64</v>
      </c>
      <c r="AH280" s="7"/>
      <c r="AI280" s="7" t="s">
        <v>65</v>
      </c>
      <c r="AJ280" s="9" t="b">
        <v>0</v>
      </c>
      <c r="AK280" s="7" t="s">
        <v>2097</v>
      </c>
      <c r="AL280" s="5" t="s">
        <v>66</v>
      </c>
      <c r="AM280" s="5" t="s">
        <v>223</v>
      </c>
      <c r="AN280" s="10" t="s">
        <v>1449</v>
      </c>
      <c r="AO280" s="11" t="s">
        <v>448</v>
      </c>
      <c r="AP280" s="11">
        <v>3.0</v>
      </c>
      <c r="AQ280" s="11" t="str">
        <f>IF(AP280&gt;12,"1","0")</f>
        <v>0</v>
      </c>
      <c r="AR280" s="12">
        <f>IFERROR(__xludf.DUMMYFUNCTION("IF(REGEXMATCH(AO280, ""ISU_REP""), 1, 0)"),0.0)</f>
        <v>0</v>
      </c>
      <c r="AS280" s="12">
        <f>IFERROR(__xludf.DUMMYFUNCTION("IF(REGEXMATCH(AO280, ""ISU_ANLYS""), 1, 0)"),0.0)</f>
        <v>0</v>
      </c>
      <c r="AT280" s="12">
        <f>IFERROR(__xludf.DUMMYFUNCTION("IF(REGEXMATCH(AO280, ""SOL_DES""), 1, 0)"),1.0)</f>
        <v>1</v>
      </c>
      <c r="AU280" s="12">
        <f>IFERROR(__xludf.DUMMYFUNCTION("IF(REGEXMATCH(AO280, ""IMPL""), 1, 0)"),1.0)</f>
        <v>1</v>
      </c>
      <c r="AV280" s="12">
        <f>IFERROR(__xludf.DUMMYFUNCTION("IF(REGEXMATCH(AO280, ""CR""), 1, 0)"),1.0)</f>
        <v>1</v>
      </c>
      <c r="AW280" s="12">
        <f>IFERROR(__xludf.DUMMYFUNCTION("IF(REGEXMATCH(AO280, ""VER""), 1, 0)"),0.0)</f>
        <v>0</v>
      </c>
      <c r="AX280" s="10" t="s">
        <v>376</v>
      </c>
      <c r="AY280" s="10" t="s">
        <v>71</v>
      </c>
    </row>
    <row r="281" ht="15.75" customHeight="1">
      <c r="A281" s="5">
        <v>1574357.0</v>
      </c>
      <c r="B281" s="6" t="s">
        <v>2098</v>
      </c>
      <c r="C281" s="5">
        <v>1.0</v>
      </c>
      <c r="D281" s="7" t="s">
        <v>605</v>
      </c>
      <c r="E281" s="7" t="s">
        <v>53</v>
      </c>
      <c r="F281" s="7" t="s">
        <v>108</v>
      </c>
      <c r="G281" s="7" t="s">
        <v>1807</v>
      </c>
      <c r="H281" s="7" t="s">
        <v>2099</v>
      </c>
      <c r="I281" s="5">
        <v>2019.0</v>
      </c>
      <c r="J281" s="8">
        <v>43678.0</v>
      </c>
      <c r="K281" s="7" t="s">
        <v>2100</v>
      </c>
      <c r="L281" s="7" t="s">
        <v>2100</v>
      </c>
      <c r="M281" s="7"/>
      <c r="N281" s="5">
        <v>11.0</v>
      </c>
      <c r="O281" s="5">
        <v>11.0</v>
      </c>
      <c r="P281" s="5">
        <v>0.0</v>
      </c>
      <c r="Q281" s="7" t="s">
        <v>2101</v>
      </c>
      <c r="R281" s="5">
        <v>16.0</v>
      </c>
      <c r="S281" s="5">
        <v>66.0</v>
      </c>
      <c r="T281" s="5">
        <v>8.0</v>
      </c>
      <c r="U281" s="5">
        <v>378.0</v>
      </c>
      <c r="V281" s="5">
        <v>6.0</v>
      </c>
      <c r="W281" s="5">
        <v>315.0</v>
      </c>
      <c r="X281" s="7" t="s">
        <v>1807</v>
      </c>
      <c r="Y281" s="5">
        <v>6.0</v>
      </c>
      <c r="Z281" s="5">
        <v>315.0</v>
      </c>
      <c r="AA281" s="5">
        <v>1.0</v>
      </c>
      <c r="AB281" s="5">
        <v>0.0</v>
      </c>
      <c r="AC281" s="7" t="s">
        <v>1570</v>
      </c>
      <c r="AD281" s="7" t="s">
        <v>78</v>
      </c>
      <c r="AE281" s="7" t="s">
        <v>62</v>
      </c>
      <c r="AF281" s="7" t="s">
        <v>63</v>
      </c>
      <c r="AG281" s="7" t="s">
        <v>64</v>
      </c>
      <c r="AH281" s="7"/>
      <c r="AI281" s="7" t="s">
        <v>65</v>
      </c>
      <c r="AJ281" s="9" t="b">
        <v>0</v>
      </c>
      <c r="AK281" s="7" t="s">
        <v>64</v>
      </c>
      <c r="AL281" s="5" t="s">
        <v>66</v>
      </c>
      <c r="AM281" s="5" t="s">
        <v>79</v>
      </c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ht="15.75" customHeight="1">
      <c r="A282" s="5">
        <v>1574407.0</v>
      </c>
      <c r="B282" s="6" t="s">
        <v>2102</v>
      </c>
      <c r="C282" s="5">
        <v>1.0</v>
      </c>
      <c r="D282" s="7" t="s">
        <v>605</v>
      </c>
      <c r="E282" s="7" t="s">
        <v>53</v>
      </c>
      <c r="F282" s="7" t="s">
        <v>54</v>
      </c>
      <c r="G282" s="7" t="s">
        <v>1807</v>
      </c>
      <c r="H282" s="7" t="s">
        <v>2103</v>
      </c>
      <c r="I282" s="5">
        <v>2019.0</v>
      </c>
      <c r="J282" s="8">
        <v>43678.0</v>
      </c>
      <c r="K282" s="7" t="s">
        <v>2104</v>
      </c>
      <c r="L282" s="7" t="s">
        <v>2104</v>
      </c>
      <c r="M282" s="7"/>
      <c r="N282" s="5">
        <v>8.0</v>
      </c>
      <c r="O282" s="5">
        <v>8.0</v>
      </c>
      <c r="P282" s="5">
        <v>0.0</v>
      </c>
      <c r="Q282" s="7" t="s">
        <v>2105</v>
      </c>
      <c r="R282" s="5">
        <v>12.0</v>
      </c>
      <c r="S282" s="5">
        <v>143.0</v>
      </c>
      <c r="T282" s="5">
        <v>9.0</v>
      </c>
      <c r="U282" s="5">
        <v>249.0</v>
      </c>
      <c r="V282" s="5">
        <v>7.0</v>
      </c>
      <c r="W282" s="5">
        <v>215.0</v>
      </c>
      <c r="X282" s="7" t="s">
        <v>1807</v>
      </c>
      <c r="Y282" s="5">
        <v>7.0</v>
      </c>
      <c r="Z282" s="5">
        <v>215.0</v>
      </c>
      <c r="AA282" s="5">
        <v>1.0</v>
      </c>
      <c r="AB282" s="5">
        <v>0.0</v>
      </c>
      <c r="AC282" s="7" t="s">
        <v>1570</v>
      </c>
      <c r="AD282" s="7" t="s">
        <v>78</v>
      </c>
      <c r="AE282" s="7" t="s">
        <v>62</v>
      </c>
      <c r="AF282" s="7" t="s">
        <v>63</v>
      </c>
      <c r="AG282" s="7" t="s">
        <v>64</v>
      </c>
      <c r="AH282" s="7"/>
      <c r="AI282" s="7" t="s">
        <v>65</v>
      </c>
      <c r="AJ282" s="9" t="b">
        <v>0</v>
      </c>
      <c r="AK282" s="7" t="s">
        <v>64</v>
      </c>
      <c r="AL282" s="5" t="s">
        <v>66</v>
      </c>
      <c r="AM282" s="5" t="s">
        <v>241</v>
      </c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ht="15.75" customHeight="1">
      <c r="A283" s="5">
        <v>1576600.0</v>
      </c>
      <c r="B283" s="6" t="s">
        <v>2106</v>
      </c>
      <c r="C283" s="5">
        <v>0.0</v>
      </c>
      <c r="D283" s="7" t="s">
        <v>233</v>
      </c>
      <c r="E283" s="7" t="s">
        <v>205</v>
      </c>
      <c r="F283" s="7" t="s">
        <v>1982</v>
      </c>
      <c r="G283" s="7" t="s">
        <v>2107</v>
      </c>
      <c r="H283" s="7" t="s">
        <v>2108</v>
      </c>
      <c r="I283" s="5">
        <v>2019.0</v>
      </c>
      <c r="J283" s="8">
        <v>43678.0</v>
      </c>
      <c r="K283" s="7" t="s">
        <v>2109</v>
      </c>
      <c r="L283" s="7" t="s">
        <v>2110</v>
      </c>
      <c r="M283" s="7">
        <f>IFERROR(__xludf.DUMMYFUNCTION("index(SPLIT(L283,""-""),0,1)"),2019.0)</f>
        <v>2019</v>
      </c>
      <c r="N283" s="5">
        <v>35.0</v>
      </c>
      <c r="O283" s="5">
        <v>39.0</v>
      </c>
      <c r="P283" s="5">
        <v>4.0</v>
      </c>
      <c r="Q283" s="7" t="s">
        <v>2111</v>
      </c>
      <c r="R283" s="5">
        <v>10.0</v>
      </c>
      <c r="S283" s="5">
        <v>96.0</v>
      </c>
      <c r="T283" s="5">
        <v>15.0</v>
      </c>
      <c r="U283" s="5">
        <v>759.0</v>
      </c>
      <c r="V283" s="5">
        <v>2.0</v>
      </c>
      <c r="W283" s="5">
        <v>127.0</v>
      </c>
      <c r="X283" s="7" t="s">
        <v>2112</v>
      </c>
      <c r="Y283" s="5">
        <v>3.0</v>
      </c>
      <c r="Z283" s="5">
        <v>167.0</v>
      </c>
      <c r="AA283" s="5">
        <v>0.0</v>
      </c>
      <c r="AB283" s="5">
        <v>5.0</v>
      </c>
      <c r="AC283" s="7" t="s">
        <v>222</v>
      </c>
      <c r="AD283" s="7" t="s">
        <v>78</v>
      </c>
      <c r="AE283" s="7" t="s">
        <v>62</v>
      </c>
      <c r="AF283" s="7" t="s">
        <v>115</v>
      </c>
      <c r="AG283" s="7" t="s">
        <v>64</v>
      </c>
      <c r="AH283" s="7"/>
      <c r="AI283" s="7" t="s">
        <v>212</v>
      </c>
      <c r="AJ283" s="9" t="b">
        <v>0</v>
      </c>
      <c r="AK283" s="7" t="s">
        <v>64</v>
      </c>
      <c r="AL283" s="5" t="s">
        <v>66</v>
      </c>
      <c r="AM283" s="5" t="s">
        <v>241</v>
      </c>
      <c r="AN283" s="10" t="s">
        <v>2113</v>
      </c>
      <c r="AO283" s="11" t="s">
        <v>2114</v>
      </c>
      <c r="AP283" s="11">
        <v>6.0</v>
      </c>
      <c r="AQ283" s="11"/>
      <c r="AR283" s="12">
        <f>IFERROR(__xludf.DUMMYFUNCTION("IF(REGEXMATCH(AO283, ""ISU_REP""), 1, 0)"),0.0)</f>
        <v>0</v>
      </c>
      <c r="AS283" s="12">
        <f>IFERROR(__xludf.DUMMYFUNCTION("IF(REGEXMATCH(AO283, ""ISU_ANLYS""), 1, 0)"),0.0)</f>
        <v>0</v>
      </c>
      <c r="AT283" s="12">
        <f>IFERROR(__xludf.DUMMYFUNCTION("IF(REGEXMATCH(AO283, ""SOL_DES""), 1, 0)"),0.0)</f>
        <v>0</v>
      </c>
      <c r="AU283" s="12">
        <f>IFERROR(__xludf.DUMMYFUNCTION("IF(REGEXMATCH(AO283, ""IMPL""), 1, 0)"),1.0)</f>
        <v>1</v>
      </c>
      <c r="AV283" s="12">
        <f>IFERROR(__xludf.DUMMYFUNCTION("IF(REGEXMATCH(AO283, ""CR""), 1, 0)"),1.0)</f>
        <v>1</v>
      </c>
      <c r="AW283" s="12">
        <f>IFERROR(__xludf.DUMMYFUNCTION("IF(REGEXMATCH(AO283, ""VER""), 1, 0)"),1.0)</f>
        <v>1</v>
      </c>
      <c r="AX283" s="10" t="s">
        <v>138</v>
      </c>
      <c r="AY283" s="10" t="s">
        <v>94</v>
      </c>
    </row>
    <row r="284" ht="15.75" customHeight="1">
      <c r="A284" s="5">
        <v>1576778.0</v>
      </c>
      <c r="B284" s="6" t="s">
        <v>2115</v>
      </c>
      <c r="C284" s="5">
        <v>0.0</v>
      </c>
      <c r="D284" s="7" t="s">
        <v>52</v>
      </c>
      <c r="E284" s="7" t="s">
        <v>205</v>
      </c>
      <c r="F284" s="7" t="s">
        <v>2116</v>
      </c>
      <c r="G284" s="7" t="s">
        <v>2117</v>
      </c>
      <c r="H284" s="7" t="s">
        <v>2118</v>
      </c>
      <c r="I284" s="5">
        <v>2019.0</v>
      </c>
      <c r="J284" s="8">
        <v>43678.0</v>
      </c>
      <c r="K284" s="7" t="s">
        <v>2119</v>
      </c>
      <c r="L284" s="7" t="s">
        <v>2120</v>
      </c>
      <c r="M284" s="7">
        <f>IFERROR(__xludf.DUMMYFUNCTION("index(SPLIT(L284,""-""),0,1)"),2020.0)</f>
        <v>2020</v>
      </c>
      <c r="N284" s="5">
        <v>226.0</v>
      </c>
      <c r="O284" s="5">
        <v>868.0</v>
      </c>
      <c r="P284" s="5">
        <v>4.0</v>
      </c>
      <c r="Q284" s="7" t="s">
        <v>2121</v>
      </c>
      <c r="R284" s="5">
        <v>8.0</v>
      </c>
      <c r="S284" s="5">
        <v>110.0</v>
      </c>
      <c r="T284" s="5">
        <v>6.0</v>
      </c>
      <c r="U284" s="5">
        <v>176.0</v>
      </c>
      <c r="V284" s="5">
        <v>1.0</v>
      </c>
      <c r="W284" s="5">
        <v>110.0</v>
      </c>
      <c r="X284" s="7" t="s">
        <v>2122</v>
      </c>
      <c r="Y284" s="5">
        <v>2.0</v>
      </c>
      <c r="Z284" s="5">
        <v>24.0</v>
      </c>
      <c r="AA284" s="5">
        <v>0.0</v>
      </c>
      <c r="AB284" s="5">
        <v>1.0</v>
      </c>
      <c r="AC284" s="7" t="s">
        <v>742</v>
      </c>
      <c r="AD284" s="7" t="s">
        <v>102</v>
      </c>
      <c r="AE284" s="7" t="s">
        <v>62</v>
      </c>
      <c r="AF284" s="7" t="s">
        <v>63</v>
      </c>
      <c r="AG284" s="7" t="s">
        <v>64</v>
      </c>
      <c r="AH284" s="7"/>
      <c r="AI284" s="7" t="s">
        <v>212</v>
      </c>
      <c r="AJ284" s="9" t="b">
        <v>0</v>
      </c>
      <c r="AK284" s="7" t="s">
        <v>2123</v>
      </c>
      <c r="AL284" s="5" t="s">
        <v>66</v>
      </c>
      <c r="AM284" s="5" t="s">
        <v>391</v>
      </c>
      <c r="AN284" s="10" t="s">
        <v>1449</v>
      </c>
      <c r="AO284" s="11" t="s">
        <v>448</v>
      </c>
      <c r="AP284" s="11">
        <v>3.0</v>
      </c>
      <c r="AQ284" s="11" t="str">
        <f>IF(AP284&gt;12,"1","0")</f>
        <v>0</v>
      </c>
      <c r="AR284" s="12">
        <f>IFERROR(__xludf.DUMMYFUNCTION("IF(REGEXMATCH(AO284, ""ISU_REP""), 1, 0)"),0.0)</f>
        <v>0</v>
      </c>
      <c r="AS284" s="12">
        <f>IFERROR(__xludf.DUMMYFUNCTION("IF(REGEXMATCH(AO284, ""ISU_ANLYS""), 1, 0)"),0.0)</f>
        <v>0</v>
      </c>
      <c r="AT284" s="12">
        <f>IFERROR(__xludf.DUMMYFUNCTION("IF(REGEXMATCH(AO284, ""SOL_DES""), 1, 0)"),1.0)</f>
        <v>1</v>
      </c>
      <c r="AU284" s="12">
        <f>IFERROR(__xludf.DUMMYFUNCTION("IF(REGEXMATCH(AO284, ""IMPL""), 1, 0)"),1.0)</f>
        <v>1</v>
      </c>
      <c r="AV284" s="12">
        <f>IFERROR(__xludf.DUMMYFUNCTION("IF(REGEXMATCH(AO284, ""CR""), 1, 0)"),1.0)</f>
        <v>1</v>
      </c>
      <c r="AW284" s="12">
        <f>IFERROR(__xludf.DUMMYFUNCTION("IF(REGEXMATCH(AO284, ""VER""), 1, 0)"),0.0)</f>
        <v>0</v>
      </c>
      <c r="AX284" s="10" t="s">
        <v>376</v>
      </c>
      <c r="AY284" s="10" t="s">
        <v>71</v>
      </c>
    </row>
    <row r="285" ht="15.75" customHeight="1">
      <c r="A285" s="5">
        <v>1578850.0</v>
      </c>
      <c r="B285" s="6" t="s">
        <v>2124</v>
      </c>
      <c r="C285" s="5">
        <v>1.0</v>
      </c>
      <c r="D285" s="7" t="s">
        <v>605</v>
      </c>
      <c r="E285" s="7" t="s">
        <v>53</v>
      </c>
      <c r="F285" s="7" t="s">
        <v>54</v>
      </c>
      <c r="G285" s="7" t="s">
        <v>1807</v>
      </c>
      <c r="H285" s="7" t="s">
        <v>2125</v>
      </c>
      <c r="I285" s="5">
        <v>2019.0</v>
      </c>
      <c r="J285" s="8">
        <v>43709.0</v>
      </c>
      <c r="K285" s="7" t="s">
        <v>2126</v>
      </c>
      <c r="L285" s="7" t="s">
        <v>2126</v>
      </c>
      <c r="M285" s="7"/>
      <c r="N285" s="5">
        <v>5.0</v>
      </c>
      <c r="O285" s="5">
        <v>5.0</v>
      </c>
      <c r="P285" s="5">
        <v>0.0</v>
      </c>
      <c r="Q285" s="7" t="s">
        <v>2127</v>
      </c>
      <c r="R285" s="5">
        <v>8.0</v>
      </c>
      <c r="S285" s="5">
        <v>120.0</v>
      </c>
      <c r="T285" s="5">
        <v>8.0</v>
      </c>
      <c r="U285" s="5">
        <v>211.0</v>
      </c>
      <c r="V285" s="5">
        <v>6.0</v>
      </c>
      <c r="W285" s="5">
        <v>180.0</v>
      </c>
      <c r="X285" s="7" t="s">
        <v>1807</v>
      </c>
      <c r="Y285" s="5">
        <v>6.0</v>
      </c>
      <c r="Z285" s="5">
        <v>180.0</v>
      </c>
      <c r="AA285" s="5">
        <v>1.0</v>
      </c>
      <c r="AB285" s="5">
        <v>0.0</v>
      </c>
      <c r="AC285" s="7" t="s">
        <v>1570</v>
      </c>
      <c r="AD285" s="7" t="s">
        <v>78</v>
      </c>
      <c r="AE285" s="7" t="s">
        <v>62</v>
      </c>
      <c r="AF285" s="7" t="s">
        <v>63</v>
      </c>
      <c r="AG285" s="7" t="s">
        <v>64</v>
      </c>
      <c r="AH285" s="7"/>
      <c r="AI285" s="7" t="s">
        <v>65</v>
      </c>
      <c r="AJ285" s="9" t="b">
        <v>0</v>
      </c>
      <c r="AK285" s="7" t="s">
        <v>64</v>
      </c>
      <c r="AL285" s="5" t="s">
        <v>66</v>
      </c>
      <c r="AM285" s="5" t="s">
        <v>223</v>
      </c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ht="15.75" customHeight="1">
      <c r="A286" s="5">
        <v>1579004.0</v>
      </c>
      <c r="B286" s="6" t="s">
        <v>2128</v>
      </c>
      <c r="C286" s="5">
        <v>0.0</v>
      </c>
      <c r="D286" s="7" t="s">
        <v>233</v>
      </c>
      <c r="E286" s="7" t="s">
        <v>205</v>
      </c>
      <c r="F286" s="7" t="s">
        <v>330</v>
      </c>
      <c r="G286" s="7" t="s">
        <v>1345</v>
      </c>
      <c r="H286" s="7" t="s">
        <v>2129</v>
      </c>
      <c r="I286" s="5">
        <v>2019.0</v>
      </c>
      <c r="J286" s="8">
        <v>43709.0</v>
      </c>
      <c r="K286" s="7" t="s">
        <v>2130</v>
      </c>
      <c r="L286" s="7" t="s">
        <v>2131</v>
      </c>
      <c r="M286" s="7">
        <f>IFERROR(__xludf.DUMMYFUNCTION("index(SPLIT(L286,""-""),0,1)"),2019.0)</f>
        <v>2019</v>
      </c>
      <c r="N286" s="5">
        <v>20.0</v>
      </c>
      <c r="O286" s="5">
        <v>56.0</v>
      </c>
      <c r="P286" s="5">
        <v>6.0</v>
      </c>
      <c r="Q286" s="7" t="s">
        <v>2132</v>
      </c>
      <c r="R286" s="5">
        <v>10.0</v>
      </c>
      <c r="S286" s="5">
        <v>0.0</v>
      </c>
      <c r="T286" s="5">
        <v>11.0</v>
      </c>
      <c r="U286" s="5">
        <v>867.0</v>
      </c>
      <c r="V286" s="5">
        <v>1.0</v>
      </c>
      <c r="W286" s="5">
        <v>0.0</v>
      </c>
      <c r="X286" s="7" t="s">
        <v>2043</v>
      </c>
      <c r="Y286" s="5">
        <v>3.0</v>
      </c>
      <c r="Z286" s="5">
        <v>156.0</v>
      </c>
      <c r="AA286" s="5">
        <v>0.0</v>
      </c>
      <c r="AB286" s="5">
        <v>2.0</v>
      </c>
      <c r="AC286" s="7" t="s">
        <v>222</v>
      </c>
      <c r="AD286" s="7" t="s">
        <v>78</v>
      </c>
      <c r="AE286" s="7" t="s">
        <v>62</v>
      </c>
      <c r="AF286" s="7" t="s">
        <v>63</v>
      </c>
      <c r="AG286" s="7" t="s">
        <v>64</v>
      </c>
      <c r="AH286" s="7"/>
      <c r="AI286" s="7" t="s">
        <v>212</v>
      </c>
      <c r="AJ286" s="9" t="b">
        <v>0</v>
      </c>
      <c r="AK286" s="7" t="s">
        <v>64</v>
      </c>
      <c r="AL286" s="5" t="s">
        <v>66</v>
      </c>
      <c r="AM286" s="5" t="s">
        <v>90</v>
      </c>
      <c r="AN286" s="10" t="s">
        <v>2133</v>
      </c>
      <c r="AO286" s="11" t="s">
        <v>1577</v>
      </c>
      <c r="AP286" s="11">
        <v>5.0</v>
      </c>
      <c r="AQ286" s="11"/>
      <c r="AR286" s="12">
        <f>IFERROR(__xludf.DUMMYFUNCTION("IF(REGEXMATCH(AO286, ""ISU_REP""), 1, 0)"),0.0)</f>
        <v>0</v>
      </c>
      <c r="AS286" s="12">
        <f>IFERROR(__xludf.DUMMYFUNCTION("IF(REGEXMATCH(AO286, ""ISU_ANLYS""), 1, 0)"),0.0)</f>
        <v>0</v>
      </c>
      <c r="AT286" s="12">
        <f>IFERROR(__xludf.DUMMYFUNCTION("IF(REGEXMATCH(AO286, ""SOL_DES""), 1, 0)"),1.0)</f>
        <v>1</v>
      </c>
      <c r="AU286" s="12">
        <f>IFERROR(__xludf.DUMMYFUNCTION("IF(REGEXMATCH(AO286, ""IMPL""), 1, 0)"),1.0)</f>
        <v>1</v>
      </c>
      <c r="AV286" s="12">
        <f>IFERROR(__xludf.DUMMYFUNCTION("IF(REGEXMATCH(AO286, ""CR""), 1, 0)"),1.0)</f>
        <v>1</v>
      </c>
      <c r="AW286" s="12">
        <f>IFERROR(__xludf.DUMMYFUNCTION("IF(REGEXMATCH(AO286, ""VER""), 1, 0)"),1.0)</f>
        <v>1</v>
      </c>
      <c r="AX286" s="10" t="s">
        <v>376</v>
      </c>
      <c r="AY286" s="10" t="s">
        <v>71</v>
      </c>
    </row>
    <row r="287" ht="15.75" customHeight="1">
      <c r="A287" s="5">
        <v>1581315.0</v>
      </c>
      <c r="B287" s="6" t="s">
        <v>2134</v>
      </c>
      <c r="C287" s="5">
        <v>0.0</v>
      </c>
      <c r="D287" s="7" t="s">
        <v>605</v>
      </c>
      <c r="E287" s="7" t="s">
        <v>53</v>
      </c>
      <c r="F287" s="7" t="s">
        <v>2135</v>
      </c>
      <c r="G287" s="7" t="s">
        <v>240</v>
      </c>
      <c r="H287" s="7" t="s">
        <v>2136</v>
      </c>
      <c r="I287" s="5">
        <v>2019.0</v>
      </c>
      <c r="J287" s="8">
        <v>43709.0</v>
      </c>
      <c r="K287" s="7" t="s">
        <v>2137</v>
      </c>
      <c r="L287" s="7" t="s">
        <v>2138</v>
      </c>
      <c r="M287" s="7">
        <f>IFERROR(__xludf.DUMMYFUNCTION("index(SPLIT(L287,""-""),0,1)"),2019.0)</f>
        <v>2019</v>
      </c>
      <c r="N287" s="5">
        <v>9.0</v>
      </c>
      <c r="O287" s="5">
        <v>11.0</v>
      </c>
      <c r="P287" s="5">
        <v>1.0</v>
      </c>
      <c r="Q287" s="7" t="s">
        <v>2139</v>
      </c>
      <c r="R287" s="5">
        <v>6.0</v>
      </c>
      <c r="S287" s="5">
        <v>15.0</v>
      </c>
      <c r="T287" s="5">
        <v>11.0</v>
      </c>
      <c r="U287" s="5">
        <v>328.0</v>
      </c>
      <c r="V287" s="5">
        <v>5.0</v>
      </c>
      <c r="W287" s="5">
        <v>171.0</v>
      </c>
      <c r="X287" s="7" t="s">
        <v>240</v>
      </c>
      <c r="Y287" s="5">
        <v>5.0</v>
      </c>
      <c r="Z287" s="5">
        <v>171.0</v>
      </c>
      <c r="AA287" s="5">
        <v>1.0</v>
      </c>
      <c r="AB287" s="5">
        <v>3.0</v>
      </c>
      <c r="AC287" s="7" t="s">
        <v>222</v>
      </c>
      <c r="AD287" s="7" t="s">
        <v>78</v>
      </c>
      <c r="AE287" s="7" t="s">
        <v>62</v>
      </c>
      <c r="AF287" s="7" t="s">
        <v>63</v>
      </c>
      <c r="AG287" s="7" t="s">
        <v>64</v>
      </c>
      <c r="AH287" s="7"/>
      <c r="AI287" s="7" t="s">
        <v>65</v>
      </c>
      <c r="AJ287" s="9" t="b">
        <v>0</v>
      </c>
      <c r="AK287" s="7" t="s">
        <v>64</v>
      </c>
      <c r="AL287" s="5" t="s">
        <v>66</v>
      </c>
      <c r="AM287" s="5" t="s">
        <v>223</v>
      </c>
      <c r="AN287" s="10" t="s">
        <v>2140</v>
      </c>
      <c r="AO287" s="11" t="s">
        <v>2141</v>
      </c>
      <c r="AP287" s="11">
        <v>8.0</v>
      </c>
      <c r="AQ287" s="11"/>
      <c r="AR287" s="12">
        <f>IFERROR(__xludf.DUMMYFUNCTION("IF(REGEXMATCH(AO287, ""ISU_REP""), 1, 0)"),0.0)</f>
        <v>0</v>
      </c>
      <c r="AS287" s="12">
        <f>IFERROR(__xludf.DUMMYFUNCTION("IF(REGEXMATCH(AO287, ""ISU_ANLYS""), 1, 0)"),0.0)</f>
        <v>0</v>
      </c>
      <c r="AT287" s="12">
        <f>IFERROR(__xludf.DUMMYFUNCTION("IF(REGEXMATCH(AO287, ""SOL_DES""), 1, 0)"),1.0)</f>
        <v>1</v>
      </c>
      <c r="AU287" s="12">
        <f>IFERROR(__xludf.DUMMYFUNCTION("IF(REGEXMATCH(AO287, ""IMPL""), 1, 0)"),1.0)</f>
        <v>1</v>
      </c>
      <c r="AV287" s="12">
        <f>IFERROR(__xludf.DUMMYFUNCTION("IF(REGEXMATCH(AO287, ""CR""), 1, 0)"),1.0)</f>
        <v>1</v>
      </c>
      <c r="AW287" s="12">
        <f>IFERROR(__xludf.DUMMYFUNCTION("IF(REGEXMATCH(AO287, ""VER""), 1, 0)"),1.0)</f>
        <v>1</v>
      </c>
      <c r="AX287" s="10" t="s">
        <v>307</v>
      </c>
      <c r="AY287" s="10" t="s">
        <v>94</v>
      </c>
    </row>
    <row r="288" ht="15.75" customHeight="1">
      <c r="A288" s="5">
        <v>1584095.0</v>
      </c>
      <c r="B288" s="6" t="s">
        <v>2142</v>
      </c>
      <c r="C288" s="5">
        <v>1.0</v>
      </c>
      <c r="D288" s="7" t="s">
        <v>605</v>
      </c>
      <c r="E288" s="7" t="s">
        <v>53</v>
      </c>
      <c r="F288" s="7" t="s">
        <v>108</v>
      </c>
      <c r="G288" s="7" t="s">
        <v>1807</v>
      </c>
      <c r="H288" s="7" t="s">
        <v>2143</v>
      </c>
      <c r="I288" s="5">
        <v>2019.0</v>
      </c>
      <c r="J288" s="8">
        <v>43709.0</v>
      </c>
      <c r="K288" s="7" t="s">
        <v>2144</v>
      </c>
      <c r="L288" s="7" t="s">
        <v>2144</v>
      </c>
      <c r="M288" s="7"/>
      <c r="N288" s="5">
        <v>6.0</v>
      </c>
      <c r="O288" s="5">
        <v>6.0</v>
      </c>
      <c r="P288" s="5">
        <v>0.0</v>
      </c>
      <c r="Q288" s="7" t="s">
        <v>2145</v>
      </c>
      <c r="R288" s="5">
        <v>16.0</v>
      </c>
      <c r="S288" s="5">
        <v>130.0</v>
      </c>
      <c r="T288" s="5">
        <v>7.0</v>
      </c>
      <c r="U288" s="5">
        <v>433.0</v>
      </c>
      <c r="V288" s="5">
        <v>5.0</v>
      </c>
      <c r="W288" s="5">
        <v>395.0</v>
      </c>
      <c r="X288" s="7" t="s">
        <v>1807</v>
      </c>
      <c r="Y288" s="5">
        <v>5.0</v>
      </c>
      <c r="Z288" s="5">
        <v>395.0</v>
      </c>
      <c r="AA288" s="5">
        <v>1.0</v>
      </c>
      <c r="AB288" s="5">
        <v>0.0</v>
      </c>
      <c r="AC288" s="7" t="s">
        <v>1570</v>
      </c>
      <c r="AD288" s="7" t="s">
        <v>78</v>
      </c>
      <c r="AE288" s="7" t="s">
        <v>62</v>
      </c>
      <c r="AF288" s="7" t="s">
        <v>63</v>
      </c>
      <c r="AG288" s="7" t="s">
        <v>64</v>
      </c>
      <c r="AH288" s="7"/>
      <c r="AI288" s="7" t="s">
        <v>65</v>
      </c>
      <c r="AJ288" s="9" t="b">
        <v>0</v>
      </c>
      <c r="AK288" s="7" t="s">
        <v>64</v>
      </c>
      <c r="AL288" s="5" t="s">
        <v>326</v>
      </c>
      <c r="AM288" s="5" t="s">
        <v>572</v>
      </c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ht="15.75" customHeight="1">
      <c r="A289" s="5">
        <v>1584273.0</v>
      </c>
      <c r="B289" s="6" t="s">
        <v>2146</v>
      </c>
      <c r="C289" s="5">
        <v>0.0</v>
      </c>
      <c r="D289" s="7" t="s">
        <v>233</v>
      </c>
      <c r="E289" s="7" t="s">
        <v>205</v>
      </c>
      <c r="F289" s="7" t="s">
        <v>330</v>
      </c>
      <c r="G289" s="7" t="s">
        <v>2043</v>
      </c>
      <c r="H289" s="7" t="s">
        <v>2147</v>
      </c>
      <c r="I289" s="5">
        <v>2019.0</v>
      </c>
      <c r="J289" s="8">
        <v>43709.0</v>
      </c>
      <c r="K289" s="7" t="s">
        <v>2148</v>
      </c>
      <c r="L289" s="7" t="s">
        <v>2149</v>
      </c>
      <c r="M289" s="7">
        <f>IFERROR(__xludf.DUMMYFUNCTION("index(SPLIT(L289,""-""),0,1)"),2019.0)</f>
        <v>2019</v>
      </c>
      <c r="N289" s="5">
        <v>1.0</v>
      </c>
      <c r="O289" s="5">
        <v>35.0</v>
      </c>
      <c r="P289" s="5">
        <v>5.0</v>
      </c>
      <c r="Q289" s="7" t="s">
        <v>2150</v>
      </c>
      <c r="R289" s="5">
        <v>10.0</v>
      </c>
      <c r="S289" s="5">
        <v>15.0</v>
      </c>
      <c r="T289" s="5">
        <v>4.0</v>
      </c>
      <c r="U289" s="5">
        <v>65.0</v>
      </c>
      <c r="V289" s="5">
        <v>2.0</v>
      </c>
      <c r="W289" s="5">
        <v>32.0</v>
      </c>
      <c r="X289" s="7" t="s">
        <v>2043</v>
      </c>
      <c r="Y289" s="5">
        <v>2.0</v>
      </c>
      <c r="Z289" s="5">
        <v>32.0</v>
      </c>
      <c r="AA289" s="5">
        <v>1.0</v>
      </c>
      <c r="AB289" s="5">
        <v>1.0</v>
      </c>
      <c r="AC289" s="7" t="s">
        <v>222</v>
      </c>
      <c r="AD289" s="7" t="s">
        <v>78</v>
      </c>
      <c r="AE289" s="7" t="s">
        <v>62</v>
      </c>
      <c r="AF289" s="7" t="s">
        <v>63</v>
      </c>
      <c r="AG289" s="7" t="s">
        <v>64</v>
      </c>
      <c r="AH289" s="7"/>
      <c r="AI289" s="7" t="s">
        <v>212</v>
      </c>
      <c r="AJ289" s="9" t="b">
        <v>0</v>
      </c>
      <c r="AK289" s="7" t="s">
        <v>64</v>
      </c>
      <c r="AL289" s="5" t="s">
        <v>66</v>
      </c>
      <c r="AM289" s="5" t="s">
        <v>103</v>
      </c>
      <c r="AN289" s="10" t="s">
        <v>1754</v>
      </c>
      <c r="AO289" s="11" t="s">
        <v>318</v>
      </c>
      <c r="AP289" s="11">
        <v>3.0</v>
      </c>
      <c r="AQ289" s="11"/>
      <c r="AR289" s="12">
        <f>IFERROR(__xludf.DUMMYFUNCTION("IF(REGEXMATCH(AO289, ""ISU_REP""), 1, 0)"),0.0)</f>
        <v>0</v>
      </c>
      <c r="AS289" s="12">
        <f>IFERROR(__xludf.DUMMYFUNCTION("IF(REGEXMATCH(AO289, ""ISU_ANLYS""), 1, 0)"),1.0)</f>
        <v>1</v>
      </c>
      <c r="AT289" s="12">
        <f>IFERROR(__xludf.DUMMYFUNCTION("IF(REGEXMATCH(AO289, ""SOL_DES""), 1, 0)"),0.0)</f>
        <v>0</v>
      </c>
      <c r="AU289" s="12">
        <f>IFERROR(__xludf.DUMMYFUNCTION("IF(REGEXMATCH(AO289, ""IMPL""), 1, 0)"),1.0)</f>
        <v>1</v>
      </c>
      <c r="AV289" s="12">
        <f>IFERROR(__xludf.DUMMYFUNCTION("IF(REGEXMATCH(AO289, ""CR""), 1, 0)"),1.0)</f>
        <v>1</v>
      </c>
      <c r="AW289" s="12">
        <f>IFERROR(__xludf.DUMMYFUNCTION("IF(REGEXMATCH(AO289, ""VER""), 1, 0)"),0.0)</f>
        <v>0</v>
      </c>
      <c r="AX289" s="10" t="s">
        <v>319</v>
      </c>
      <c r="AY289" s="10" t="s">
        <v>71</v>
      </c>
    </row>
    <row r="290" ht="15.75" customHeight="1">
      <c r="A290" s="5">
        <v>1593658.0</v>
      </c>
      <c r="B290" s="6" t="s">
        <v>2151</v>
      </c>
      <c r="C290" s="5">
        <v>0.0</v>
      </c>
      <c r="D290" s="7" t="s">
        <v>52</v>
      </c>
      <c r="E290" s="7" t="s">
        <v>53</v>
      </c>
      <c r="F290" s="7" t="s">
        <v>1159</v>
      </c>
      <c r="G290" s="7" t="s">
        <v>2152</v>
      </c>
      <c r="H290" s="7" t="s">
        <v>2153</v>
      </c>
      <c r="I290" s="5">
        <v>2019.0</v>
      </c>
      <c r="J290" s="17">
        <v>43770.0</v>
      </c>
      <c r="K290" s="7" t="s">
        <v>2154</v>
      </c>
      <c r="L290" s="7" t="s">
        <v>2155</v>
      </c>
      <c r="M290" s="7">
        <f>IFERROR(__xludf.DUMMYFUNCTION("index(SPLIT(L290,""-""),0,1)"),2019.0)</f>
        <v>2019</v>
      </c>
      <c r="N290" s="5">
        <v>1.0</v>
      </c>
      <c r="O290" s="5">
        <v>16.0</v>
      </c>
      <c r="P290" s="5">
        <v>1.0</v>
      </c>
      <c r="Q290" s="7" t="s">
        <v>2156</v>
      </c>
      <c r="R290" s="5">
        <v>11.0</v>
      </c>
      <c r="S290" s="5">
        <v>88.0</v>
      </c>
      <c r="T290" s="5">
        <v>5.0</v>
      </c>
      <c r="U290" s="5">
        <v>210.0</v>
      </c>
      <c r="V290" s="5">
        <v>2.0</v>
      </c>
      <c r="W290" s="5">
        <v>143.0</v>
      </c>
      <c r="X290" s="7" t="s">
        <v>2152</v>
      </c>
      <c r="Y290" s="5">
        <v>2.0</v>
      </c>
      <c r="Z290" s="5">
        <v>143.0</v>
      </c>
      <c r="AA290" s="5">
        <v>1.0</v>
      </c>
      <c r="AB290" s="5">
        <v>1.0</v>
      </c>
      <c r="AC290" s="7" t="s">
        <v>222</v>
      </c>
      <c r="AD290" s="7" t="s">
        <v>78</v>
      </c>
      <c r="AE290" s="7" t="s">
        <v>62</v>
      </c>
      <c r="AF290" s="7" t="s">
        <v>115</v>
      </c>
      <c r="AG290" s="7" t="s">
        <v>64</v>
      </c>
      <c r="AH290" s="7"/>
      <c r="AI290" s="7" t="s">
        <v>65</v>
      </c>
      <c r="AJ290" s="9" t="b">
        <v>0</v>
      </c>
      <c r="AK290" s="7" t="s">
        <v>64</v>
      </c>
      <c r="AL290" s="5" t="s">
        <v>326</v>
      </c>
      <c r="AM290" s="5" t="s">
        <v>327</v>
      </c>
      <c r="AN290" s="10" t="s">
        <v>2157</v>
      </c>
      <c r="AO290" s="11" t="s">
        <v>1412</v>
      </c>
      <c r="AP290" s="11">
        <v>3.0</v>
      </c>
      <c r="AQ290" s="11" t="str">
        <f>IF(AP290&gt;12,"1","0")</f>
        <v>0</v>
      </c>
      <c r="AR290" s="12">
        <f>IFERROR(__xludf.DUMMYFUNCTION("IF(REGEXMATCH(AO290, ""ISU_REP""), 1, 0)"),0.0)</f>
        <v>0</v>
      </c>
      <c r="AS290" s="12">
        <f>IFERROR(__xludf.DUMMYFUNCTION("IF(REGEXMATCH(AO290, ""ISU_ANLYS""), 1, 0)"),0.0)</f>
        <v>0</v>
      </c>
      <c r="AT290" s="12">
        <f>IFERROR(__xludf.DUMMYFUNCTION("IF(REGEXMATCH(AO290, ""SOL_DES""), 1, 0)"),0.0)</f>
        <v>0</v>
      </c>
      <c r="AU290" s="12">
        <f>IFERROR(__xludf.DUMMYFUNCTION("IF(REGEXMATCH(AO290, ""IMPL""), 1, 0)"),1.0)</f>
        <v>1</v>
      </c>
      <c r="AV290" s="12">
        <f>IFERROR(__xludf.DUMMYFUNCTION("IF(REGEXMATCH(AO290, ""CR""), 1, 0)"),1.0)</f>
        <v>1</v>
      </c>
      <c r="AW290" s="12">
        <f>IFERROR(__xludf.DUMMYFUNCTION("IF(REGEXMATCH(AO290, ""VER""), 1, 0)"),1.0)</f>
        <v>1</v>
      </c>
      <c r="AX290" s="10" t="s">
        <v>215</v>
      </c>
      <c r="AY290" s="10" t="s">
        <v>71</v>
      </c>
    </row>
    <row r="291" ht="15.75" customHeight="1">
      <c r="A291" s="5">
        <v>1598488.0</v>
      </c>
      <c r="B291" s="6" t="s">
        <v>2158</v>
      </c>
      <c r="C291" s="5">
        <v>0.0</v>
      </c>
      <c r="D291" s="7" t="s">
        <v>605</v>
      </c>
      <c r="E291" s="7" t="s">
        <v>53</v>
      </c>
      <c r="F291" s="7" t="s">
        <v>234</v>
      </c>
      <c r="G291" s="7" t="s">
        <v>1109</v>
      </c>
      <c r="H291" s="7" t="s">
        <v>2159</v>
      </c>
      <c r="I291" s="5">
        <v>2019.0</v>
      </c>
      <c r="J291" s="17">
        <v>43770.0</v>
      </c>
      <c r="K291" s="7" t="s">
        <v>2160</v>
      </c>
      <c r="L291" s="7" t="s">
        <v>2160</v>
      </c>
      <c r="M291" s="7">
        <f>IFERROR(__xludf.DUMMYFUNCTION("index(SPLIT(L291,""-""),0,1)"),2019.0)</f>
        <v>2019</v>
      </c>
      <c r="N291" s="5">
        <v>1.0</v>
      </c>
      <c r="O291" s="5">
        <v>1.0</v>
      </c>
      <c r="P291" s="5">
        <v>1.0</v>
      </c>
      <c r="Q291" s="7" t="s">
        <v>2161</v>
      </c>
      <c r="R291" s="5">
        <v>4.0</v>
      </c>
      <c r="S291" s="5">
        <v>83.0</v>
      </c>
      <c r="T291" s="5">
        <v>12.0</v>
      </c>
      <c r="U291" s="5">
        <v>844.0</v>
      </c>
      <c r="V291" s="5">
        <v>4.0</v>
      </c>
      <c r="W291" s="5">
        <v>368.0</v>
      </c>
      <c r="X291" s="7" t="s">
        <v>1496</v>
      </c>
      <c r="Y291" s="5">
        <v>6.0</v>
      </c>
      <c r="Z291" s="5">
        <v>450.0</v>
      </c>
      <c r="AA291" s="5">
        <v>0.0</v>
      </c>
      <c r="AB291" s="5">
        <v>1.0</v>
      </c>
      <c r="AC291" s="7" t="s">
        <v>60</v>
      </c>
      <c r="AD291" s="7" t="s">
        <v>78</v>
      </c>
      <c r="AE291" s="7" t="s">
        <v>62</v>
      </c>
      <c r="AF291" s="7" t="s">
        <v>63</v>
      </c>
      <c r="AG291" s="7" t="s">
        <v>64</v>
      </c>
      <c r="AH291" s="7"/>
      <c r="AI291" s="7" t="s">
        <v>65</v>
      </c>
      <c r="AJ291" s="9" t="b">
        <v>0</v>
      </c>
      <c r="AK291" s="7" t="s">
        <v>64</v>
      </c>
      <c r="AL291" s="5" t="s">
        <v>326</v>
      </c>
      <c r="AM291" s="5" t="s">
        <v>327</v>
      </c>
      <c r="AN291" s="10" t="s">
        <v>2162</v>
      </c>
      <c r="AO291" s="11" t="s">
        <v>1653</v>
      </c>
      <c r="AP291" s="11">
        <v>5.0</v>
      </c>
      <c r="AQ291" s="11"/>
      <c r="AR291" s="12">
        <f>IFERROR(__xludf.DUMMYFUNCTION("IF(REGEXMATCH(AO291, ""ISU_REP""), 1, 0)"),0.0)</f>
        <v>0</v>
      </c>
      <c r="AS291" s="12">
        <f>IFERROR(__xludf.DUMMYFUNCTION("IF(REGEXMATCH(AO291, ""ISU_ANLYS""), 1, 0)"),1.0)</f>
        <v>1</v>
      </c>
      <c r="AT291" s="12">
        <f>IFERROR(__xludf.DUMMYFUNCTION("IF(REGEXMATCH(AO291, ""SOL_DES""), 1, 0)"),1.0)</f>
        <v>1</v>
      </c>
      <c r="AU291" s="12">
        <f>IFERROR(__xludf.DUMMYFUNCTION("IF(REGEXMATCH(AO291, ""IMPL""), 1, 0)"),1.0)</f>
        <v>1</v>
      </c>
      <c r="AV291" s="12">
        <f>IFERROR(__xludf.DUMMYFUNCTION("IF(REGEXMATCH(AO291, ""CR""), 1, 0)"),1.0)</f>
        <v>1</v>
      </c>
      <c r="AW291" s="12">
        <f>IFERROR(__xludf.DUMMYFUNCTION("IF(REGEXMATCH(AO291, ""VER""), 1, 0)"),0.0)</f>
        <v>0</v>
      </c>
      <c r="AX291" s="10" t="s">
        <v>70</v>
      </c>
      <c r="AY291" s="10" t="s">
        <v>71</v>
      </c>
    </row>
    <row r="292" ht="15.75" customHeight="1">
      <c r="A292" s="13">
        <v>1600017.0</v>
      </c>
      <c r="B292" s="14" t="str">
        <f>CONCATENATE("https://bugzilla.mozilla.org/show_bug.cgi?id=",A292)</f>
        <v>https://bugzilla.mozilla.org/show_bug.cgi?id=1600017</v>
      </c>
      <c r="C292" s="13">
        <v>0.0</v>
      </c>
      <c r="D292" s="13" t="s">
        <v>52</v>
      </c>
      <c r="E292" s="13" t="s">
        <v>53</v>
      </c>
      <c r="F292" s="13" t="s">
        <v>1213</v>
      </c>
      <c r="G292" s="13" t="s">
        <v>807</v>
      </c>
      <c r="H292" s="13" t="s">
        <v>2163</v>
      </c>
      <c r="I292" s="13">
        <v>2019.0</v>
      </c>
      <c r="J292" s="18">
        <v>43770.0</v>
      </c>
      <c r="K292" s="13" t="s">
        <v>2164</v>
      </c>
      <c r="L292" s="13" t="s">
        <v>2164</v>
      </c>
      <c r="M292" s="7">
        <f>IFERROR(__xludf.DUMMYFUNCTION("index(SPLIT(L292,""-""),0,1)"),2019.0)</f>
        <v>2019</v>
      </c>
      <c r="N292" s="13">
        <v>0.0</v>
      </c>
      <c r="O292" s="13">
        <v>0.0</v>
      </c>
      <c r="P292" s="13">
        <v>2.0</v>
      </c>
      <c r="Q292" s="13" t="s">
        <v>2165</v>
      </c>
      <c r="R292" s="13">
        <v>11.0</v>
      </c>
      <c r="S292" s="13">
        <v>100.0</v>
      </c>
      <c r="T292" s="13">
        <v>5.0</v>
      </c>
      <c r="U292" s="13">
        <v>168.0</v>
      </c>
      <c r="V292" s="13">
        <v>1.0</v>
      </c>
      <c r="W292" s="13">
        <v>100.0</v>
      </c>
      <c r="X292" s="13" t="s">
        <v>1666</v>
      </c>
      <c r="Y292" s="13">
        <v>2.0</v>
      </c>
      <c r="Z292" s="13">
        <v>27.0</v>
      </c>
      <c r="AA292" s="13">
        <v>0.0</v>
      </c>
      <c r="AB292" s="13">
        <v>1.0</v>
      </c>
      <c r="AC292" s="13" t="s">
        <v>222</v>
      </c>
      <c r="AD292" s="13" t="s">
        <v>78</v>
      </c>
      <c r="AE292" s="13" t="s">
        <v>62</v>
      </c>
      <c r="AF292" s="13" t="s">
        <v>63</v>
      </c>
      <c r="AG292" s="13"/>
      <c r="AH292" s="13"/>
      <c r="AI292" s="13"/>
      <c r="AJ292" s="13"/>
      <c r="AK292" s="13"/>
      <c r="AL292" s="13" t="s">
        <v>66</v>
      </c>
      <c r="AM292" s="13" t="s">
        <v>1467</v>
      </c>
      <c r="AN292" s="10" t="s">
        <v>1449</v>
      </c>
      <c r="AO292" s="11" t="s">
        <v>448</v>
      </c>
      <c r="AP292" s="11">
        <v>3.0</v>
      </c>
      <c r="AQ292" s="11" t="str">
        <f t="shared" ref="AQ292:AQ293" si="32">IF(AP292&gt;12,"1","0")</f>
        <v>0</v>
      </c>
      <c r="AR292" s="12">
        <f>IFERROR(__xludf.DUMMYFUNCTION("IF(REGEXMATCH(AO292, ""ISU_REP""), 1, 0)"),0.0)</f>
        <v>0</v>
      </c>
      <c r="AS292" s="12">
        <f>IFERROR(__xludf.DUMMYFUNCTION("IF(REGEXMATCH(AO292, ""ISU_ANLYS""), 1, 0)"),0.0)</f>
        <v>0</v>
      </c>
      <c r="AT292" s="12">
        <f>IFERROR(__xludf.DUMMYFUNCTION("IF(REGEXMATCH(AO292, ""SOL_DES""), 1, 0)"),1.0)</f>
        <v>1</v>
      </c>
      <c r="AU292" s="12">
        <f>IFERROR(__xludf.DUMMYFUNCTION("IF(REGEXMATCH(AO292, ""IMPL""), 1, 0)"),1.0)</f>
        <v>1</v>
      </c>
      <c r="AV292" s="12">
        <f>IFERROR(__xludf.DUMMYFUNCTION("IF(REGEXMATCH(AO292, ""CR""), 1, 0)"),1.0)</f>
        <v>1</v>
      </c>
      <c r="AW292" s="12">
        <f>IFERROR(__xludf.DUMMYFUNCTION("IF(REGEXMATCH(AO292, ""VER""), 1, 0)"),0.0)</f>
        <v>0</v>
      </c>
      <c r="AX292" s="16" t="s">
        <v>376</v>
      </c>
      <c r="AY292" s="16" t="s">
        <v>71</v>
      </c>
    </row>
    <row r="293" ht="15.75" customHeight="1">
      <c r="A293" s="5">
        <v>1600320.0</v>
      </c>
      <c r="B293" s="6" t="s">
        <v>2166</v>
      </c>
      <c r="C293" s="5">
        <v>0.0</v>
      </c>
      <c r="D293" s="7" t="s">
        <v>52</v>
      </c>
      <c r="E293" s="7" t="s">
        <v>53</v>
      </c>
      <c r="F293" s="7" t="s">
        <v>254</v>
      </c>
      <c r="G293" s="7" t="s">
        <v>431</v>
      </c>
      <c r="H293" s="7" t="s">
        <v>2167</v>
      </c>
      <c r="I293" s="5">
        <v>2019.0</v>
      </c>
      <c r="J293" s="17">
        <v>43770.0</v>
      </c>
      <c r="K293" s="7" t="s">
        <v>2168</v>
      </c>
      <c r="L293" s="7" t="s">
        <v>2169</v>
      </c>
      <c r="M293" s="7">
        <f>IFERROR(__xludf.DUMMYFUNCTION("index(SPLIT(L293,""-""),0,1)"),2019.0)</f>
        <v>2019</v>
      </c>
      <c r="N293" s="5">
        <v>1.0</v>
      </c>
      <c r="O293" s="5">
        <v>6.0</v>
      </c>
      <c r="P293" s="5">
        <v>5.0</v>
      </c>
      <c r="Q293" s="7" t="s">
        <v>2170</v>
      </c>
      <c r="R293" s="5">
        <v>14.0</v>
      </c>
      <c r="S293" s="5">
        <v>388.0</v>
      </c>
      <c r="T293" s="5">
        <v>6.0</v>
      </c>
      <c r="U293" s="5">
        <v>473.0</v>
      </c>
      <c r="V293" s="5">
        <v>2.0</v>
      </c>
      <c r="W293" s="5">
        <v>394.0</v>
      </c>
      <c r="X293" s="7" t="s">
        <v>1437</v>
      </c>
      <c r="Y293" s="5">
        <v>2.0</v>
      </c>
      <c r="Z293" s="5">
        <v>49.0</v>
      </c>
      <c r="AA293" s="5">
        <v>0.0</v>
      </c>
      <c r="AB293" s="5">
        <v>2.0</v>
      </c>
      <c r="AC293" s="7" t="s">
        <v>60</v>
      </c>
      <c r="AD293" s="7" t="s">
        <v>171</v>
      </c>
      <c r="AE293" s="7" t="s">
        <v>62</v>
      </c>
      <c r="AF293" s="7" t="s">
        <v>63</v>
      </c>
      <c r="AG293" s="7" t="s">
        <v>64</v>
      </c>
      <c r="AH293" s="7"/>
      <c r="AI293" s="7" t="s">
        <v>65</v>
      </c>
      <c r="AJ293" s="9" t="b">
        <v>0</v>
      </c>
      <c r="AK293" s="7" t="s">
        <v>64</v>
      </c>
      <c r="AL293" s="5" t="s">
        <v>66</v>
      </c>
      <c r="AM293" s="5" t="s">
        <v>241</v>
      </c>
      <c r="AN293" s="10" t="s">
        <v>1754</v>
      </c>
      <c r="AO293" s="11" t="s">
        <v>318</v>
      </c>
      <c r="AP293" s="11">
        <v>3.0</v>
      </c>
      <c r="AQ293" s="11" t="str">
        <f t="shared" si="32"/>
        <v>0</v>
      </c>
      <c r="AR293" s="12">
        <f>IFERROR(__xludf.DUMMYFUNCTION("IF(REGEXMATCH(AO293, ""ISU_REP""), 1, 0)"),0.0)</f>
        <v>0</v>
      </c>
      <c r="AS293" s="12">
        <f>IFERROR(__xludf.DUMMYFUNCTION("IF(REGEXMATCH(AO293, ""ISU_ANLYS""), 1, 0)"),1.0)</f>
        <v>1</v>
      </c>
      <c r="AT293" s="12">
        <f>IFERROR(__xludf.DUMMYFUNCTION("IF(REGEXMATCH(AO293, ""SOL_DES""), 1, 0)"),0.0)</f>
        <v>0</v>
      </c>
      <c r="AU293" s="12">
        <f>IFERROR(__xludf.DUMMYFUNCTION("IF(REGEXMATCH(AO293, ""IMPL""), 1, 0)"),1.0)</f>
        <v>1</v>
      </c>
      <c r="AV293" s="12">
        <f>IFERROR(__xludf.DUMMYFUNCTION("IF(REGEXMATCH(AO293, ""CR""), 1, 0)"),1.0)</f>
        <v>1</v>
      </c>
      <c r="AW293" s="12">
        <f>IFERROR(__xludf.DUMMYFUNCTION("IF(REGEXMATCH(AO293, ""VER""), 1, 0)"),0.0)</f>
        <v>0</v>
      </c>
      <c r="AX293" s="10" t="s">
        <v>319</v>
      </c>
      <c r="AY293" s="10" t="s">
        <v>71</v>
      </c>
    </row>
    <row r="294" ht="15.75" customHeight="1">
      <c r="A294" s="5">
        <v>1603348.0</v>
      </c>
      <c r="B294" s="6" t="s">
        <v>2171</v>
      </c>
      <c r="C294" s="5">
        <v>1.0</v>
      </c>
      <c r="D294" s="7" t="s">
        <v>605</v>
      </c>
      <c r="E294" s="7" t="s">
        <v>53</v>
      </c>
      <c r="F294" s="7" t="s">
        <v>559</v>
      </c>
      <c r="G294" s="7" t="s">
        <v>1807</v>
      </c>
      <c r="H294" s="7" t="s">
        <v>2172</v>
      </c>
      <c r="I294" s="5">
        <v>2019.0</v>
      </c>
      <c r="J294" s="17">
        <v>43800.0</v>
      </c>
      <c r="K294" s="7" t="s">
        <v>2173</v>
      </c>
      <c r="L294" s="7" t="s">
        <v>2173</v>
      </c>
      <c r="M294" s="7"/>
      <c r="N294" s="5">
        <v>7.0</v>
      </c>
      <c r="O294" s="5">
        <v>7.0</v>
      </c>
      <c r="P294" s="5">
        <v>0.0</v>
      </c>
      <c r="Q294" s="7" t="s">
        <v>2174</v>
      </c>
      <c r="R294" s="5">
        <v>15.0</v>
      </c>
      <c r="S294" s="5">
        <v>94.0</v>
      </c>
      <c r="T294" s="5">
        <v>9.0</v>
      </c>
      <c r="U294" s="5">
        <v>1506.0</v>
      </c>
      <c r="V294" s="5">
        <v>7.0</v>
      </c>
      <c r="W294" s="5">
        <v>1446.0</v>
      </c>
      <c r="X294" s="7" t="s">
        <v>1807</v>
      </c>
      <c r="Y294" s="5">
        <v>7.0</v>
      </c>
      <c r="Z294" s="5">
        <v>1446.0</v>
      </c>
      <c r="AA294" s="5">
        <v>1.0</v>
      </c>
      <c r="AB294" s="5">
        <v>0.0</v>
      </c>
      <c r="AC294" s="7" t="s">
        <v>1570</v>
      </c>
      <c r="AD294" s="7" t="s">
        <v>78</v>
      </c>
      <c r="AE294" s="7" t="s">
        <v>62</v>
      </c>
      <c r="AF294" s="7" t="s">
        <v>63</v>
      </c>
      <c r="AG294" s="7" t="s">
        <v>64</v>
      </c>
      <c r="AH294" s="7"/>
      <c r="AI294" s="7" t="s">
        <v>65</v>
      </c>
      <c r="AJ294" s="9" t="b">
        <v>0</v>
      </c>
      <c r="AK294" s="7" t="s">
        <v>64</v>
      </c>
      <c r="AL294" s="5" t="s">
        <v>66</v>
      </c>
      <c r="AM294" s="5" t="s">
        <v>223</v>
      </c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ht="15.75" customHeight="1">
      <c r="A295" s="5">
        <v>1614706.0</v>
      </c>
      <c r="B295" s="6" t="s">
        <v>2175</v>
      </c>
      <c r="C295" s="5">
        <v>0.0</v>
      </c>
      <c r="D295" s="7" t="s">
        <v>52</v>
      </c>
      <c r="E295" s="7" t="s">
        <v>53</v>
      </c>
      <c r="F295" s="7" t="s">
        <v>614</v>
      </c>
      <c r="G295" s="7" t="s">
        <v>431</v>
      </c>
      <c r="H295" s="7" t="s">
        <v>2176</v>
      </c>
      <c r="I295" s="5">
        <v>2020.0</v>
      </c>
      <c r="J295" s="8">
        <v>43862.0</v>
      </c>
      <c r="K295" s="7" t="s">
        <v>2177</v>
      </c>
      <c r="L295" s="7" t="s">
        <v>2178</v>
      </c>
      <c r="M295" s="7">
        <f>IFERROR(__xludf.DUMMYFUNCTION("index(SPLIT(L295,""-""),0,1)"),2020.0)</f>
        <v>2020</v>
      </c>
      <c r="N295" s="5">
        <v>2.0</v>
      </c>
      <c r="O295" s="5">
        <v>3.0</v>
      </c>
      <c r="P295" s="5">
        <v>5.0</v>
      </c>
      <c r="Q295" s="7" t="s">
        <v>2179</v>
      </c>
      <c r="R295" s="5">
        <v>8.0</v>
      </c>
      <c r="S295" s="5">
        <v>329.0</v>
      </c>
      <c r="T295" s="5">
        <v>5.0</v>
      </c>
      <c r="U295" s="5">
        <v>408.0</v>
      </c>
      <c r="V295" s="5">
        <v>2.0</v>
      </c>
      <c r="W295" s="5">
        <v>335.0</v>
      </c>
      <c r="X295" s="7" t="s">
        <v>2152</v>
      </c>
      <c r="Y295" s="5">
        <v>1.0</v>
      </c>
      <c r="Z295" s="5">
        <v>42.0</v>
      </c>
      <c r="AA295" s="5">
        <v>0.0</v>
      </c>
      <c r="AB295" s="5">
        <v>2.0</v>
      </c>
      <c r="AC295" s="7" t="s">
        <v>222</v>
      </c>
      <c r="AD295" s="7" t="s">
        <v>78</v>
      </c>
      <c r="AE295" s="7" t="s">
        <v>62</v>
      </c>
      <c r="AF295" s="7" t="s">
        <v>63</v>
      </c>
      <c r="AG295" s="7" t="s">
        <v>64</v>
      </c>
      <c r="AH295" s="7"/>
      <c r="AI295" s="7" t="s">
        <v>65</v>
      </c>
      <c r="AJ295" s="9" t="b">
        <v>0</v>
      </c>
      <c r="AK295" s="7" t="s">
        <v>64</v>
      </c>
      <c r="AL295" s="5" t="s">
        <v>66</v>
      </c>
      <c r="AM295" s="5" t="s">
        <v>241</v>
      </c>
      <c r="AN295" s="10" t="s">
        <v>1754</v>
      </c>
      <c r="AO295" s="11" t="s">
        <v>318</v>
      </c>
      <c r="AP295" s="11">
        <v>3.0</v>
      </c>
      <c r="AQ295" s="11" t="str">
        <f t="shared" ref="AQ295:AQ299" si="33">IF(AP295&gt;12,"1","0")</f>
        <v>0</v>
      </c>
      <c r="AR295" s="12">
        <f>IFERROR(__xludf.DUMMYFUNCTION("IF(REGEXMATCH(AO295, ""ISU_REP""), 1, 0)"),0.0)</f>
        <v>0</v>
      </c>
      <c r="AS295" s="12">
        <f>IFERROR(__xludf.DUMMYFUNCTION("IF(REGEXMATCH(AO295, ""ISU_ANLYS""), 1, 0)"),1.0)</f>
        <v>1</v>
      </c>
      <c r="AT295" s="12">
        <f>IFERROR(__xludf.DUMMYFUNCTION("IF(REGEXMATCH(AO295, ""SOL_DES""), 1, 0)"),0.0)</f>
        <v>0</v>
      </c>
      <c r="AU295" s="12">
        <f>IFERROR(__xludf.DUMMYFUNCTION("IF(REGEXMATCH(AO295, ""IMPL""), 1, 0)"),1.0)</f>
        <v>1</v>
      </c>
      <c r="AV295" s="12">
        <f>IFERROR(__xludf.DUMMYFUNCTION("IF(REGEXMATCH(AO295, ""CR""), 1, 0)"),1.0)</f>
        <v>1</v>
      </c>
      <c r="AW295" s="12">
        <f>IFERROR(__xludf.DUMMYFUNCTION("IF(REGEXMATCH(AO295, ""VER""), 1, 0)"),0.0)</f>
        <v>0</v>
      </c>
      <c r="AX295" s="10" t="s">
        <v>319</v>
      </c>
      <c r="AY295" s="10" t="s">
        <v>71</v>
      </c>
    </row>
    <row r="296" ht="15.75" customHeight="1">
      <c r="A296" s="5">
        <v>1615767.0</v>
      </c>
      <c r="B296" s="6" t="s">
        <v>2180</v>
      </c>
      <c r="C296" s="5">
        <v>0.0</v>
      </c>
      <c r="D296" s="7" t="s">
        <v>52</v>
      </c>
      <c r="E296" s="7" t="s">
        <v>205</v>
      </c>
      <c r="F296" s="7" t="s">
        <v>772</v>
      </c>
      <c r="G296" s="7" t="s">
        <v>2181</v>
      </c>
      <c r="H296" s="7" t="s">
        <v>2182</v>
      </c>
      <c r="I296" s="5">
        <v>2020.0</v>
      </c>
      <c r="J296" s="8">
        <v>43862.0</v>
      </c>
      <c r="K296" s="7" t="s">
        <v>2183</v>
      </c>
      <c r="L296" s="7" t="s">
        <v>2184</v>
      </c>
      <c r="M296" s="7">
        <f>IFERROR(__xludf.DUMMYFUNCTION("index(SPLIT(L296,""-""),0,1)"),2020.0)</f>
        <v>2020</v>
      </c>
      <c r="N296" s="5">
        <v>11.0</v>
      </c>
      <c r="O296" s="5">
        <v>158.0</v>
      </c>
      <c r="P296" s="5">
        <v>4.0</v>
      </c>
      <c r="Q296" s="7" t="s">
        <v>2185</v>
      </c>
      <c r="R296" s="5">
        <v>13.0</v>
      </c>
      <c r="S296" s="5">
        <v>86.0</v>
      </c>
      <c r="T296" s="5">
        <v>25.0</v>
      </c>
      <c r="U296" s="5">
        <v>1076.0</v>
      </c>
      <c r="V296" s="5">
        <v>7.0</v>
      </c>
      <c r="W296" s="5">
        <v>176.0</v>
      </c>
      <c r="X296" s="7" t="s">
        <v>2186</v>
      </c>
      <c r="Y296" s="5">
        <v>10.0</v>
      </c>
      <c r="Z296" s="5">
        <v>713.0</v>
      </c>
      <c r="AA296" s="5">
        <v>0.0</v>
      </c>
      <c r="AB296" s="5">
        <v>4.0</v>
      </c>
      <c r="AC296" s="7" t="s">
        <v>60</v>
      </c>
      <c r="AD296" s="7" t="s">
        <v>78</v>
      </c>
      <c r="AE296" s="7" t="s">
        <v>62</v>
      </c>
      <c r="AF296" s="7" t="s">
        <v>115</v>
      </c>
      <c r="AG296" s="7" t="s">
        <v>64</v>
      </c>
      <c r="AH296" s="7"/>
      <c r="AI296" s="7" t="s">
        <v>212</v>
      </c>
      <c r="AJ296" s="9" t="b">
        <v>0</v>
      </c>
      <c r="AK296" s="7" t="s">
        <v>2187</v>
      </c>
      <c r="AL296" s="5" t="s">
        <v>326</v>
      </c>
      <c r="AM296" s="5" t="s">
        <v>327</v>
      </c>
      <c r="AN296" s="10" t="s">
        <v>2188</v>
      </c>
      <c r="AO296" s="11" t="s">
        <v>2189</v>
      </c>
      <c r="AP296" s="11">
        <v>8.0</v>
      </c>
      <c r="AQ296" s="11" t="str">
        <f t="shared" si="33"/>
        <v>0</v>
      </c>
      <c r="AR296" s="12">
        <f>IFERROR(__xludf.DUMMYFUNCTION("IF(REGEXMATCH(AO296, ""ISU_REP""), 1, 0)"),1.0)</f>
        <v>1</v>
      </c>
      <c r="AS296" s="12">
        <f>IFERROR(__xludf.DUMMYFUNCTION("IF(REGEXMATCH(AO296, ""ISU_ANLYS""), 1, 0)"),1.0)</f>
        <v>1</v>
      </c>
      <c r="AT296" s="12">
        <f>IFERROR(__xludf.DUMMYFUNCTION("IF(REGEXMATCH(AO296, ""SOL_DES""), 1, 0)"),1.0)</f>
        <v>1</v>
      </c>
      <c r="AU296" s="12">
        <f>IFERROR(__xludf.DUMMYFUNCTION("IF(REGEXMATCH(AO296, ""IMPL""), 1, 0)"),1.0)</f>
        <v>1</v>
      </c>
      <c r="AV296" s="12">
        <f>IFERROR(__xludf.DUMMYFUNCTION("IF(REGEXMATCH(AO296, ""CR""), 1, 0)"),1.0)</f>
        <v>1</v>
      </c>
      <c r="AW296" s="12">
        <f>IFERROR(__xludf.DUMMYFUNCTION("IF(REGEXMATCH(AO296, ""VER""), 1, 0)"),1.0)</f>
        <v>1</v>
      </c>
      <c r="AX296" s="10" t="s">
        <v>1253</v>
      </c>
      <c r="AY296" s="10" t="s">
        <v>94</v>
      </c>
    </row>
    <row r="297" ht="15.75" customHeight="1">
      <c r="A297" s="5">
        <v>1618477.0</v>
      </c>
      <c r="B297" s="6" t="s">
        <v>2190</v>
      </c>
      <c r="C297" s="5">
        <v>0.0</v>
      </c>
      <c r="D297" s="7" t="s">
        <v>52</v>
      </c>
      <c r="E297" s="7" t="s">
        <v>205</v>
      </c>
      <c r="F297" s="7" t="s">
        <v>2116</v>
      </c>
      <c r="G297" s="7" t="s">
        <v>2191</v>
      </c>
      <c r="H297" s="7" t="s">
        <v>2192</v>
      </c>
      <c r="I297" s="5">
        <v>2020.0</v>
      </c>
      <c r="J297" s="8">
        <v>43862.0</v>
      </c>
      <c r="K297" s="7" t="s">
        <v>2193</v>
      </c>
      <c r="L297" s="7" t="s">
        <v>2194</v>
      </c>
      <c r="M297" s="7">
        <f>IFERROR(__xludf.DUMMYFUNCTION("index(SPLIT(L297,""-""),0,1)"),2020.0)</f>
        <v>2020</v>
      </c>
      <c r="N297" s="5">
        <v>19.0</v>
      </c>
      <c r="O297" s="5">
        <v>107.0</v>
      </c>
      <c r="P297" s="5">
        <v>4.0</v>
      </c>
      <c r="Q297" s="7" t="s">
        <v>2195</v>
      </c>
      <c r="R297" s="5">
        <v>13.0</v>
      </c>
      <c r="S297" s="5">
        <v>163.0</v>
      </c>
      <c r="T297" s="5">
        <v>11.0</v>
      </c>
      <c r="U297" s="5">
        <v>424.0</v>
      </c>
      <c r="V297" s="5">
        <v>3.0</v>
      </c>
      <c r="W297" s="5">
        <v>187.0</v>
      </c>
      <c r="X297" s="7" t="s">
        <v>2196</v>
      </c>
      <c r="Y297" s="5">
        <v>2.0</v>
      </c>
      <c r="Z297" s="5">
        <v>31.0</v>
      </c>
      <c r="AA297" s="5">
        <v>0.0</v>
      </c>
      <c r="AB297" s="5">
        <v>3.0</v>
      </c>
      <c r="AC297" s="7" t="s">
        <v>742</v>
      </c>
      <c r="AD297" s="7" t="s">
        <v>78</v>
      </c>
      <c r="AE297" s="7" t="s">
        <v>62</v>
      </c>
      <c r="AF297" s="7" t="s">
        <v>63</v>
      </c>
      <c r="AG297" s="7" t="s">
        <v>64</v>
      </c>
      <c r="AH297" s="7"/>
      <c r="AI297" s="7" t="s">
        <v>212</v>
      </c>
      <c r="AJ297" s="9" t="b">
        <v>0</v>
      </c>
      <c r="AK297" s="7" t="s">
        <v>64</v>
      </c>
      <c r="AL297" s="5" t="s">
        <v>66</v>
      </c>
      <c r="AM297" s="5" t="s">
        <v>241</v>
      </c>
      <c r="AN297" s="10" t="s">
        <v>2197</v>
      </c>
      <c r="AO297" s="11" t="s">
        <v>476</v>
      </c>
      <c r="AP297" s="11">
        <v>5.0</v>
      </c>
      <c r="AQ297" s="11" t="str">
        <f t="shared" si="33"/>
        <v>0</v>
      </c>
      <c r="AR297" s="12">
        <f>IFERROR(__xludf.DUMMYFUNCTION("IF(REGEXMATCH(AO297, ""ISU_REP""), 1, 0)"),0.0)</f>
        <v>0</v>
      </c>
      <c r="AS297" s="12">
        <f>IFERROR(__xludf.DUMMYFUNCTION("IF(REGEXMATCH(AO297, ""ISU_ANLYS""), 1, 0)"),1.0)</f>
        <v>1</v>
      </c>
      <c r="AT297" s="12">
        <f>IFERROR(__xludf.DUMMYFUNCTION("IF(REGEXMATCH(AO297, ""SOL_DES""), 1, 0)"),1.0)</f>
        <v>1</v>
      </c>
      <c r="AU297" s="12">
        <f>IFERROR(__xludf.DUMMYFUNCTION("IF(REGEXMATCH(AO297, ""IMPL""), 1, 0)"),1.0)</f>
        <v>1</v>
      </c>
      <c r="AV297" s="12">
        <f>IFERROR(__xludf.DUMMYFUNCTION("IF(REGEXMATCH(AO297, ""CR""), 1, 0)"),1.0)</f>
        <v>1</v>
      </c>
      <c r="AW297" s="12">
        <f>IFERROR(__xludf.DUMMYFUNCTION("IF(REGEXMATCH(AO297, ""VER""), 1, 0)"),1.0)</f>
        <v>1</v>
      </c>
      <c r="AX297" s="10" t="s">
        <v>70</v>
      </c>
      <c r="AY297" s="10" t="s">
        <v>71</v>
      </c>
    </row>
    <row r="298" ht="15.75" customHeight="1">
      <c r="A298" s="13">
        <v>1622369.0</v>
      </c>
      <c r="B298" s="14" t="str">
        <f>CONCATENATE("https://bugzilla.mozilla.org/show_bug.cgi?id=",A298)</f>
        <v>https://bugzilla.mozilla.org/show_bug.cgi?id=1622369</v>
      </c>
      <c r="C298" s="13">
        <v>0.0</v>
      </c>
      <c r="D298" s="13" t="s">
        <v>52</v>
      </c>
      <c r="E298" s="13" t="s">
        <v>53</v>
      </c>
      <c r="F298" s="13" t="s">
        <v>1355</v>
      </c>
      <c r="G298" s="13" t="s">
        <v>1549</v>
      </c>
      <c r="H298" s="13" t="s">
        <v>2198</v>
      </c>
      <c r="I298" s="13">
        <v>2020.0</v>
      </c>
      <c r="J298" s="15">
        <v>43891.0</v>
      </c>
      <c r="K298" s="13" t="s">
        <v>2199</v>
      </c>
      <c r="L298" s="13" t="s">
        <v>2200</v>
      </c>
      <c r="M298" s="7">
        <f>IFERROR(__xludf.DUMMYFUNCTION("index(SPLIT(L298,""-""),0,1)"),2020.0)</f>
        <v>2020</v>
      </c>
      <c r="N298" s="13">
        <v>15.0</v>
      </c>
      <c r="O298" s="13">
        <v>17.0</v>
      </c>
      <c r="P298" s="13">
        <v>4.0</v>
      </c>
      <c r="Q298" s="13" t="s">
        <v>2201</v>
      </c>
      <c r="R298" s="13">
        <v>24.0</v>
      </c>
      <c r="S298" s="13">
        <v>852.0</v>
      </c>
      <c r="T298" s="13">
        <v>21.0</v>
      </c>
      <c r="U298" s="13">
        <v>1670.0</v>
      </c>
      <c r="V298" s="13">
        <v>1.0</v>
      </c>
      <c r="W298" s="13">
        <v>852.0</v>
      </c>
      <c r="X298" s="13" t="s">
        <v>2202</v>
      </c>
      <c r="Y298" s="13">
        <v>4.0</v>
      </c>
      <c r="Z298" s="13">
        <v>107.0</v>
      </c>
      <c r="AA298" s="13">
        <v>0.0</v>
      </c>
      <c r="AB298" s="13">
        <v>1.0</v>
      </c>
      <c r="AC298" s="13" t="s">
        <v>1774</v>
      </c>
      <c r="AD298" s="13" t="s">
        <v>78</v>
      </c>
      <c r="AE298" s="13" t="s">
        <v>62</v>
      </c>
      <c r="AF298" s="13" t="s">
        <v>63</v>
      </c>
      <c r="AG298" s="13"/>
      <c r="AH298" s="13"/>
      <c r="AI298" s="13"/>
      <c r="AJ298" s="13"/>
      <c r="AK298" s="13"/>
      <c r="AL298" s="13" t="s">
        <v>66</v>
      </c>
      <c r="AM298" s="13" t="s">
        <v>223</v>
      </c>
      <c r="AN298" s="10" t="s">
        <v>2203</v>
      </c>
      <c r="AO298" s="11" t="s">
        <v>2204</v>
      </c>
      <c r="AP298" s="11">
        <v>4.0</v>
      </c>
      <c r="AQ298" s="11" t="str">
        <f t="shared" si="33"/>
        <v>0</v>
      </c>
      <c r="AR298" s="12">
        <f>IFERROR(__xludf.DUMMYFUNCTION("IF(REGEXMATCH(AO298, ""ISU_REP""), 1, 0)"),1.0)</f>
        <v>1</v>
      </c>
      <c r="AS298" s="12">
        <f>IFERROR(__xludf.DUMMYFUNCTION("IF(REGEXMATCH(AO298, ""ISU_ANLYS""), 1, 0)"),1.0)</f>
        <v>1</v>
      </c>
      <c r="AT298" s="12">
        <f>IFERROR(__xludf.DUMMYFUNCTION("IF(REGEXMATCH(AO298, ""SOL_DES""), 1, 0)"),0.0)</f>
        <v>0</v>
      </c>
      <c r="AU298" s="12">
        <f>IFERROR(__xludf.DUMMYFUNCTION("IF(REGEXMATCH(AO298, ""IMPL""), 1, 0)"),1.0)</f>
        <v>1</v>
      </c>
      <c r="AV298" s="12">
        <f>IFERROR(__xludf.DUMMYFUNCTION("IF(REGEXMATCH(AO298, ""CR""), 1, 0)"),1.0)</f>
        <v>1</v>
      </c>
      <c r="AW298" s="12">
        <f>IFERROR(__xludf.DUMMYFUNCTION("IF(REGEXMATCH(AO298, ""VER""), 1, 0)"),0.0)</f>
        <v>0</v>
      </c>
      <c r="AX298" s="16" t="s">
        <v>226</v>
      </c>
      <c r="AY298" s="16" t="s">
        <v>71</v>
      </c>
    </row>
    <row r="299" ht="15.75" customHeight="1">
      <c r="A299" s="5">
        <v>1623400.0</v>
      </c>
      <c r="B299" s="6" t="s">
        <v>2205</v>
      </c>
      <c r="C299" s="5">
        <v>0.0</v>
      </c>
      <c r="D299" s="7" t="s">
        <v>52</v>
      </c>
      <c r="E299" s="7" t="s">
        <v>53</v>
      </c>
      <c r="F299" s="7" t="s">
        <v>2206</v>
      </c>
      <c r="G299" s="7" t="s">
        <v>2207</v>
      </c>
      <c r="H299" s="7" t="s">
        <v>2208</v>
      </c>
      <c r="I299" s="5">
        <v>2020.0</v>
      </c>
      <c r="J299" s="8">
        <v>43891.0</v>
      </c>
      <c r="K299" s="7" t="s">
        <v>2209</v>
      </c>
      <c r="L299" s="7" t="s">
        <v>2210</v>
      </c>
      <c r="M299" s="7">
        <f>IFERROR(__xludf.DUMMYFUNCTION("index(SPLIT(L299,""-""),0,1)"),2020.0)</f>
        <v>2020</v>
      </c>
      <c r="N299" s="5">
        <v>28.0</v>
      </c>
      <c r="O299" s="5">
        <v>204.0</v>
      </c>
      <c r="P299" s="5">
        <v>24.0</v>
      </c>
      <c r="Q299" s="7" t="s">
        <v>2211</v>
      </c>
      <c r="R299" s="5">
        <v>12.0</v>
      </c>
      <c r="S299" s="5">
        <v>76.0</v>
      </c>
      <c r="T299" s="5">
        <v>50.0</v>
      </c>
      <c r="U299" s="5">
        <v>5436.0</v>
      </c>
      <c r="V299" s="5">
        <v>6.0</v>
      </c>
      <c r="W299" s="5">
        <v>306.0</v>
      </c>
      <c r="X299" s="7" t="s">
        <v>2212</v>
      </c>
      <c r="Y299" s="5">
        <v>12.0</v>
      </c>
      <c r="Z299" s="5">
        <v>2761.0</v>
      </c>
      <c r="AA299" s="5">
        <v>0.0</v>
      </c>
      <c r="AB299" s="5">
        <v>2.0</v>
      </c>
      <c r="AC299" s="7" t="s">
        <v>222</v>
      </c>
      <c r="AD299" s="7" t="s">
        <v>78</v>
      </c>
      <c r="AE299" s="7" t="s">
        <v>62</v>
      </c>
      <c r="AF299" s="7" t="s">
        <v>63</v>
      </c>
      <c r="AG299" s="7" t="s">
        <v>2213</v>
      </c>
      <c r="AH299" s="7"/>
      <c r="AI299" s="7" t="s">
        <v>65</v>
      </c>
      <c r="AJ299" s="9" t="b">
        <v>0</v>
      </c>
      <c r="AK299" s="7" t="s">
        <v>2214</v>
      </c>
      <c r="AL299" s="5" t="s">
        <v>66</v>
      </c>
      <c r="AM299" s="5" t="s">
        <v>1467</v>
      </c>
      <c r="AN299" s="10" t="s">
        <v>2215</v>
      </c>
      <c r="AO299" s="11" t="s">
        <v>2216</v>
      </c>
      <c r="AP299" s="11">
        <v>13.0</v>
      </c>
      <c r="AQ299" s="11" t="str">
        <f t="shared" si="33"/>
        <v>1</v>
      </c>
      <c r="AR299" s="12">
        <f>IFERROR(__xludf.DUMMYFUNCTION("IF(REGEXMATCH(AO299, ""ISU_REP""), 1, 0)"),1.0)</f>
        <v>1</v>
      </c>
      <c r="AS299" s="12">
        <f>IFERROR(__xludf.DUMMYFUNCTION("IF(REGEXMATCH(AO299, ""ISU_ANLYS""), 1, 0)"),1.0)</f>
        <v>1</v>
      </c>
      <c r="AT299" s="12">
        <f>IFERROR(__xludf.DUMMYFUNCTION("IF(REGEXMATCH(AO299, ""SOL_DES""), 1, 0)"),1.0)</f>
        <v>1</v>
      </c>
      <c r="AU299" s="12">
        <f>IFERROR(__xludf.DUMMYFUNCTION("IF(REGEXMATCH(AO299, ""IMPL""), 1, 0)"),1.0)</f>
        <v>1</v>
      </c>
      <c r="AV299" s="12">
        <f>IFERROR(__xludf.DUMMYFUNCTION("IF(REGEXMATCH(AO299, ""CR""), 1, 0)"),1.0)</f>
        <v>1</v>
      </c>
      <c r="AW299" s="12">
        <f>IFERROR(__xludf.DUMMYFUNCTION("IF(REGEXMATCH(AO299, ""VER""), 1, 0)"),1.0)</f>
        <v>1</v>
      </c>
      <c r="AX299" s="10" t="s">
        <v>891</v>
      </c>
      <c r="AY299" s="10" t="s">
        <v>94</v>
      </c>
    </row>
    <row r="300" ht="15.75" customHeight="1">
      <c r="A300" s="5">
        <v>1624268.0</v>
      </c>
      <c r="B300" s="6" t="s">
        <v>2217</v>
      </c>
      <c r="C300" s="5">
        <v>0.0</v>
      </c>
      <c r="D300" s="7" t="s">
        <v>605</v>
      </c>
      <c r="E300" s="7" t="s">
        <v>53</v>
      </c>
      <c r="F300" s="7" t="s">
        <v>2218</v>
      </c>
      <c r="G300" s="7" t="s">
        <v>2219</v>
      </c>
      <c r="H300" s="7" t="s">
        <v>2220</v>
      </c>
      <c r="I300" s="5">
        <v>2020.0</v>
      </c>
      <c r="J300" s="8">
        <v>43891.0</v>
      </c>
      <c r="K300" s="7" t="s">
        <v>2221</v>
      </c>
      <c r="L300" s="7" t="s">
        <v>2222</v>
      </c>
      <c r="M300" s="7">
        <f>IFERROR(__xludf.DUMMYFUNCTION("index(SPLIT(L300,""-""),0,1)"),2020.0)</f>
        <v>2020</v>
      </c>
      <c r="N300" s="5">
        <v>26.0</v>
      </c>
      <c r="O300" s="5">
        <v>26.0</v>
      </c>
      <c r="P300" s="5">
        <v>7.0</v>
      </c>
      <c r="Q300" s="7" t="s">
        <v>2223</v>
      </c>
      <c r="R300" s="5">
        <v>9.0</v>
      </c>
      <c r="S300" s="5">
        <v>28.0</v>
      </c>
      <c r="T300" s="5">
        <v>13.0</v>
      </c>
      <c r="U300" s="5">
        <v>1166.0</v>
      </c>
      <c r="V300" s="5">
        <v>8.0</v>
      </c>
      <c r="W300" s="5">
        <v>466.0</v>
      </c>
      <c r="X300" s="7" t="s">
        <v>2219</v>
      </c>
      <c r="Y300" s="5">
        <v>8.0</v>
      </c>
      <c r="Z300" s="5">
        <v>466.0</v>
      </c>
      <c r="AA300" s="5">
        <v>1.0</v>
      </c>
      <c r="AB300" s="5">
        <v>4.0</v>
      </c>
      <c r="AC300" s="7" t="s">
        <v>222</v>
      </c>
      <c r="AD300" s="7" t="s">
        <v>78</v>
      </c>
      <c r="AE300" s="7" t="s">
        <v>62</v>
      </c>
      <c r="AF300" s="7" t="s">
        <v>63</v>
      </c>
      <c r="AG300" s="7" t="s">
        <v>2224</v>
      </c>
      <c r="AH300" s="7"/>
      <c r="AI300" s="7" t="s">
        <v>65</v>
      </c>
      <c r="AJ300" s="9" t="b">
        <v>0</v>
      </c>
      <c r="AK300" s="7" t="s">
        <v>64</v>
      </c>
      <c r="AL300" s="5" t="s">
        <v>66</v>
      </c>
      <c r="AM300" s="5" t="s">
        <v>241</v>
      </c>
      <c r="AN300" s="10" t="s">
        <v>2225</v>
      </c>
      <c r="AO300" s="11" t="s">
        <v>2226</v>
      </c>
      <c r="AP300" s="11">
        <v>11.0</v>
      </c>
      <c r="AQ300" s="11"/>
      <c r="AR300" s="12">
        <f>IFERROR(__xludf.DUMMYFUNCTION("IF(REGEXMATCH(AO300, ""ISU_REP""), 1, 0)"),0.0)</f>
        <v>0</v>
      </c>
      <c r="AS300" s="12">
        <f>IFERROR(__xludf.DUMMYFUNCTION("IF(REGEXMATCH(AO300, ""ISU_ANLYS""), 1, 0)"),0.0)</f>
        <v>0</v>
      </c>
      <c r="AT300" s="12">
        <f>IFERROR(__xludf.DUMMYFUNCTION("IF(REGEXMATCH(AO300, ""SOL_DES""), 1, 0)"),1.0)</f>
        <v>1</v>
      </c>
      <c r="AU300" s="12">
        <f>IFERROR(__xludf.DUMMYFUNCTION("IF(REGEXMATCH(AO300, ""IMPL""), 1, 0)"),1.0)</f>
        <v>1</v>
      </c>
      <c r="AV300" s="12">
        <f>IFERROR(__xludf.DUMMYFUNCTION("IF(REGEXMATCH(AO300, ""CR""), 1, 0)"),1.0)</f>
        <v>1</v>
      </c>
      <c r="AW300" s="12">
        <f>IFERROR(__xludf.DUMMYFUNCTION("IF(REGEXMATCH(AO300, ""VER""), 1, 0)"),1.0)</f>
        <v>1</v>
      </c>
      <c r="AX300" s="10" t="s">
        <v>307</v>
      </c>
      <c r="AY300" s="10" t="s">
        <v>94</v>
      </c>
    </row>
    <row r="301" ht="15.75" customHeight="1">
      <c r="A301" s="5">
        <v>1625850.0</v>
      </c>
      <c r="B301" s="6" t="s">
        <v>2227</v>
      </c>
      <c r="C301" s="5">
        <v>0.0</v>
      </c>
      <c r="D301" s="7" t="s">
        <v>52</v>
      </c>
      <c r="E301" s="7" t="s">
        <v>53</v>
      </c>
      <c r="F301" s="7" t="s">
        <v>1381</v>
      </c>
      <c r="G301" s="7" t="s">
        <v>2228</v>
      </c>
      <c r="H301" s="7" t="s">
        <v>2229</v>
      </c>
      <c r="I301" s="5">
        <v>2020.0</v>
      </c>
      <c r="J301" s="8">
        <v>43891.0</v>
      </c>
      <c r="K301" s="7" t="s">
        <v>2230</v>
      </c>
      <c r="L301" s="7" t="s">
        <v>2231</v>
      </c>
      <c r="M301" s="7">
        <f>IFERROR(__xludf.DUMMYFUNCTION("index(SPLIT(L301,""-""),0,1)"),2020.0)</f>
        <v>2020</v>
      </c>
      <c r="N301" s="5">
        <v>31.0</v>
      </c>
      <c r="O301" s="5">
        <v>35.0</v>
      </c>
      <c r="P301" s="5">
        <v>1.0</v>
      </c>
      <c r="Q301" s="7" t="s">
        <v>2232</v>
      </c>
      <c r="R301" s="5">
        <v>4.0</v>
      </c>
      <c r="S301" s="5">
        <v>275.0</v>
      </c>
      <c r="T301" s="5">
        <v>4.0</v>
      </c>
      <c r="U301" s="5">
        <v>344.0</v>
      </c>
      <c r="V301" s="5">
        <v>1.0</v>
      </c>
      <c r="W301" s="5">
        <v>275.0</v>
      </c>
      <c r="X301" s="7" t="s">
        <v>1625</v>
      </c>
      <c r="Y301" s="5">
        <v>2.0</v>
      </c>
      <c r="Z301" s="5">
        <v>41.0</v>
      </c>
      <c r="AA301" s="5">
        <v>0.0</v>
      </c>
      <c r="AB301" s="5">
        <v>0.0</v>
      </c>
      <c r="AC301" s="7" t="s">
        <v>742</v>
      </c>
      <c r="AD301" s="7" t="s">
        <v>78</v>
      </c>
      <c r="AE301" s="7" t="s">
        <v>62</v>
      </c>
      <c r="AF301" s="7" t="s">
        <v>63</v>
      </c>
      <c r="AG301" s="7" t="s">
        <v>64</v>
      </c>
      <c r="AH301" s="7"/>
      <c r="AI301" s="7" t="s">
        <v>65</v>
      </c>
      <c r="AJ301" s="9" t="b">
        <v>0</v>
      </c>
      <c r="AK301" s="7" t="s">
        <v>64</v>
      </c>
      <c r="AL301" s="5" t="s">
        <v>326</v>
      </c>
      <c r="AM301" s="5" t="s">
        <v>572</v>
      </c>
      <c r="AN301" s="10" t="s">
        <v>2233</v>
      </c>
      <c r="AO301" s="11" t="s">
        <v>2234</v>
      </c>
      <c r="AP301" s="11">
        <v>2.0</v>
      </c>
      <c r="AQ301" s="11" t="str">
        <f>IF(AP301&gt;12,"1","0")</f>
        <v>0</v>
      </c>
      <c r="AR301" s="12">
        <f>IFERROR(__xludf.DUMMYFUNCTION("IF(REGEXMATCH(AO301, ""ISU_REP""), 1, 0)"),1.0)</f>
        <v>1</v>
      </c>
      <c r="AS301" s="12">
        <f>IFERROR(__xludf.DUMMYFUNCTION("IF(REGEXMATCH(AO301, ""ISU_ANLYS""), 1, 0)"),1.0)</f>
        <v>1</v>
      </c>
      <c r="AT301" s="12">
        <f>IFERROR(__xludf.DUMMYFUNCTION("IF(REGEXMATCH(AO301, ""SOL_DES""), 1, 0)"),0.0)</f>
        <v>0</v>
      </c>
      <c r="AU301" s="12">
        <f>IFERROR(__xludf.DUMMYFUNCTION("IF(REGEXMATCH(AO301, ""IMPL""), 1, 0)"),0.0)</f>
        <v>0</v>
      </c>
      <c r="AV301" s="12">
        <f>IFERROR(__xludf.DUMMYFUNCTION("IF(REGEXMATCH(AO301, ""CR""), 1, 0)"),0.0)</f>
        <v>0</v>
      </c>
      <c r="AW301" s="12">
        <f>IFERROR(__xludf.DUMMYFUNCTION("IF(REGEXMATCH(AO301, ""VER""), 1, 0)"),0.0)</f>
        <v>0</v>
      </c>
      <c r="AX301" s="10" t="s">
        <v>853</v>
      </c>
      <c r="AY301" s="10" t="s">
        <v>71</v>
      </c>
    </row>
    <row r="302" ht="15.75" customHeight="1">
      <c r="A302" s="13">
        <v>1626111.0</v>
      </c>
      <c r="B302" s="14" t="str">
        <f>CONCATENATE("https://bugzilla.mozilla.org/show_bug.cgi?id=",A302)</f>
        <v>https://bugzilla.mozilla.org/show_bug.cgi?id=1626111</v>
      </c>
      <c r="C302" s="13">
        <v>0.0</v>
      </c>
      <c r="D302" s="13" t="s">
        <v>605</v>
      </c>
      <c r="E302" s="13" t="s">
        <v>53</v>
      </c>
      <c r="F302" s="13" t="s">
        <v>691</v>
      </c>
      <c r="G302" s="13" t="s">
        <v>114</v>
      </c>
      <c r="H302" s="13" t="s">
        <v>2235</v>
      </c>
      <c r="I302" s="13">
        <v>2020.0</v>
      </c>
      <c r="J302" s="15">
        <v>43891.0</v>
      </c>
      <c r="K302" s="13" t="s">
        <v>2236</v>
      </c>
      <c r="L302" s="13" t="s">
        <v>2236</v>
      </c>
      <c r="M302" s="7">
        <f>IFERROR(__xludf.DUMMYFUNCTION("index(SPLIT(L302,""-""),0,1)"),2020.0)</f>
        <v>2020</v>
      </c>
      <c r="N302" s="13">
        <v>3.0</v>
      </c>
      <c r="O302" s="13">
        <v>3.0</v>
      </c>
      <c r="P302" s="13">
        <v>0.0</v>
      </c>
      <c r="Q302" s="13" t="s">
        <v>2237</v>
      </c>
      <c r="R302" s="13">
        <v>7.0</v>
      </c>
      <c r="S302" s="13">
        <v>12.0</v>
      </c>
      <c r="T302" s="13">
        <v>4.0</v>
      </c>
      <c r="U302" s="13">
        <v>56.0</v>
      </c>
      <c r="V302" s="13">
        <v>2.0</v>
      </c>
      <c r="W302" s="13">
        <v>26.0</v>
      </c>
      <c r="X302" s="13" t="s">
        <v>114</v>
      </c>
      <c r="Y302" s="13">
        <v>2.0</v>
      </c>
      <c r="Z302" s="13">
        <v>26.0</v>
      </c>
      <c r="AA302" s="13">
        <v>1.0</v>
      </c>
      <c r="AB302" s="13">
        <v>1.0</v>
      </c>
      <c r="AC302" s="13" t="s">
        <v>60</v>
      </c>
      <c r="AD302" s="13" t="s">
        <v>78</v>
      </c>
      <c r="AE302" s="13" t="s">
        <v>62</v>
      </c>
      <c r="AF302" s="13" t="s">
        <v>63</v>
      </c>
      <c r="AG302" s="13"/>
      <c r="AH302" s="13"/>
      <c r="AI302" s="13"/>
      <c r="AJ302" s="13"/>
      <c r="AK302" s="13"/>
      <c r="AL302" s="13" t="s">
        <v>66</v>
      </c>
      <c r="AM302" s="13" t="s">
        <v>223</v>
      </c>
      <c r="AN302" s="10" t="s">
        <v>328</v>
      </c>
      <c r="AO302" s="11" t="s">
        <v>154</v>
      </c>
      <c r="AP302" s="11">
        <v>2.0</v>
      </c>
      <c r="AQ302" s="11"/>
      <c r="AR302" s="12">
        <f>IFERROR(__xludf.DUMMYFUNCTION("IF(REGEXMATCH(AO302, ""ISU_REP""), 1, 0)"),0.0)</f>
        <v>0</v>
      </c>
      <c r="AS302" s="12">
        <f>IFERROR(__xludf.DUMMYFUNCTION("IF(REGEXMATCH(AO302, ""ISU_ANLYS""), 1, 0)"),0.0)</f>
        <v>0</v>
      </c>
      <c r="AT302" s="12">
        <f>IFERROR(__xludf.DUMMYFUNCTION("IF(REGEXMATCH(AO302, ""SOL_DES""), 1, 0)"),0.0)</f>
        <v>0</v>
      </c>
      <c r="AU302" s="12">
        <f>IFERROR(__xludf.DUMMYFUNCTION("IF(REGEXMATCH(AO302, ""IMPL""), 1, 0)"),1.0)</f>
        <v>1</v>
      </c>
      <c r="AV302" s="12">
        <f>IFERROR(__xludf.DUMMYFUNCTION("IF(REGEXMATCH(AO302, ""CR""), 1, 0)"),1.0)</f>
        <v>1</v>
      </c>
      <c r="AW302" s="12">
        <f>IFERROR(__xludf.DUMMYFUNCTION("IF(REGEXMATCH(AO302, ""VER""), 1, 0)"),0.0)</f>
        <v>0</v>
      </c>
      <c r="AX302" s="16" t="s">
        <v>155</v>
      </c>
      <c r="AY302" s="16" t="s">
        <v>71</v>
      </c>
    </row>
    <row r="303" ht="15.75" customHeight="1">
      <c r="A303" s="5">
        <v>1629902.0</v>
      </c>
      <c r="B303" s="6" t="s">
        <v>2238</v>
      </c>
      <c r="C303" s="5">
        <v>0.0</v>
      </c>
      <c r="D303" s="7" t="s">
        <v>233</v>
      </c>
      <c r="E303" s="7" t="s">
        <v>53</v>
      </c>
      <c r="F303" s="7" t="s">
        <v>2218</v>
      </c>
      <c r="G303" s="7" t="s">
        <v>1712</v>
      </c>
      <c r="H303" s="7" t="s">
        <v>2239</v>
      </c>
      <c r="I303" s="5">
        <v>2020.0</v>
      </c>
      <c r="J303" s="8">
        <v>43922.0</v>
      </c>
      <c r="K303" s="7" t="s">
        <v>2240</v>
      </c>
      <c r="L303" s="7" t="s">
        <v>2240</v>
      </c>
      <c r="M303" s="7">
        <f>IFERROR(__xludf.DUMMYFUNCTION("index(SPLIT(L303,""-""),0,1)"),2020.0)</f>
        <v>2020</v>
      </c>
      <c r="N303" s="5">
        <v>101.0</v>
      </c>
      <c r="O303" s="5">
        <v>101.0</v>
      </c>
      <c r="P303" s="5">
        <v>4.0</v>
      </c>
      <c r="Q303" s="7" t="s">
        <v>2241</v>
      </c>
      <c r="R303" s="5">
        <v>5.0</v>
      </c>
      <c r="S303" s="5">
        <v>26.0</v>
      </c>
      <c r="T303" s="5">
        <v>4.0</v>
      </c>
      <c r="U303" s="5">
        <v>74.0</v>
      </c>
      <c r="V303" s="5">
        <v>1.0</v>
      </c>
      <c r="W303" s="5">
        <v>26.0</v>
      </c>
      <c r="X303" s="7" t="s">
        <v>2219</v>
      </c>
      <c r="Y303" s="5">
        <v>1.0</v>
      </c>
      <c r="Z303" s="5">
        <v>16.0</v>
      </c>
      <c r="AA303" s="5">
        <v>0.0</v>
      </c>
      <c r="AB303" s="5">
        <v>1.0</v>
      </c>
      <c r="AC303" s="7" t="s">
        <v>1150</v>
      </c>
      <c r="AD303" s="7" t="s">
        <v>2242</v>
      </c>
      <c r="AE303" s="7" t="s">
        <v>62</v>
      </c>
      <c r="AF303" s="7" t="s">
        <v>63</v>
      </c>
      <c r="AG303" s="7" t="s">
        <v>64</v>
      </c>
      <c r="AH303" s="7"/>
      <c r="AI303" s="7" t="s">
        <v>65</v>
      </c>
      <c r="AJ303" s="9" t="b">
        <v>0</v>
      </c>
      <c r="AK303" s="7" t="s">
        <v>64</v>
      </c>
      <c r="AL303" s="5" t="s">
        <v>66</v>
      </c>
      <c r="AM303" s="5" t="s">
        <v>103</v>
      </c>
      <c r="AN303" s="10" t="s">
        <v>328</v>
      </c>
      <c r="AO303" s="11" t="s">
        <v>154</v>
      </c>
      <c r="AP303" s="11">
        <v>2.0</v>
      </c>
      <c r="AQ303" s="11"/>
      <c r="AR303" s="12">
        <f>IFERROR(__xludf.DUMMYFUNCTION("IF(REGEXMATCH(AO303, ""ISU_REP""), 1, 0)"),0.0)</f>
        <v>0</v>
      </c>
      <c r="AS303" s="12">
        <f>IFERROR(__xludf.DUMMYFUNCTION("IF(REGEXMATCH(AO303, ""ISU_ANLYS""), 1, 0)"),0.0)</f>
        <v>0</v>
      </c>
      <c r="AT303" s="12">
        <f>IFERROR(__xludf.DUMMYFUNCTION("IF(REGEXMATCH(AO303, ""SOL_DES""), 1, 0)"),0.0)</f>
        <v>0</v>
      </c>
      <c r="AU303" s="12">
        <f>IFERROR(__xludf.DUMMYFUNCTION("IF(REGEXMATCH(AO303, ""IMPL""), 1, 0)"),1.0)</f>
        <v>1</v>
      </c>
      <c r="AV303" s="12">
        <f>IFERROR(__xludf.DUMMYFUNCTION("IF(REGEXMATCH(AO303, ""CR""), 1, 0)"),1.0)</f>
        <v>1</v>
      </c>
      <c r="AW303" s="12">
        <f>IFERROR(__xludf.DUMMYFUNCTION("IF(REGEXMATCH(AO303, ""VER""), 1, 0)"),0.0)</f>
        <v>0</v>
      </c>
      <c r="AX303" s="10" t="s">
        <v>155</v>
      </c>
      <c r="AY303" s="10" t="s">
        <v>71</v>
      </c>
    </row>
    <row r="304" ht="15.75" customHeight="1">
      <c r="A304" s="5">
        <v>1630806.0</v>
      </c>
      <c r="B304" s="6" t="s">
        <v>2243</v>
      </c>
      <c r="C304" s="5">
        <v>0.0</v>
      </c>
      <c r="D304" s="7" t="s">
        <v>605</v>
      </c>
      <c r="E304" s="7" t="s">
        <v>205</v>
      </c>
      <c r="F304" s="7" t="s">
        <v>606</v>
      </c>
      <c r="G304" s="7" t="s">
        <v>551</v>
      </c>
      <c r="H304" s="7" t="s">
        <v>2244</v>
      </c>
      <c r="I304" s="5">
        <v>2020.0</v>
      </c>
      <c r="J304" s="8">
        <v>43922.0</v>
      </c>
      <c r="K304" s="7" t="s">
        <v>2245</v>
      </c>
      <c r="L304" s="7" t="s">
        <v>2245</v>
      </c>
      <c r="M304" s="7">
        <f>IFERROR(__xludf.DUMMYFUNCTION("index(SPLIT(L304,""-""),0,1)"),2020.0)</f>
        <v>2020</v>
      </c>
      <c r="N304" s="5">
        <v>1.0</v>
      </c>
      <c r="O304" s="5">
        <v>1.0</v>
      </c>
      <c r="P304" s="5">
        <v>3.0</v>
      </c>
      <c r="Q304" s="7" t="s">
        <v>2246</v>
      </c>
      <c r="R304" s="5">
        <v>8.0</v>
      </c>
      <c r="S304" s="5">
        <v>90.0</v>
      </c>
      <c r="T304" s="5">
        <v>4.0</v>
      </c>
      <c r="U304" s="5">
        <v>136.0</v>
      </c>
      <c r="V304" s="5">
        <v>2.0</v>
      </c>
      <c r="W304" s="5">
        <v>105.0</v>
      </c>
      <c r="X304" s="7" t="s">
        <v>551</v>
      </c>
      <c r="Y304" s="5">
        <v>2.0</v>
      </c>
      <c r="Z304" s="5">
        <v>105.0</v>
      </c>
      <c r="AA304" s="5">
        <v>1.0</v>
      </c>
      <c r="AB304" s="5">
        <v>1.0</v>
      </c>
      <c r="AC304" s="7" t="s">
        <v>60</v>
      </c>
      <c r="AD304" s="7" t="s">
        <v>78</v>
      </c>
      <c r="AE304" s="7" t="s">
        <v>62</v>
      </c>
      <c r="AF304" s="7" t="s">
        <v>63</v>
      </c>
      <c r="AG304" s="7" t="s">
        <v>64</v>
      </c>
      <c r="AH304" s="7"/>
      <c r="AI304" s="7" t="s">
        <v>212</v>
      </c>
      <c r="AJ304" s="9" t="b">
        <v>0</v>
      </c>
      <c r="AK304" s="7" t="s">
        <v>64</v>
      </c>
      <c r="AL304" s="5" t="s">
        <v>66</v>
      </c>
      <c r="AM304" s="5" t="s">
        <v>223</v>
      </c>
      <c r="AN304" s="10" t="s">
        <v>1449</v>
      </c>
      <c r="AO304" s="11" t="s">
        <v>448</v>
      </c>
      <c r="AP304" s="11">
        <v>3.0</v>
      </c>
      <c r="AQ304" s="11"/>
      <c r="AR304" s="12">
        <f>IFERROR(__xludf.DUMMYFUNCTION("IF(REGEXMATCH(AO304, ""ISU_REP""), 1, 0)"),0.0)</f>
        <v>0</v>
      </c>
      <c r="AS304" s="12">
        <f>IFERROR(__xludf.DUMMYFUNCTION("IF(REGEXMATCH(AO304, ""ISU_ANLYS""), 1, 0)"),0.0)</f>
        <v>0</v>
      </c>
      <c r="AT304" s="12">
        <f>IFERROR(__xludf.DUMMYFUNCTION("IF(REGEXMATCH(AO304, ""SOL_DES""), 1, 0)"),1.0)</f>
        <v>1</v>
      </c>
      <c r="AU304" s="12">
        <f>IFERROR(__xludf.DUMMYFUNCTION("IF(REGEXMATCH(AO304, ""IMPL""), 1, 0)"),1.0)</f>
        <v>1</v>
      </c>
      <c r="AV304" s="12">
        <f>IFERROR(__xludf.DUMMYFUNCTION("IF(REGEXMATCH(AO304, ""CR""), 1, 0)"),1.0)</f>
        <v>1</v>
      </c>
      <c r="AW304" s="12">
        <f>IFERROR(__xludf.DUMMYFUNCTION("IF(REGEXMATCH(AO304, ""VER""), 1, 0)"),0.0)</f>
        <v>0</v>
      </c>
      <c r="AX304" s="10" t="s">
        <v>376</v>
      </c>
      <c r="AY304" s="10" t="s">
        <v>71</v>
      </c>
    </row>
    <row r="305" ht="15.75" customHeight="1">
      <c r="A305" s="5">
        <v>1634067.0</v>
      </c>
      <c r="B305" s="6" t="s">
        <v>2247</v>
      </c>
      <c r="C305" s="5">
        <v>1.0</v>
      </c>
      <c r="D305" s="7" t="s">
        <v>605</v>
      </c>
      <c r="E305" s="7" t="s">
        <v>53</v>
      </c>
      <c r="F305" s="7" t="s">
        <v>2248</v>
      </c>
      <c r="G305" s="7" t="s">
        <v>1807</v>
      </c>
      <c r="H305" s="7" t="s">
        <v>2249</v>
      </c>
      <c r="I305" s="5">
        <v>2020.0</v>
      </c>
      <c r="J305" s="8">
        <v>43922.0</v>
      </c>
      <c r="K305" s="7" t="s">
        <v>2250</v>
      </c>
      <c r="L305" s="7" t="s">
        <v>2250</v>
      </c>
      <c r="M305" s="7"/>
      <c r="N305" s="5">
        <v>21.0</v>
      </c>
      <c r="O305" s="5">
        <v>21.0</v>
      </c>
      <c r="P305" s="5">
        <v>0.0</v>
      </c>
      <c r="Q305" s="7" t="s">
        <v>2251</v>
      </c>
      <c r="R305" s="5">
        <v>15.0</v>
      </c>
      <c r="S305" s="5">
        <v>121.0</v>
      </c>
      <c r="T305" s="5">
        <v>6.0</v>
      </c>
      <c r="U305" s="5">
        <v>253.0</v>
      </c>
      <c r="V305" s="5">
        <v>3.0</v>
      </c>
      <c r="W305" s="5">
        <v>189.0</v>
      </c>
      <c r="X305" s="7" t="s">
        <v>1807</v>
      </c>
      <c r="Y305" s="5">
        <v>3.0</v>
      </c>
      <c r="Z305" s="5">
        <v>189.0</v>
      </c>
      <c r="AA305" s="5">
        <v>1.0</v>
      </c>
      <c r="AB305" s="5">
        <v>0.0</v>
      </c>
      <c r="AC305" s="7" t="s">
        <v>1570</v>
      </c>
      <c r="AD305" s="7" t="s">
        <v>60</v>
      </c>
      <c r="AE305" s="7" t="s">
        <v>62</v>
      </c>
      <c r="AF305" s="7" t="s">
        <v>63</v>
      </c>
      <c r="AG305" s="7" t="s">
        <v>64</v>
      </c>
      <c r="AH305" s="7"/>
      <c r="AI305" s="7" t="s">
        <v>65</v>
      </c>
      <c r="AJ305" s="9" t="b">
        <v>0</v>
      </c>
      <c r="AK305" s="7" t="s">
        <v>64</v>
      </c>
      <c r="AL305" s="5" t="s">
        <v>66</v>
      </c>
      <c r="AM305" s="5" t="s">
        <v>103</v>
      </c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ht="15.75" customHeight="1">
      <c r="A306" s="5">
        <v>1634393.0</v>
      </c>
      <c r="B306" s="6" t="s">
        <v>2252</v>
      </c>
      <c r="C306" s="5">
        <v>1.0</v>
      </c>
      <c r="D306" s="7" t="s">
        <v>52</v>
      </c>
      <c r="E306" s="7" t="s">
        <v>53</v>
      </c>
      <c r="F306" s="7" t="s">
        <v>54</v>
      </c>
      <c r="G306" s="7" t="s">
        <v>1807</v>
      </c>
      <c r="H306" s="7" t="s">
        <v>2253</v>
      </c>
      <c r="I306" s="5">
        <v>2020.0</v>
      </c>
      <c r="J306" s="8">
        <v>43922.0</v>
      </c>
      <c r="K306" s="7" t="s">
        <v>2254</v>
      </c>
      <c r="L306" s="7" t="s">
        <v>2255</v>
      </c>
      <c r="M306" s="7"/>
      <c r="N306" s="5">
        <v>39.0</v>
      </c>
      <c r="O306" s="5">
        <v>797.0</v>
      </c>
      <c r="P306" s="5">
        <v>5.0</v>
      </c>
      <c r="Q306" s="7" t="s">
        <v>2256</v>
      </c>
      <c r="R306" s="5">
        <v>12.0</v>
      </c>
      <c r="S306" s="5">
        <v>168.0</v>
      </c>
      <c r="T306" s="5">
        <v>7.0</v>
      </c>
      <c r="U306" s="5">
        <v>319.0</v>
      </c>
      <c r="V306" s="5">
        <v>1.0</v>
      </c>
      <c r="W306" s="5">
        <v>168.0</v>
      </c>
      <c r="X306" s="7" t="s">
        <v>1807</v>
      </c>
      <c r="Y306" s="5">
        <v>1.0</v>
      </c>
      <c r="Z306" s="5">
        <v>168.0</v>
      </c>
      <c r="AA306" s="5">
        <v>1.0</v>
      </c>
      <c r="AB306" s="5">
        <v>1.0</v>
      </c>
      <c r="AC306" s="7" t="s">
        <v>1570</v>
      </c>
      <c r="AD306" s="7" t="s">
        <v>1721</v>
      </c>
      <c r="AE306" s="7" t="s">
        <v>62</v>
      </c>
      <c r="AF306" s="7" t="s">
        <v>63</v>
      </c>
      <c r="AG306" s="7" t="s">
        <v>2257</v>
      </c>
      <c r="AH306" s="7"/>
      <c r="AI306" s="7" t="s">
        <v>65</v>
      </c>
      <c r="AJ306" s="9" t="b">
        <v>0</v>
      </c>
      <c r="AK306" s="7" t="s">
        <v>64</v>
      </c>
      <c r="AL306" s="5" t="s">
        <v>66</v>
      </c>
      <c r="AM306" s="5" t="s">
        <v>103</v>
      </c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ht="15.75" customHeight="1">
      <c r="A307" s="5">
        <v>1634650.0</v>
      </c>
      <c r="B307" s="6" t="s">
        <v>2258</v>
      </c>
      <c r="C307" s="5">
        <v>0.0</v>
      </c>
      <c r="D307" s="7" t="s">
        <v>233</v>
      </c>
      <c r="E307" s="7" t="s">
        <v>205</v>
      </c>
      <c r="F307" s="7" t="s">
        <v>330</v>
      </c>
      <c r="G307" s="7" t="s">
        <v>2259</v>
      </c>
      <c r="H307" s="7" t="s">
        <v>2260</v>
      </c>
      <c r="I307" s="5">
        <v>2020.0</v>
      </c>
      <c r="J307" s="8">
        <v>43952.0</v>
      </c>
      <c r="K307" s="7" t="s">
        <v>2261</v>
      </c>
      <c r="L307" s="7" t="s">
        <v>2262</v>
      </c>
      <c r="M307" s="7">
        <f>IFERROR(__xludf.DUMMYFUNCTION("index(SPLIT(L307,""-""),0,1)"),2020.0)</f>
        <v>2020</v>
      </c>
      <c r="N307" s="5">
        <v>12.0</v>
      </c>
      <c r="O307" s="5">
        <v>838.0</v>
      </c>
      <c r="P307" s="5">
        <v>18.0</v>
      </c>
      <c r="Q307" s="7" t="s">
        <v>2263</v>
      </c>
      <c r="R307" s="5">
        <v>6.0</v>
      </c>
      <c r="S307" s="5">
        <v>264.0</v>
      </c>
      <c r="T307" s="5">
        <v>30.0</v>
      </c>
      <c r="U307" s="5">
        <v>1844.0</v>
      </c>
      <c r="V307" s="5">
        <v>2.0</v>
      </c>
      <c r="W307" s="5">
        <v>593.0</v>
      </c>
      <c r="X307" s="7" t="s">
        <v>525</v>
      </c>
      <c r="Y307" s="5">
        <v>13.0</v>
      </c>
      <c r="Z307" s="5">
        <v>803.0</v>
      </c>
      <c r="AA307" s="5">
        <v>0.0</v>
      </c>
      <c r="AB307" s="5">
        <v>1.0</v>
      </c>
      <c r="AC307" s="7" t="s">
        <v>1150</v>
      </c>
      <c r="AD307" s="7" t="s">
        <v>60</v>
      </c>
      <c r="AE307" s="7" t="s">
        <v>62</v>
      </c>
      <c r="AF307" s="7" t="s">
        <v>63</v>
      </c>
      <c r="AG307" s="7" t="s">
        <v>2264</v>
      </c>
      <c r="AH307" s="7"/>
      <c r="AI307" s="7" t="s">
        <v>212</v>
      </c>
      <c r="AJ307" s="9" t="b">
        <v>0</v>
      </c>
      <c r="AK307" s="7" t="s">
        <v>64</v>
      </c>
      <c r="AL307" s="5" t="s">
        <v>172</v>
      </c>
      <c r="AM307" s="5" t="s">
        <v>173</v>
      </c>
      <c r="AN307" s="10" t="s">
        <v>2265</v>
      </c>
      <c r="AO307" s="11" t="s">
        <v>509</v>
      </c>
      <c r="AP307" s="11">
        <v>4.0</v>
      </c>
      <c r="AQ307" s="11"/>
      <c r="AR307" s="12">
        <f>IFERROR(__xludf.DUMMYFUNCTION("IF(REGEXMATCH(AO307, ""ISU_REP""), 1, 0)"),0.0)</f>
        <v>0</v>
      </c>
      <c r="AS307" s="12">
        <f>IFERROR(__xludf.DUMMYFUNCTION("IF(REGEXMATCH(AO307, ""ISU_ANLYS""), 1, 0)"),0.0)</f>
        <v>0</v>
      </c>
      <c r="AT307" s="12">
        <f>IFERROR(__xludf.DUMMYFUNCTION("IF(REGEXMATCH(AO307, ""SOL_DES""), 1, 0)"),1.0)</f>
        <v>1</v>
      </c>
      <c r="AU307" s="12">
        <f>IFERROR(__xludf.DUMMYFUNCTION("IF(REGEXMATCH(AO307, ""IMPL""), 1, 0)"),1.0)</f>
        <v>1</v>
      </c>
      <c r="AV307" s="12">
        <f>IFERROR(__xludf.DUMMYFUNCTION("IF(REGEXMATCH(AO307, ""CR""), 1, 0)"),1.0)</f>
        <v>1</v>
      </c>
      <c r="AW307" s="12">
        <f>IFERROR(__xludf.DUMMYFUNCTION("IF(REGEXMATCH(AO307, ""VER""), 1, 0)"),1.0)</f>
        <v>1</v>
      </c>
      <c r="AX307" s="10" t="s">
        <v>376</v>
      </c>
      <c r="AY307" s="10" t="s">
        <v>71</v>
      </c>
    </row>
    <row r="308" ht="15.75" customHeight="1">
      <c r="A308" s="5">
        <v>1637897.0</v>
      </c>
      <c r="B308" s="6" t="s">
        <v>2266</v>
      </c>
      <c r="C308" s="5">
        <v>0.0</v>
      </c>
      <c r="D308" s="7" t="s">
        <v>605</v>
      </c>
      <c r="E308" s="7" t="s">
        <v>53</v>
      </c>
      <c r="F308" s="7" t="s">
        <v>2218</v>
      </c>
      <c r="G308" s="7" t="s">
        <v>2219</v>
      </c>
      <c r="H308" s="7" t="s">
        <v>2267</v>
      </c>
      <c r="I308" s="5">
        <v>2020.0</v>
      </c>
      <c r="J308" s="8">
        <v>43952.0</v>
      </c>
      <c r="K308" s="7" t="s">
        <v>2268</v>
      </c>
      <c r="L308" s="7" t="s">
        <v>2268</v>
      </c>
      <c r="M308" s="7">
        <f>IFERROR(__xludf.DUMMYFUNCTION("index(SPLIT(L308,""-""),0,1)"),2020.0)</f>
        <v>2020</v>
      </c>
      <c r="N308" s="5">
        <v>2.0</v>
      </c>
      <c r="O308" s="5">
        <v>2.0</v>
      </c>
      <c r="P308" s="5">
        <v>3.0</v>
      </c>
      <c r="Q308" s="7" t="s">
        <v>2269</v>
      </c>
      <c r="R308" s="5">
        <v>14.0</v>
      </c>
      <c r="S308" s="5">
        <v>29.0</v>
      </c>
      <c r="T308" s="5">
        <v>4.0</v>
      </c>
      <c r="U308" s="5">
        <v>101.0</v>
      </c>
      <c r="V308" s="5">
        <v>2.0</v>
      </c>
      <c r="W308" s="5">
        <v>67.0</v>
      </c>
      <c r="X308" s="7" t="s">
        <v>2219</v>
      </c>
      <c r="Y308" s="5">
        <v>2.0</v>
      </c>
      <c r="Z308" s="5">
        <v>67.0</v>
      </c>
      <c r="AA308" s="5">
        <v>1.0</v>
      </c>
      <c r="AB308" s="5">
        <v>1.0</v>
      </c>
      <c r="AC308" s="7" t="s">
        <v>222</v>
      </c>
      <c r="AD308" s="7" t="s">
        <v>60</v>
      </c>
      <c r="AE308" s="7" t="s">
        <v>62</v>
      </c>
      <c r="AF308" s="7" t="s">
        <v>63</v>
      </c>
      <c r="AG308" s="7" t="s">
        <v>64</v>
      </c>
      <c r="AH308" s="7"/>
      <c r="AI308" s="7" t="s">
        <v>65</v>
      </c>
      <c r="AJ308" s="9" t="b">
        <v>0</v>
      </c>
      <c r="AK308" s="7" t="s">
        <v>64</v>
      </c>
      <c r="AL308" s="5" t="s">
        <v>66</v>
      </c>
      <c r="AM308" s="5" t="s">
        <v>103</v>
      </c>
      <c r="AN308" s="10" t="s">
        <v>328</v>
      </c>
      <c r="AO308" s="11" t="s">
        <v>154</v>
      </c>
      <c r="AP308" s="11">
        <v>2.0</v>
      </c>
      <c r="AQ308" s="11"/>
      <c r="AR308" s="12">
        <f>IFERROR(__xludf.DUMMYFUNCTION("IF(REGEXMATCH(AO308, ""ISU_REP""), 1, 0)"),0.0)</f>
        <v>0</v>
      </c>
      <c r="AS308" s="12">
        <f>IFERROR(__xludf.DUMMYFUNCTION("IF(REGEXMATCH(AO308, ""ISU_ANLYS""), 1, 0)"),0.0)</f>
        <v>0</v>
      </c>
      <c r="AT308" s="12">
        <f>IFERROR(__xludf.DUMMYFUNCTION("IF(REGEXMATCH(AO308, ""SOL_DES""), 1, 0)"),0.0)</f>
        <v>0</v>
      </c>
      <c r="AU308" s="12">
        <f>IFERROR(__xludf.DUMMYFUNCTION("IF(REGEXMATCH(AO308, ""IMPL""), 1, 0)"),1.0)</f>
        <v>1</v>
      </c>
      <c r="AV308" s="12">
        <f>IFERROR(__xludf.DUMMYFUNCTION("IF(REGEXMATCH(AO308, ""CR""), 1, 0)"),1.0)</f>
        <v>1</v>
      </c>
      <c r="AW308" s="12">
        <f>IFERROR(__xludf.DUMMYFUNCTION("IF(REGEXMATCH(AO308, ""VER""), 1, 0)"),0.0)</f>
        <v>0</v>
      </c>
      <c r="AX308" s="10" t="s">
        <v>155</v>
      </c>
      <c r="AY308" s="10" t="s">
        <v>71</v>
      </c>
    </row>
    <row r="309" ht="15.75" customHeight="1">
      <c r="A309" s="5">
        <v>1639897.0</v>
      </c>
      <c r="B309" s="6" t="s">
        <v>2270</v>
      </c>
      <c r="C309" s="5">
        <v>1.0</v>
      </c>
      <c r="D309" s="7" t="s">
        <v>605</v>
      </c>
      <c r="E309" s="7" t="s">
        <v>53</v>
      </c>
      <c r="F309" s="7" t="s">
        <v>185</v>
      </c>
      <c r="G309" s="7" t="s">
        <v>1807</v>
      </c>
      <c r="H309" s="7" t="s">
        <v>2271</v>
      </c>
      <c r="I309" s="5">
        <v>2020.0</v>
      </c>
      <c r="J309" s="8">
        <v>43952.0</v>
      </c>
      <c r="K309" s="7" t="s">
        <v>2272</v>
      </c>
      <c r="L309" s="7" t="s">
        <v>2272</v>
      </c>
      <c r="M309" s="7"/>
      <c r="N309" s="5">
        <v>58.0</v>
      </c>
      <c r="O309" s="5">
        <v>58.0</v>
      </c>
      <c r="P309" s="5">
        <v>0.0</v>
      </c>
      <c r="Q309" s="7" t="s">
        <v>2273</v>
      </c>
      <c r="R309" s="5">
        <v>13.0</v>
      </c>
      <c r="S309" s="5">
        <v>145.0</v>
      </c>
      <c r="T309" s="5">
        <v>5.0</v>
      </c>
      <c r="U309" s="5">
        <v>781.0</v>
      </c>
      <c r="V309" s="5">
        <v>3.0</v>
      </c>
      <c r="W309" s="5">
        <v>721.0</v>
      </c>
      <c r="X309" s="7" t="s">
        <v>1807</v>
      </c>
      <c r="Y309" s="5">
        <v>3.0</v>
      </c>
      <c r="Z309" s="5">
        <v>721.0</v>
      </c>
      <c r="AA309" s="5">
        <v>1.0</v>
      </c>
      <c r="AB309" s="5">
        <v>0.0</v>
      </c>
      <c r="AC309" s="7" t="s">
        <v>1570</v>
      </c>
      <c r="AD309" s="7" t="s">
        <v>60</v>
      </c>
      <c r="AE309" s="7" t="s">
        <v>62</v>
      </c>
      <c r="AF309" s="7" t="s">
        <v>63</v>
      </c>
      <c r="AG309" s="7" t="s">
        <v>64</v>
      </c>
      <c r="AH309" s="7"/>
      <c r="AI309" s="7" t="s">
        <v>65</v>
      </c>
      <c r="AJ309" s="9" t="b">
        <v>0</v>
      </c>
      <c r="AK309" s="7" t="s">
        <v>64</v>
      </c>
      <c r="AL309" s="5" t="s">
        <v>66</v>
      </c>
      <c r="AM309" s="5" t="s">
        <v>103</v>
      </c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ht="15.75" customHeight="1">
      <c r="A310" s="5">
        <v>1640135.0</v>
      </c>
      <c r="B310" s="6" t="s">
        <v>2274</v>
      </c>
      <c r="C310" s="5">
        <v>0.0</v>
      </c>
      <c r="D310" s="7" t="s">
        <v>233</v>
      </c>
      <c r="E310" s="7" t="s">
        <v>53</v>
      </c>
      <c r="F310" s="7" t="s">
        <v>2218</v>
      </c>
      <c r="G310" s="7" t="s">
        <v>2031</v>
      </c>
      <c r="H310" s="7" t="s">
        <v>2275</v>
      </c>
      <c r="I310" s="5">
        <v>2020.0</v>
      </c>
      <c r="J310" s="8">
        <v>43952.0</v>
      </c>
      <c r="K310" s="7" t="s">
        <v>2276</v>
      </c>
      <c r="L310" s="7" t="s">
        <v>2277</v>
      </c>
      <c r="M310" s="7">
        <f>IFERROR(__xludf.DUMMYFUNCTION("index(SPLIT(L310,""-""),0,1)"),2020.0)</f>
        <v>2020</v>
      </c>
      <c r="N310" s="5">
        <v>13.0</v>
      </c>
      <c r="O310" s="5">
        <v>351.0</v>
      </c>
      <c r="P310" s="5">
        <v>9.0</v>
      </c>
      <c r="Q310" s="7" t="s">
        <v>2278</v>
      </c>
      <c r="R310" s="5">
        <v>11.0</v>
      </c>
      <c r="S310" s="5">
        <v>47.0</v>
      </c>
      <c r="T310" s="5">
        <v>9.0</v>
      </c>
      <c r="U310" s="5">
        <v>409.0</v>
      </c>
      <c r="V310" s="5">
        <v>6.0</v>
      </c>
      <c r="W310" s="5">
        <v>106.0</v>
      </c>
      <c r="X310" s="7" t="s">
        <v>2031</v>
      </c>
      <c r="Y310" s="5">
        <v>6.0</v>
      </c>
      <c r="Z310" s="5">
        <v>106.0</v>
      </c>
      <c r="AA310" s="5">
        <v>1.0</v>
      </c>
      <c r="AB310" s="5">
        <v>5.0</v>
      </c>
      <c r="AC310" s="7" t="s">
        <v>222</v>
      </c>
      <c r="AD310" s="7" t="s">
        <v>2242</v>
      </c>
      <c r="AE310" s="7" t="s">
        <v>62</v>
      </c>
      <c r="AF310" s="7" t="s">
        <v>63</v>
      </c>
      <c r="AG310" s="7" t="s">
        <v>64</v>
      </c>
      <c r="AH310" s="7"/>
      <c r="AI310" s="7" t="s">
        <v>65</v>
      </c>
      <c r="AJ310" s="9" t="b">
        <v>0</v>
      </c>
      <c r="AK310" s="7" t="s">
        <v>64</v>
      </c>
      <c r="AL310" s="5" t="s">
        <v>66</v>
      </c>
      <c r="AM310" s="5" t="s">
        <v>90</v>
      </c>
      <c r="AN310" s="10" t="s">
        <v>2279</v>
      </c>
      <c r="AO310" s="11" t="s">
        <v>2280</v>
      </c>
      <c r="AP310" s="11">
        <v>11.0</v>
      </c>
      <c r="AQ310" s="11"/>
      <c r="AR310" s="12">
        <f>IFERROR(__xludf.DUMMYFUNCTION("IF(REGEXMATCH(AO310, ""ISU_REP""), 1, 0)"),0.0)</f>
        <v>0</v>
      </c>
      <c r="AS310" s="12">
        <f>IFERROR(__xludf.DUMMYFUNCTION("IF(REGEXMATCH(AO310, ""ISU_ANLYS""), 1, 0)"),0.0)</f>
        <v>0</v>
      </c>
      <c r="AT310" s="12">
        <f>IFERROR(__xludf.DUMMYFUNCTION("IF(REGEXMATCH(AO310, ""SOL_DES""), 1, 0)"),1.0)</f>
        <v>1</v>
      </c>
      <c r="AU310" s="12">
        <f>IFERROR(__xludf.DUMMYFUNCTION("IF(REGEXMATCH(AO310, ""IMPL""), 1, 0)"),1.0)</f>
        <v>1</v>
      </c>
      <c r="AV310" s="12">
        <f>IFERROR(__xludf.DUMMYFUNCTION("IF(REGEXMATCH(AO310, ""CR""), 1, 0)"),1.0)</f>
        <v>1</v>
      </c>
      <c r="AW310" s="12">
        <f>IFERROR(__xludf.DUMMYFUNCTION("IF(REGEXMATCH(AO310, ""VER""), 1, 0)"),0.0)</f>
        <v>0</v>
      </c>
      <c r="AX310" s="10" t="s">
        <v>307</v>
      </c>
      <c r="AY310" s="10" t="s">
        <v>94</v>
      </c>
    </row>
    <row r="311" ht="15.75" customHeight="1">
      <c r="A311" s="5">
        <v>1644719.0</v>
      </c>
      <c r="B311" s="6" t="s">
        <v>2281</v>
      </c>
      <c r="C311" s="5">
        <v>0.0</v>
      </c>
      <c r="D311" s="7" t="s">
        <v>233</v>
      </c>
      <c r="E311" s="7" t="s">
        <v>205</v>
      </c>
      <c r="F311" s="7" t="s">
        <v>1254</v>
      </c>
      <c r="G311" s="7" t="s">
        <v>2282</v>
      </c>
      <c r="H311" s="7" t="s">
        <v>2283</v>
      </c>
      <c r="I311" s="5">
        <v>2020.0</v>
      </c>
      <c r="J311" s="8">
        <v>43983.0</v>
      </c>
      <c r="K311" s="7" t="s">
        <v>2284</v>
      </c>
      <c r="L311" s="7" t="s">
        <v>2285</v>
      </c>
      <c r="M311" s="7">
        <f>IFERROR(__xludf.DUMMYFUNCTION("index(SPLIT(L311,""-""),0,1)"),2021.0)</f>
        <v>2021</v>
      </c>
      <c r="N311" s="5">
        <v>316.0</v>
      </c>
      <c r="O311" s="5">
        <v>394.0</v>
      </c>
      <c r="P311" s="5">
        <v>2.0</v>
      </c>
      <c r="Q311" s="7" t="s">
        <v>2286</v>
      </c>
      <c r="R311" s="5">
        <v>12.0</v>
      </c>
      <c r="S311" s="5">
        <v>0.0</v>
      </c>
      <c r="T311" s="5">
        <v>12.0</v>
      </c>
      <c r="U311" s="5">
        <v>402.0</v>
      </c>
      <c r="V311" s="5">
        <v>3.0</v>
      </c>
      <c r="W311" s="5">
        <v>36.0</v>
      </c>
      <c r="X311" s="7" t="s">
        <v>2287</v>
      </c>
      <c r="Y311" s="5">
        <v>1.0</v>
      </c>
      <c r="Z311" s="5">
        <v>19.0</v>
      </c>
      <c r="AA311" s="5">
        <v>0.0</v>
      </c>
      <c r="AB311" s="5">
        <v>4.0</v>
      </c>
      <c r="AC311" s="7" t="s">
        <v>60</v>
      </c>
      <c r="AD311" s="7" t="s">
        <v>60</v>
      </c>
      <c r="AE311" s="7" t="s">
        <v>62</v>
      </c>
      <c r="AF311" s="7" t="s">
        <v>63</v>
      </c>
      <c r="AG311" s="7" t="s">
        <v>64</v>
      </c>
      <c r="AH311" s="7"/>
      <c r="AI311" s="7" t="s">
        <v>212</v>
      </c>
      <c r="AJ311" s="9" t="b">
        <v>0</v>
      </c>
      <c r="AK311" s="7" t="s">
        <v>64</v>
      </c>
      <c r="AL311" s="5" t="s">
        <v>66</v>
      </c>
      <c r="AM311" s="5" t="s">
        <v>241</v>
      </c>
      <c r="AN311" s="10" t="s">
        <v>2288</v>
      </c>
      <c r="AO311" s="11" t="s">
        <v>2289</v>
      </c>
      <c r="AP311" s="11">
        <v>12.0</v>
      </c>
      <c r="AQ311" s="11"/>
      <c r="AR311" s="12">
        <f>IFERROR(__xludf.DUMMYFUNCTION("IF(REGEXMATCH(AO311, ""ISU_REP""), 1, 0)"),0.0)</f>
        <v>0</v>
      </c>
      <c r="AS311" s="12">
        <f>IFERROR(__xludf.DUMMYFUNCTION("IF(REGEXMATCH(AO311, ""ISU_ANLYS""), 1, 0)"),0.0)</f>
        <v>0</v>
      </c>
      <c r="AT311" s="12">
        <f>IFERROR(__xludf.DUMMYFUNCTION("IF(REGEXMATCH(AO311, ""SOL_DES""), 1, 0)"),1.0)</f>
        <v>1</v>
      </c>
      <c r="AU311" s="12">
        <f>IFERROR(__xludf.DUMMYFUNCTION("IF(REGEXMATCH(AO311, ""IMPL""), 1, 0)"),1.0)</f>
        <v>1</v>
      </c>
      <c r="AV311" s="12">
        <f>IFERROR(__xludf.DUMMYFUNCTION("IF(REGEXMATCH(AO311, ""CR""), 1, 0)"),1.0)</f>
        <v>1</v>
      </c>
      <c r="AW311" s="12">
        <f>IFERROR(__xludf.DUMMYFUNCTION("IF(REGEXMATCH(AO311, ""VER""), 1, 0)"),1.0)</f>
        <v>1</v>
      </c>
      <c r="AX311" s="10" t="s">
        <v>138</v>
      </c>
      <c r="AY311" s="10" t="s">
        <v>94</v>
      </c>
    </row>
    <row r="312" ht="15.75" customHeight="1">
      <c r="A312" s="13">
        <v>1645527.0</v>
      </c>
      <c r="B312" s="14" t="str">
        <f t="shared" ref="B312:B313" si="34">CONCATENATE("https://bugzilla.mozilla.org/show_bug.cgi?id=",A312)</f>
        <v>https://bugzilla.mozilla.org/show_bug.cgi?id=1645527</v>
      </c>
      <c r="C312" s="13">
        <v>0.0</v>
      </c>
      <c r="D312" s="13" t="s">
        <v>233</v>
      </c>
      <c r="E312" s="13" t="s">
        <v>53</v>
      </c>
      <c r="F312" s="13" t="s">
        <v>818</v>
      </c>
      <c r="G312" s="13" t="s">
        <v>2290</v>
      </c>
      <c r="H312" s="13" t="s">
        <v>2291</v>
      </c>
      <c r="I312" s="13">
        <v>2020.0</v>
      </c>
      <c r="J312" s="15">
        <v>43983.0</v>
      </c>
      <c r="K312" s="13" t="s">
        <v>2292</v>
      </c>
      <c r="L312" s="13" t="s">
        <v>2292</v>
      </c>
      <c r="M312" s="7">
        <f>IFERROR(__xludf.DUMMYFUNCTION("index(SPLIT(L312,""-""),0,1)"),2020.0)</f>
        <v>2020</v>
      </c>
      <c r="N312" s="13">
        <v>5.0</v>
      </c>
      <c r="O312" s="13">
        <v>5.0</v>
      </c>
      <c r="P312" s="13">
        <v>1.0</v>
      </c>
      <c r="Q312" s="13" t="s">
        <v>2293</v>
      </c>
      <c r="R312" s="13">
        <v>4.0</v>
      </c>
      <c r="S312" s="13">
        <v>21.0</v>
      </c>
      <c r="T312" s="13">
        <v>5.0</v>
      </c>
      <c r="U312" s="13">
        <v>167.0</v>
      </c>
      <c r="V312" s="13">
        <v>3.0</v>
      </c>
      <c r="W312" s="13">
        <v>106.0</v>
      </c>
      <c r="X312" s="13" t="s">
        <v>2290</v>
      </c>
      <c r="Y312" s="13">
        <v>3.0</v>
      </c>
      <c r="Z312" s="13">
        <v>106.0</v>
      </c>
      <c r="AA312" s="13">
        <v>1.0</v>
      </c>
      <c r="AB312" s="13">
        <v>2.0</v>
      </c>
      <c r="AC312" s="13" t="s">
        <v>1150</v>
      </c>
      <c r="AD312" s="13" t="s">
        <v>60</v>
      </c>
      <c r="AE312" s="13" t="s">
        <v>62</v>
      </c>
      <c r="AF312" s="13" t="s">
        <v>63</v>
      </c>
      <c r="AG312" s="13"/>
      <c r="AH312" s="13"/>
      <c r="AI312" s="13"/>
      <c r="AJ312" s="13"/>
      <c r="AK312" s="13"/>
      <c r="AL312" s="13" t="s">
        <v>172</v>
      </c>
      <c r="AM312" s="13" t="s">
        <v>1074</v>
      </c>
      <c r="AN312" s="10" t="s">
        <v>2294</v>
      </c>
      <c r="AO312" s="11" t="s">
        <v>355</v>
      </c>
      <c r="AP312" s="11">
        <v>4.0</v>
      </c>
      <c r="AQ312" s="11"/>
      <c r="AR312" s="12">
        <f>IFERROR(__xludf.DUMMYFUNCTION("IF(REGEXMATCH(AO312, ""ISU_REP""), 1, 0)"),0.0)</f>
        <v>0</v>
      </c>
      <c r="AS312" s="12">
        <f>IFERROR(__xludf.DUMMYFUNCTION("IF(REGEXMATCH(AO312, ""ISU_ANLYS""), 1, 0)"),0.0)</f>
        <v>0</v>
      </c>
      <c r="AT312" s="12">
        <f>IFERROR(__xludf.DUMMYFUNCTION("IF(REGEXMATCH(AO312, ""SOL_DES""), 1, 0)"),0.0)</f>
        <v>0</v>
      </c>
      <c r="AU312" s="12">
        <f>IFERROR(__xludf.DUMMYFUNCTION("IF(REGEXMATCH(AO312, ""IMPL""), 1, 0)"),1.0)</f>
        <v>1</v>
      </c>
      <c r="AV312" s="12">
        <f>IFERROR(__xludf.DUMMYFUNCTION("IF(REGEXMATCH(AO312, ""CR""), 1, 0)"),1.0)</f>
        <v>1</v>
      </c>
      <c r="AW312" s="12">
        <f>IFERROR(__xludf.DUMMYFUNCTION("IF(REGEXMATCH(AO312, ""VER""), 1, 0)"),0.0)</f>
        <v>0</v>
      </c>
      <c r="AX312" s="16" t="s">
        <v>138</v>
      </c>
      <c r="AY312" s="16" t="s">
        <v>94</v>
      </c>
    </row>
    <row r="313" ht="15.75" customHeight="1">
      <c r="A313" s="13">
        <v>1647930.0</v>
      </c>
      <c r="B313" s="14" t="str">
        <f t="shared" si="34"/>
        <v>https://bugzilla.mozilla.org/show_bug.cgi?id=1647930</v>
      </c>
      <c r="C313" s="13">
        <v>0.0</v>
      </c>
      <c r="D313" s="13" t="s">
        <v>605</v>
      </c>
      <c r="E313" s="13" t="s">
        <v>205</v>
      </c>
      <c r="F313" s="13" t="s">
        <v>330</v>
      </c>
      <c r="G313" s="13" t="s">
        <v>2043</v>
      </c>
      <c r="H313" s="13" t="s">
        <v>2295</v>
      </c>
      <c r="I313" s="13">
        <v>2020.0</v>
      </c>
      <c r="J313" s="15">
        <v>43983.0</v>
      </c>
      <c r="K313" s="13" t="s">
        <v>2296</v>
      </c>
      <c r="L313" s="13" t="s">
        <v>2297</v>
      </c>
      <c r="M313" s="7">
        <f>IFERROR(__xludf.DUMMYFUNCTION("index(SPLIT(L313,""-""),0,1)"),2020.0)</f>
        <v>2020</v>
      </c>
      <c r="N313" s="13">
        <v>21.0</v>
      </c>
      <c r="O313" s="13">
        <v>87.0</v>
      </c>
      <c r="P313" s="13">
        <v>6.0</v>
      </c>
      <c r="Q313" s="13" t="s">
        <v>2298</v>
      </c>
      <c r="R313" s="13">
        <v>4.0</v>
      </c>
      <c r="S313" s="13">
        <v>55.0</v>
      </c>
      <c r="T313" s="13">
        <v>7.0</v>
      </c>
      <c r="U313" s="13">
        <v>181.0</v>
      </c>
      <c r="V313" s="13">
        <v>2.0</v>
      </c>
      <c r="W313" s="13">
        <v>66.0</v>
      </c>
      <c r="X313" s="13" t="s">
        <v>2043</v>
      </c>
      <c r="Y313" s="13">
        <v>2.0</v>
      </c>
      <c r="Z313" s="13">
        <v>66.0</v>
      </c>
      <c r="AA313" s="13">
        <v>1.0</v>
      </c>
      <c r="AB313" s="13">
        <v>1.0</v>
      </c>
      <c r="AC313" s="13" t="s">
        <v>222</v>
      </c>
      <c r="AD313" s="13" t="s">
        <v>1721</v>
      </c>
      <c r="AE313" s="13" t="s">
        <v>62</v>
      </c>
      <c r="AF313" s="13" t="s">
        <v>115</v>
      </c>
      <c r="AG313" s="13"/>
      <c r="AH313" s="13"/>
      <c r="AI313" s="13"/>
      <c r="AJ313" s="13"/>
      <c r="AK313" s="13"/>
      <c r="AL313" s="13" t="s">
        <v>66</v>
      </c>
      <c r="AM313" s="13" t="s">
        <v>241</v>
      </c>
      <c r="AN313" s="10" t="s">
        <v>2299</v>
      </c>
      <c r="AO313" s="11" t="s">
        <v>1412</v>
      </c>
      <c r="AP313" s="11">
        <v>3.0</v>
      </c>
      <c r="AQ313" s="11"/>
      <c r="AR313" s="12">
        <f>IFERROR(__xludf.DUMMYFUNCTION("IF(REGEXMATCH(AO313, ""ISU_REP""), 1, 0)"),0.0)</f>
        <v>0</v>
      </c>
      <c r="AS313" s="12">
        <f>IFERROR(__xludf.DUMMYFUNCTION("IF(REGEXMATCH(AO313, ""ISU_ANLYS""), 1, 0)"),0.0)</f>
        <v>0</v>
      </c>
      <c r="AT313" s="12">
        <f>IFERROR(__xludf.DUMMYFUNCTION("IF(REGEXMATCH(AO313, ""SOL_DES""), 1, 0)"),0.0)</f>
        <v>0</v>
      </c>
      <c r="AU313" s="12">
        <f>IFERROR(__xludf.DUMMYFUNCTION("IF(REGEXMATCH(AO313, ""IMPL""), 1, 0)"),1.0)</f>
        <v>1</v>
      </c>
      <c r="AV313" s="12">
        <f>IFERROR(__xludf.DUMMYFUNCTION("IF(REGEXMATCH(AO313, ""CR""), 1, 0)"),1.0)</f>
        <v>1</v>
      </c>
      <c r="AW313" s="12">
        <f>IFERROR(__xludf.DUMMYFUNCTION("IF(REGEXMATCH(AO313, ""VER""), 1, 0)"),1.0)</f>
        <v>1</v>
      </c>
      <c r="AX313" s="16" t="s">
        <v>215</v>
      </c>
      <c r="AY313" s="16" t="s">
        <v>71</v>
      </c>
    </row>
    <row r="314" ht="15.75" customHeight="1">
      <c r="A314" s="5">
        <v>1651332.0</v>
      </c>
      <c r="B314" s="6" t="s">
        <v>2300</v>
      </c>
      <c r="C314" s="5">
        <v>0.0</v>
      </c>
      <c r="D314" s="7" t="s">
        <v>233</v>
      </c>
      <c r="E314" s="7" t="s">
        <v>53</v>
      </c>
      <c r="F314" s="7" t="s">
        <v>1262</v>
      </c>
      <c r="G314" s="7" t="s">
        <v>1496</v>
      </c>
      <c r="H314" s="7" t="s">
        <v>2301</v>
      </c>
      <c r="I314" s="5">
        <v>2020.0</v>
      </c>
      <c r="J314" s="8">
        <v>44013.0</v>
      </c>
      <c r="K314" s="7" t="s">
        <v>2302</v>
      </c>
      <c r="L314" s="7" t="s">
        <v>2303</v>
      </c>
      <c r="M314" s="7">
        <f>IFERROR(__xludf.DUMMYFUNCTION("index(SPLIT(L314,""-""),0,1)"),2020.0)</f>
        <v>2020</v>
      </c>
      <c r="N314" s="5">
        <v>15.0</v>
      </c>
      <c r="O314" s="5">
        <v>93.0</v>
      </c>
      <c r="P314" s="5">
        <v>2.0</v>
      </c>
      <c r="Q314" s="7" t="s">
        <v>2304</v>
      </c>
      <c r="R314" s="5">
        <v>7.0</v>
      </c>
      <c r="S314" s="5">
        <v>0.0</v>
      </c>
      <c r="T314" s="5">
        <v>18.0</v>
      </c>
      <c r="U314" s="5">
        <v>2631.0</v>
      </c>
      <c r="V314" s="5">
        <v>12.0</v>
      </c>
      <c r="W314" s="5">
        <v>1244.0</v>
      </c>
      <c r="X314" s="7" t="s">
        <v>1496</v>
      </c>
      <c r="Y314" s="5">
        <v>12.0</v>
      </c>
      <c r="Z314" s="5">
        <v>1244.0</v>
      </c>
      <c r="AA314" s="5">
        <v>1.0</v>
      </c>
      <c r="AB314" s="5">
        <v>5.0</v>
      </c>
      <c r="AC314" s="7" t="s">
        <v>60</v>
      </c>
      <c r="AD314" s="7" t="s">
        <v>60</v>
      </c>
      <c r="AE314" s="7" t="s">
        <v>62</v>
      </c>
      <c r="AF314" s="7" t="s">
        <v>63</v>
      </c>
      <c r="AG314" s="7" t="s">
        <v>64</v>
      </c>
      <c r="AH314" s="7"/>
      <c r="AI314" s="7" t="s">
        <v>65</v>
      </c>
      <c r="AJ314" s="9" t="b">
        <v>0</v>
      </c>
      <c r="AK314" s="7" t="s">
        <v>64</v>
      </c>
      <c r="AL314" s="5" t="s">
        <v>66</v>
      </c>
      <c r="AM314" s="5" t="s">
        <v>103</v>
      </c>
      <c r="AN314" s="10" t="s">
        <v>2305</v>
      </c>
      <c r="AO314" s="11" t="s">
        <v>2306</v>
      </c>
      <c r="AP314" s="11">
        <v>12.0</v>
      </c>
      <c r="AQ314" s="11"/>
      <c r="AR314" s="12">
        <f>IFERROR(__xludf.DUMMYFUNCTION("IF(REGEXMATCH(AO314, ""ISU_REP""), 1, 0)"),0.0)</f>
        <v>0</v>
      </c>
      <c r="AS314" s="12">
        <f>IFERROR(__xludf.DUMMYFUNCTION("IF(REGEXMATCH(AO314, ""ISU_ANLYS""), 1, 0)"),0.0)</f>
        <v>0</v>
      </c>
      <c r="AT314" s="12">
        <f>IFERROR(__xludf.DUMMYFUNCTION("IF(REGEXMATCH(AO314, ""SOL_DES""), 1, 0)"),1.0)</f>
        <v>1</v>
      </c>
      <c r="AU314" s="12">
        <f>IFERROR(__xludf.DUMMYFUNCTION("IF(REGEXMATCH(AO314, ""IMPL""), 1, 0)"),1.0)</f>
        <v>1</v>
      </c>
      <c r="AV314" s="12">
        <f>IFERROR(__xludf.DUMMYFUNCTION("IF(REGEXMATCH(AO314, ""CR""), 1, 0)"),1.0)</f>
        <v>1</v>
      </c>
      <c r="AW314" s="12">
        <f>IFERROR(__xludf.DUMMYFUNCTION("IF(REGEXMATCH(AO314, ""VER""), 1, 0)"),1.0)</f>
        <v>1</v>
      </c>
      <c r="AX314" s="10" t="s">
        <v>2307</v>
      </c>
      <c r="AY314" s="10" t="s">
        <v>94</v>
      </c>
    </row>
    <row r="315" ht="15.75" customHeight="1">
      <c r="A315" s="5">
        <v>1651593.0</v>
      </c>
      <c r="B315" s="6" t="s">
        <v>2308</v>
      </c>
      <c r="C315" s="5">
        <v>0.0</v>
      </c>
      <c r="D315" s="7" t="s">
        <v>52</v>
      </c>
      <c r="E315" s="7" t="s">
        <v>53</v>
      </c>
      <c r="F315" s="7" t="s">
        <v>2309</v>
      </c>
      <c r="G315" s="7" t="s">
        <v>2310</v>
      </c>
      <c r="H315" s="7" t="s">
        <v>2311</v>
      </c>
      <c r="I315" s="5">
        <v>2020.0</v>
      </c>
      <c r="J315" s="8">
        <v>44013.0</v>
      </c>
      <c r="K315" s="7" t="s">
        <v>2312</v>
      </c>
      <c r="L315" s="7" t="s">
        <v>2313</v>
      </c>
      <c r="M315" s="7">
        <f>IFERROR(__xludf.DUMMYFUNCTION("index(SPLIT(L315,""-""),0,1)"),2020.0)</f>
        <v>2020</v>
      </c>
      <c r="N315" s="5">
        <v>1.0</v>
      </c>
      <c r="O315" s="5">
        <v>1.0</v>
      </c>
      <c r="P315" s="5">
        <v>2.0</v>
      </c>
      <c r="Q315" s="7" t="s">
        <v>2314</v>
      </c>
      <c r="R315" s="5">
        <v>6.0</v>
      </c>
      <c r="S315" s="5">
        <v>39.0</v>
      </c>
      <c r="T315" s="5">
        <v>5.0</v>
      </c>
      <c r="U315" s="5">
        <v>110.0</v>
      </c>
      <c r="V315" s="5">
        <v>1.0</v>
      </c>
      <c r="W315" s="5">
        <v>39.0</v>
      </c>
      <c r="X315" s="7" t="s">
        <v>2315</v>
      </c>
      <c r="Y315" s="5">
        <v>2.0</v>
      </c>
      <c r="Z315" s="5">
        <v>36.0</v>
      </c>
      <c r="AA315" s="5">
        <v>0.0</v>
      </c>
      <c r="AB315" s="5">
        <v>1.0</v>
      </c>
      <c r="AC315" s="7" t="s">
        <v>1150</v>
      </c>
      <c r="AD315" s="7" t="s">
        <v>2316</v>
      </c>
      <c r="AE315" s="7" t="s">
        <v>62</v>
      </c>
      <c r="AF315" s="7" t="s">
        <v>63</v>
      </c>
      <c r="AG315" s="7" t="s">
        <v>64</v>
      </c>
      <c r="AH315" s="7"/>
      <c r="AI315" s="7" t="s">
        <v>65</v>
      </c>
      <c r="AJ315" s="9" t="b">
        <v>0</v>
      </c>
      <c r="AK315" s="7" t="s">
        <v>64</v>
      </c>
      <c r="AL315" s="5" t="s">
        <v>66</v>
      </c>
      <c r="AM315" s="5" t="s">
        <v>273</v>
      </c>
      <c r="AN315" s="10" t="s">
        <v>2317</v>
      </c>
      <c r="AO315" s="11" t="s">
        <v>318</v>
      </c>
      <c r="AP315" s="11">
        <v>3.0</v>
      </c>
      <c r="AQ315" s="11" t="str">
        <f>IF(AP315&gt;12,"1","0")</f>
        <v>0</v>
      </c>
      <c r="AR315" s="12">
        <f>IFERROR(__xludf.DUMMYFUNCTION("IF(REGEXMATCH(AO315, ""ISU_REP""), 1, 0)"),0.0)</f>
        <v>0</v>
      </c>
      <c r="AS315" s="12">
        <f>IFERROR(__xludf.DUMMYFUNCTION("IF(REGEXMATCH(AO315, ""ISU_ANLYS""), 1, 0)"),1.0)</f>
        <v>1</v>
      </c>
      <c r="AT315" s="12">
        <f>IFERROR(__xludf.DUMMYFUNCTION("IF(REGEXMATCH(AO315, ""SOL_DES""), 1, 0)"),0.0)</f>
        <v>0</v>
      </c>
      <c r="AU315" s="12">
        <f>IFERROR(__xludf.DUMMYFUNCTION("IF(REGEXMATCH(AO315, ""IMPL""), 1, 0)"),1.0)</f>
        <v>1</v>
      </c>
      <c r="AV315" s="12">
        <f>IFERROR(__xludf.DUMMYFUNCTION("IF(REGEXMATCH(AO315, ""CR""), 1, 0)"),1.0)</f>
        <v>1</v>
      </c>
      <c r="AW315" s="12">
        <f>IFERROR(__xludf.DUMMYFUNCTION("IF(REGEXMATCH(AO315, ""VER""), 1, 0)"),0.0)</f>
        <v>0</v>
      </c>
      <c r="AX315" s="10" t="s">
        <v>319</v>
      </c>
      <c r="AY315" s="10" t="s">
        <v>71</v>
      </c>
    </row>
    <row r="316" ht="15.75" customHeight="1">
      <c r="A316" s="5">
        <v>1654383.0</v>
      </c>
      <c r="B316" s="6" t="s">
        <v>2318</v>
      </c>
      <c r="C316" s="5">
        <v>0.0</v>
      </c>
      <c r="D316" s="7" t="s">
        <v>233</v>
      </c>
      <c r="E316" s="7" t="s">
        <v>53</v>
      </c>
      <c r="F316" s="7" t="s">
        <v>2319</v>
      </c>
      <c r="G316" s="7" t="s">
        <v>1953</v>
      </c>
      <c r="H316" s="7" t="s">
        <v>2320</v>
      </c>
      <c r="I316" s="5">
        <v>2020.0</v>
      </c>
      <c r="J316" s="8">
        <v>44013.0</v>
      </c>
      <c r="K316" s="7" t="s">
        <v>2321</v>
      </c>
      <c r="L316" s="7" t="s">
        <v>2322</v>
      </c>
      <c r="M316" s="7">
        <f>IFERROR(__xludf.DUMMYFUNCTION("index(SPLIT(L316,""-""),0,1)"),2020.0)</f>
        <v>2020</v>
      </c>
      <c r="N316" s="5">
        <v>30.0</v>
      </c>
      <c r="O316" s="5">
        <v>41.0</v>
      </c>
      <c r="P316" s="5">
        <v>0.0</v>
      </c>
      <c r="Q316" s="7" t="s">
        <v>2323</v>
      </c>
      <c r="R316" s="5">
        <v>15.0</v>
      </c>
      <c r="S316" s="5">
        <v>98.0</v>
      </c>
      <c r="T316" s="5">
        <v>11.0</v>
      </c>
      <c r="U316" s="5">
        <v>627.0</v>
      </c>
      <c r="V316" s="5">
        <v>6.0</v>
      </c>
      <c r="W316" s="5">
        <v>505.0</v>
      </c>
      <c r="X316" s="7" t="s">
        <v>1953</v>
      </c>
      <c r="Y316" s="5">
        <v>6.0</v>
      </c>
      <c r="Z316" s="5">
        <v>505.0</v>
      </c>
      <c r="AA316" s="5">
        <v>1.0</v>
      </c>
      <c r="AB316" s="5">
        <v>1.0</v>
      </c>
      <c r="AC316" s="7" t="s">
        <v>742</v>
      </c>
      <c r="AD316" s="7" t="s">
        <v>60</v>
      </c>
      <c r="AE316" s="7" t="s">
        <v>62</v>
      </c>
      <c r="AF316" s="7" t="s">
        <v>63</v>
      </c>
      <c r="AG316" s="7" t="s">
        <v>64</v>
      </c>
      <c r="AH316" s="7"/>
      <c r="AI316" s="7" t="s">
        <v>65</v>
      </c>
      <c r="AJ316" s="9" t="b">
        <v>0</v>
      </c>
      <c r="AK316" s="7" t="s">
        <v>64</v>
      </c>
      <c r="AL316" s="5" t="s">
        <v>326</v>
      </c>
      <c r="AM316" s="5" t="s">
        <v>572</v>
      </c>
      <c r="AN316" s="10" t="s">
        <v>2324</v>
      </c>
      <c r="AO316" s="11" t="s">
        <v>2325</v>
      </c>
      <c r="AP316" s="11">
        <v>6.0</v>
      </c>
      <c r="AQ316" s="11"/>
      <c r="AR316" s="12">
        <f>IFERROR(__xludf.DUMMYFUNCTION("IF(REGEXMATCH(AO316, ""ISU_REP""), 1, 0)"),0.0)</f>
        <v>0</v>
      </c>
      <c r="AS316" s="12">
        <f>IFERROR(__xludf.DUMMYFUNCTION("IF(REGEXMATCH(AO316, ""ISU_ANLYS""), 1, 0)"),0.0)</f>
        <v>0</v>
      </c>
      <c r="AT316" s="12">
        <f>IFERROR(__xludf.DUMMYFUNCTION("IF(REGEXMATCH(AO316, ""SOL_DES""), 1, 0)"),1.0)</f>
        <v>1</v>
      </c>
      <c r="AU316" s="12">
        <f>IFERROR(__xludf.DUMMYFUNCTION("IF(REGEXMATCH(AO316, ""IMPL""), 1, 0)"),1.0)</f>
        <v>1</v>
      </c>
      <c r="AV316" s="12">
        <f>IFERROR(__xludf.DUMMYFUNCTION("IF(REGEXMATCH(AO316, ""CR""), 1, 0)"),1.0)</f>
        <v>1</v>
      </c>
      <c r="AW316" s="12">
        <f>IFERROR(__xludf.DUMMYFUNCTION("IF(REGEXMATCH(AO316, ""VER""), 1, 0)"),1.0)</f>
        <v>1</v>
      </c>
      <c r="AX316" s="10" t="s">
        <v>215</v>
      </c>
      <c r="AY316" s="10" t="s">
        <v>71</v>
      </c>
    </row>
    <row r="317" ht="15.75" customHeight="1">
      <c r="A317" s="5">
        <v>1661727.0</v>
      </c>
      <c r="B317" s="6" t="s">
        <v>2326</v>
      </c>
      <c r="C317" s="5">
        <v>0.0</v>
      </c>
      <c r="D317" s="7" t="s">
        <v>233</v>
      </c>
      <c r="E317" s="7" t="s">
        <v>205</v>
      </c>
      <c r="F317" s="7" t="s">
        <v>1882</v>
      </c>
      <c r="G317" s="7" t="s">
        <v>2327</v>
      </c>
      <c r="H317" s="7" t="s">
        <v>2328</v>
      </c>
      <c r="I317" s="5">
        <v>2020.0</v>
      </c>
      <c r="J317" s="8">
        <v>44044.0</v>
      </c>
      <c r="K317" s="7" t="s">
        <v>2329</v>
      </c>
      <c r="L317" s="7" t="s">
        <v>2330</v>
      </c>
      <c r="M317" s="7">
        <f>IFERROR(__xludf.DUMMYFUNCTION("index(SPLIT(L317,""-""),0,1)"),2020.0)</f>
        <v>2020</v>
      </c>
      <c r="N317" s="5">
        <v>14.0</v>
      </c>
      <c r="O317" s="5">
        <v>61.0</v>
      </c>
      <c r="P317" s="5">
        <v>3.0</v>
      </c>
      <c r="Q317" s="7" t="s">
        <v>2331</v>
      </c>
      <c r="R317" s="5">
        <v>11.0</v>
      </c>
      <c r="S317" s="5">
        <v>125.0</v>
      </c>
      <c r="T317" s="5">
        <v>5.0</v>
      </c>
      <c r="U317" s="5">
        <v>207.0</v>
      </c>
      <c r="V317" s="5">
        <v>1.0</v>
      </c>
      <c r="W317" s="5">
        <v>125.0</v>
      </c>
      <c r="X317" s="7" t="s">
        <v>2332</v>
      </c>
      <c r="Y317" s="5">
        <v>1.0</v>
      </c>
      <c r="Z317" s="5">
        <v>16.0</v>
      </c>
      <c r="AA317" s="5">
        <v>0.0</v>
      </c>
      <c r="AB317" s="5">
        <v>1.0</v>
      </c>
      <c r="AC317" s="7" t="s">
        <v>222</v>
      </c>
      <c r="AD317" s="7" t="s">
        <v>1721</v>
      </c>
      <c r="AE317" s="7" t="s">
        <v>62</v>
      </c>
      <c r="AF317" s="7" t="s">
        <v>115</v>
      </c>
      <c r="AG317" s="7" t="s">
        <v>64</v>
      </c>
      <c r="AH317" s="7"/>
      <c r="AI317" s="7" t="s">
        <v>212</v>
      </c>
      <c r="AJ317" s="9" t="b">
        <v>0</v>
      </c>
      <c r="AK317" s="7" t="s">
        <v>64</v>
      </c>
      <c r="AL317" s="5" t="s">
        <v>326</v>
      </c>
      <c r="AM317" s="5" t="s">
        <v>572</v>
      </c>
      <c r="AN317" s="10" t="s">
        <v>2333</v>
      </c>
      <c r="AO317" s="11" t="s">
        <v>509</v>
      </c>
      <c r="AP317" s="11">
        <v>4.0</v>
      </c>
      <c r="AQ317" s="11"/>
      <c r="AR317" s="12">
        <f>IFERROR(__xludf.DUMMYFUNCTION("IF(REGEXMATCH(AO317, ""ISU_REP""), 1, 0)"),0.0)</f>
        <v>0</v>
      </c>
      <c r="AS317" s="12">
        <f>IFERROR(__xludf.DUMMYFUNCTION("IF(REGEXMATCH(AO317, ""ISU_ANLYS""), 1, 0)"),0.0)</f>
        <v>0</v>
      </c>
      <c r="AT317" s="12">
        <f>IFERROR(__xludf.DUMMYFUNCTION("IF(REGEXMATCH(AO317, ""SOL_DES""), 1, 0)"),1.0)</f>
        <v>1</v>
      </c>
      <c r="AU317" s="12">
        <f>IFERROR(__xludf.DUMMYFUNCTION("IF(REGEXMATCH(AO317, ""IMPL""), 1, 0)"),1.0)</f>
        <v>1</v>
      </c>
      <c r="AV317" s="12">
        <f>IFERROR(__xludf.DUMMYFUNCTION("IF(REGEXMATCH(AO317, ""CR""), 1, 0)"),1.0)</f>
        <v>1</v>
      </c>
      <c r="AW317" s="12">
        <f>IFERROR(__xludf.DUMMYFUNCTION("IF(REGEXMATCH(AO317, ""VER""), 1, 0)"),1.0)</f>
        <v>1</v>
      </c>
      <c r="AX317" s="10" t="s">
        <v>376</v>
      </c>
      <c r="AY317" s="10" t="s">
        <v>71</v>
      </c>
    </row>
    <row r="318" ht="15.75" customHeight="1">
      <c r="A318" s="5">
        <v>1662097.0</v>
      </c>
      <c r="B318" s="6" t="s">
        <v>2334</v>
      </c>
      <c r="C318" s="5">
        <v>0.0</v>
      </c>
      <c r="D318" s="7" t="s">
        <v>605</v>
      </c>
      <c r="E318" s="7" t="s">
        <v>53</v>
      </c>
      <c r="F318" s="7" t="s">
        <v>2335</v>
      </c>
      <c r="G318" s="7" t="s">
        <v>2336</v>
      </c>
      <c r="H318" s="7" t="s">
        <v>2337</v>
      </c>
      <c r="I318" s="5">
        <v>2020.0</v>
      </c>
      <c r="J318" s="8">
        <v>44044.0</v>
      </c>
      <c r="K318" s="7" t="s">
        <v>2338</v>
      </c>
      <c r="L318" s="7" t="s">
        <v>2338</v>
      </c>
      <c r="M318" s="7">
        <f>IFERROR(__xludf.DUMMYFUNCTION("index(SPLIT(L318,""-""),0,1)"),2020.0)</f>
        <v>2020</v>
      </c>
      <c r="N318" s="5">
        <v>8.0</v>
      </c>
      <c r="O318" s="5">
        <v>8.0</v>
      </c>
      <c r="P318" s="5">
        <v>0.0</v>
      </c>
      <c r="Q318" s="7" t="s">
        <v>2339</v>
      </c>
      <c r="R318" s="5">
        <v>9.0</v>
      </c>
      <c r="S318" s="5">
        <v>0.0</v>
      </c>
      <c r="T318" s="5">
        <v>4.0</v>
      </c>
      <c r="U318" s="5">
        <v>60.0</v>
      </c>
      <c r="V318" s="5">
        <v>2.0</v>
      </c>
      <c r="W318" s="5">
        <v>23.0</v>
      </c>
      <c r="X318" s="7" t="s">
        <v>2336</v>
      </c>
      <c r="Y318" s="5">
        <v>2.0</v>
      </c>
      <c r="Z318" s="5">
        <v>23.0</v>
      </c>
      <c r="AA318" s="5">
        <v>1.0</v>
      </c>
      <c r="AB318" s="5">
        <v>1.0</v>
      </c>
      <c r="AC318" s="7" t="s">
        <v>1150</v>
      </c>
      <c r="AD318" s="7" t="s">
        <v>1721</v>
      </c>
      <c r="AE318" s="7" t="s">
        <v>62</v>
      </c>
      <c r="AF318" s="7" t="s">
        <v>63</v>
      </c>
      <c r="AG318" s="7" t="s">
        <v>64</v>
      </c>
      <c r="AH318" s="7"/>
      <c r="AI318" s="7" t="s">
        <v>65</v>
      </c>
      <c r="AJ318" s="9" t="b">
        <v>0</v>
      </c>
      <c r="AK318" s="7" t="s">
        <v>64</v>
      </c>
      <c r="AL318" s="5" t="s">
        <v>66</v>
      </c>
      <c r="AM318" s="5" t="s">
        <v>391</v>
      </c>
      <c r="AN318" s="10" t="s">
        <v>328</v>
      </c>
      <c r="AO318" s="11" t="s">
        <v>154</v>
      </c>
      <c r="AP318" s="11">
        <v>2.0</v>
      </c>
      <c r="AQ318" s="11"/>
      <c r="AR318" s="12">
        <f>IFERROR(__xludf.DUMMYFUNCTION("IF(REGEXMATCH(AO318, ""ISU_REP""), 1, 0)"),0.0)</f>
        <v>0</v>
      </c>
      <c r="AS318" s="12">
        <f>IFERROR(__xludf.DUMMYFUNCTION("IF(REGEXMATCH(AO318, ""ISU_ANLYS""), 1, 0)"),0.0)</f>
        <v>0</v>
      </c>
      <c r="AT318" s="12">
        <f>IFERROR(__xludf.DUMMYFUNCTION("IF(REGEXMATCH(AO318, ""SOL_DES""), 1, 0)"),0.0)</f>
        <v>0</v>
      </c>
      <c r="AU318" s="12">
        <f>IFERROR(__xludf.DUMMYFUNCTION("IF(REGEXMATCH(AO318, ""IMPL""), 1, 0)"),1.0)</f>
        <v>1</v>
      </c>
      <c r="AV318" s="12">
        <f>IFERROR(__xludf.DUMMYFUNCTION("IF(REGEXMATCH(AO318, ""CR""), 1, 0)"),1.0)</f>
        <v>1</v>
      </c>
      <c r="AW318" s="12">
        <f>IFERROR(__xludf.DUMMYFUNCTION("IF(REGEXMATCH(AO318, ""VER""), 1, 0)"),0.0)</f>
        <v>0</v>
      </c>
      <c r="AX318" s="10" t="s">
        <v>155</v>
      </c>
      <c r="AY318" s="10" t="s">
        <v>71</v>
      </c>
    </row>
    <row r="319" ht="15.75" customHeight="1">
      <c r="A319" s="5">
        <v>1666607.0</v>
      </c>
      <c r="B319" s="6" t="s">
        <v>2340</v>
      </c>
      <c r="C319" s="5">
        <v>0.0</v>
      </c>
      <c r="D319" s="7" t="s">
        <v>52</v>
      </c>
      <c r="E319" s="7" t="s">
        <v>53</v>
      </c>
      <c r="F319" s="7" t="s">
        <v>1588</v>
      </c>
      <c r="G319" s="7" t="s">
        <v>1725</v>
      </c>
      <c r="H319" s="7" t="s">
        <v>2341</v>
      </c>
      <c r="I319" s="5">
        <v>2020.0</v>
      </c>
      <c r="J319" s="8">
        <v>44075.0</v>
      </c>
      <c r="K319" s="7" t="s">
        <v>2342</v>
      </c>
      <c r="L319" s="7" t="s">
        <v>2343</v>
      </c>
      <c r="M319" s="7">
        <f>IFERROR(__xludf.DUMMYFUNCTION("index(SPLIT(L319,""-""),0,1)"),2021.0)</f>
        <v>2021</v>
      </c>
      <c r="N319" s="5">
        <v>135.0</v>
      </c>
      <c r="O319" s="5">
        <v>427.0</v>
      </c>
      <c r="P319" s="5">
        <v>7.0</v>
      </c>
      <c r="Q319" s="7" t="s">
        <v>2344</v>
      </c>
      <c r="R319" s="5">
        <v>21.0</v>
      </c>
      <c r="S319" s="5">
        <v>491.0</v>
      </c>
      <c r="T319" s="5">
        <v>12.0</v>
      </c>
      <c r="U319" s="5">
        <v>699.0</v>
      </c>
      <c r="V319" s="5">
        <v>5.0</v>
      </c>
      <c r="W319" s="5">
        <v>530.0</v>
      </c>
      <c r="X319" s="7" t="s">
        <v>383</v>
      </c>
      <c r="Y319" s="5">
        <v>1.0</v>
      </c>
      <c r="Z319" s="5">
        <v>15.0</v>
      </c>
      <c r="AA319" s="5">
        <v>0.0</v>
      </c>
      <c r="AB319" s="5">
        <v>3.0</v>
      </c>
      <c r="AC319" s="7" t="s">
        <v>60</v>
      </c>
      <c r="AD319" s="7" t="s">
        <v>60</v>
      </c>
      <c r="AE319" s="7" t="s">
        <v>62</v>
      </c>
      <c r="AF319" s="7" t="s">
        <v>63</v>
      </c>
      <c r="AG319" s="7" t="s">
        <v>64</v>
      </c>
      <c r="AH319" s="7"/>
      <c r="AI319" s="7" t="s">
        <v>65</v>
      </c>
      <c r="AJ319" s="9" t="b">
        <v>0</v>
      </c>
      <c r="AK319" s="7" t="s">
        <v>64</v>
      </c>
      <c r="AL319" s="5" t="s">
        <v>66</v>
      </c>
      <c r="AM319" s="5" t="s">
        <v>223</v>
      </c>
      <c r="AN319" s="10" t="s">
        <v>2345</v>
      </c>
      <c r="AO319" s="11" t="s">
        <v>2346</v>
      </c>
      <c r="AP319" s="11">
        <v>5.0</v>
      </c>
      <c r="AQ319" s="11" t="str">
        <f t="shared" ref="AQ319:AQ320" si="35">IF(AP319&gt;12,"1","0")</f>
        <v>0</v>
      </c>
      <c r="AR319" s="12">
        <f>IFERROR(__xludf.DUMMYFUNCTION("IF(REGEXMATCH(AO319, ""ISU_REP""), 1, 0)"),1.0)</f>
        <v>1</v>
      </c>
      <c r="AS319" s="12">
        <f>IFERROR(__xludf.DUMMYFUNCTION("IF(REGEXMATCH(AO319, ""ISU_ANLYS""), 1, 0)"),1.0)</f>
        <v>1</v>
      </c>
      <c r="AT319" s="12">
        <f>IFERROR(__xludf.DUMMYFUNCTION("IF(REGEXMATCH(AO319, ""SOL_DES""), 1, 0)"),0.0)</f>
        <v>0</v>
      </c>
      <c r="AU319" s="12">
        <f>IFERROR(__xludf.DUMMYFUNCTION("IF(REGEXMATCH(AO319, ""IMPL""), 1, 0)"),1.0)</f>
        <v>1</v>
      </c>
      <c r="AV319" s="12">
        <f>IFERROR(__xludf.DUMMYFUNCTION("IF(REGEXMATCH(AO319, ""CR""), 1, 0)"),1.0)</f>
        <v>1</v>
      </c>
      <c r="AW319" s="12">
        <f>IFERROR(__xludf.DUMMYFUNCTION("IF(REGEXMATCH(AO319, ""VER""), 1, 0)"),0.0)</f>
        <v>0</v>
      </c>
      <c r="AX319" s="10" t="s">
        <v>226</v>
      </c>
      <c r="AY319" s="10" t="s">
        <v>71</v>
      </c>
    </row>
    <row r="320" ht="15.75" customHeight="1">
      <c r="A320" s="13">
        <v>1670911.0</v>
      </c>
      <c r="B320" s="14" t="str">
        <f>CONCATENATE("https://bugzilla.mozilla.org/show_bug.cgi?id=",A320)</f>
        <v>https://bugzilla.mozilla.org/show_bug.cgi?id=1670911</v>
      </c>
      <c r="C320" s="13">
        <v>0.0</v>
      </c>
      <c r="D320" s="13" t="s">
        <v>52</v>
      </c>
      <c r="E320" s="13" t="s">
        <v>53</v>
      </c>
      <c r="F320" s="13" t="s">
        <v>2218</v>
      </c>
      <c r="G320" s="13" t="s">
        <v>2347</v>
      </c>
      <c r="H320" s="13" t="s">
        <v>2348</v>
      </c>
      <c r="I320" s="13">
        <v>2020.0</v>
      </c>
      <c r="J320" s="18">
        <v>44105.0</v>
      </c>
      <c r="K320" s="13" t="s">
        <v>2349</v>
      </c>
      <c r="L320" s="13" t="s">
        <v>2349</v>
      </c>
      <c r="M320" s="7">
        <f>IFERROR(__xludf.DUMMYFUNCTION("index(SPLIT(L320,""-""),0,1)"),2021.0)</f>
        <v>2021</v>
      </c>
      <c r="N320" s="13">
        <v>190.0</v>
      </c>
      <c r="O320" s="13">
        <v>190.0</v>
      </c>
      <c r="P320" s="13">
        <v>2.0</v>
      </c>
      <c r="Q320" s="13" t="s">
        <v>2350</v>
      </c>
      <c r="R320" s="13">
        <v>12.0</v>
      </c>
      <c r="S320" s="13">
        <v>65.0</v>
      </c>
      <c r="T320" s="13">
        <v>4.0</v>
      </c>
      <c r="U320" s="13">
        <v>141.0</v>
      </c>
      <c r="V320" s="13">
        <v>2.0</v>
      </c>
      <c r="W320" s="13">
        <v>106.0</v>
      </c>
      <c r="X320" s="13" t="s">
        <v>260</v>
      </c>
      <c r="Y320" s="13">
        <v>0.0</v>
      </c>
      <c r="Z320" s="13">
        <v>0.0</v>
      </c>
      <c r="AA320" s="13">
        <v>0.0</v>
      </c>
      <c r="AB320" s="13">
        <v>1.0</v>
      </c>
      <c r="AC320" s="13" t="s">
        <v>742</v>
      </c>
      <c r="AD320" s="13" t="s">
        <v>1721</v>
      </c>
      <c r="AE320" s="13" t="s">
        <v>62</v>
      </c>
      <c r="AF320" s="13" t="s">
        <v>63</v>
      </c>
      <c r="AG320" s="13"/>
      <c r="AH320" s="13"/>
      <c r="AI320" s="13"/>
      <c r="AJ320" s="13"/>
      <c r="AK320" s="13"/>
      <c r="AL320" s="13" t="s">
        <v>66</v>
      </c>
      <c r="AM320" s="13" t="s">
        <v>103</v>
      </c>
      <c r="AN320" s="10" t="s">
        <v>2351</v>
      </c>
      <c r="AO320" s="11" t="s">
        <v>2352</v>
      </c>
      <c r="AP320" s="11">
        <v>2.0</v>
      </c>
      <c r="AQ320" s="11" t="str">
        <f t="shared" si="35"/>
        <v>0</v>
      </c>
      <c r="AR320" s="12">
        <f>IFERROR(__xludf.DUMMYFUNCTION("IF(REGEXMATCH(AO320, ""ISU_REP""), 1, 0)"),1.0)</f>
        <v>1</v>
      </c>
      <c r="AS320" s="12">
        <f>IFERROR(__xludf.DUMMYFUNCTION("IF(REGEXMATCH(AO320, ""ISU_ANLYS""), 1, 0)"),0.0)</f>
        <v>0</v>
      </c>
      <c r="AT320" s="12">
        <f>IFERROR(__xludf.DUMMYFUNCTION("IF(REGEXMATCH(AO320, ""SOL_DES""), 1, 0)"),1.0)</f>
        <v>1</v>
      </c>
      <c r="AU320" s="12">
        <f>IFERROR(__xludf.DUMMYFUNCTION("IF(REGEXMATCH(AO320, ""IMPL""), 1, 0)"),0.0)</f>
        <v>0</v>
      </c>
      <c r="AV320" s="12">
        <f>IFERROR(__xludf.DUMMYFUNCTION("IF(REGEXMATCH(AO320, ""CR""), 1, 0)"),0.0)</f>
        <v>0</v>
      </c>
      <c r="AW320" s="12">
        <f>IFERROR(__xludf.DUMMYFUNCTION("IF(REGEXMATCH(AO320, ""VER""), 1, 0)"),0.0)</f>
        <v>0</v>
      </c>
      <c r="AX320" s="16" t="s">
        <v>644</v>
      </c>
      <c r="AY320" s="16" t="s">
        <v>71</v>
      </c>
    </row>
    <row r="321" ht="15.75" customHeight="1">
      <c r="A321" s="5">
        <v>1673075.0</v>
      </c>
      <c r="B321" s="6" t="s">
        <v>2353</v>
      </c>
      <c r="C321" s="5">
        <v>1.0</v>
      </c>
      <c r="D321" s="7" t="s">
        <v>605</v>
      </c>
      <c r="E321" s="7" t="s">
        <v>53</v>
      </c>
      <c r="F321" s="7" t="s">
        <v>2354</v>
      </c>
      <c r="G321" s="7" t="s">
        <v>1807</v>
      </c>
      <c r="H321" s="7" t="s">
        <v>2355</v>
      </c>
      <c r="I321" s="5">
        <v>2020.0</v>
      </c>
      <c r="J321" s="17">
        <v>44105.0</v>
      </c>
      <c r="K321" s="7" t="s">
        <v>2356</v>
      </c>
      <c r="L321" s="7" t="s">
        <v>2356</v>
      </c>
      <c r="M321" s="7"/>
      <c r="N321" s="5">
        <v>4.0</v>
      </c>
      <c r="O321" s="5">
        <v>4.0</v>
      </c>
      <c r="P321" s="5">
        <v>0.0</v>
      </c>
      <c r="Q321" s="7" t="s">
        <v>2357</v>
      </c>
      <c r="R321" s="5">
        <v>18.0</v>
      </c>
      <c r="S321" s="5">
        <v>177.0</v>
      </c>
      <c r="T321" s="5">
        <v>5.0</v>
      </c>
      <c r="U321" s="5">
        <v>378.0</v>
      </c>
      <c r="V321" s="5">
        <v>3.0</v>
      </c>
      <c r="W321" s="5">
        <v>315.0</v>
      </c>
      <c r="X321" s="7" t="s">
        <v>1807</v>
      </c>
      <c r="Y321" s="5">
        <v>3.0</v>
      </c>
      <c r="Z321" s="5">
        <v>315.0</v>
      </c>
      <c r="AA321" s="5">
        <v>1.0</v>
      </c>
      <c r="AB321" s="5">
        <v>0.0</v>
      </c>
      <c r="AC321" s="7" t="s">
        <v>1570</v>
      </c>
      <c r="AD321" s="7" t="s">
        <v>60</v>
      </c>
      <c r="AE321" s="7" t="s">
        <v>62</v>
      </c>
      <c r="AF321" s="7" t="s">
        <v>63</v>
      </c>
      <c r="AG321" s="7" t="s">
        <v>64</v>
      </c>
      <c r="AH321" s="7"/>
      <c r="AI321" s="7" t="s">
        <v>65</v>
      </c>
      <c r="AJ321" s="9" t="b">
        <v>0</v>
      </c>
      <c r="AK321" s="7" t="s">
        <v>64</v>
      </c>
      <c r="AL321" s="5" t="s">
        <v>66</v>
      </c>
      <c r="AM321" s="5" t="s">
        <v>103</v>
      </c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ht="15.75" customHeight="1">
      <c r="A322" s="5">
        <v>1677183.0</v>
      </c>
      <c r="B322" s="6" t="s">
        <v>2358</v>
      </c>
      <c r="C322" s="5">
        <v>0.0</v>
      </c>
      <c r="D322" s="7" t="s">
        <v>233</v>
      </c>
      <c r="E322" s="7" t="s">
        <v>53</v>
      </c>
      <c r="F322" s="7" t="s">
        <v>2359</v>
      </c>
      <c r="G322" s="7" t="s">
        <v>1501</v>
      </c>
      <c r="H322" s="7" t="s">
        <v>2360</v>
      </c>
      <c r="I322" s="5">
        <v>2020.0</v>
      </c>
      <c r="J322" s="17">
        <v>44136.0</v>
      </c>
      <c r="K322" s="7" t="s">
        <v>2361</v>
      </c>
      <c r="L322" s="7" t="s">
        <v>2362</v>
      </c>
      <c r="M322" s="7">
        <f>IFERROR(__xludf.DUMMYFUNCTION("index(SPLIT(L322,""-""),0,1)"),2022.0)</f>
        <v>2022</v>
      </c>
      <c r="N322" s="5">
        <v>643.0</v>
      </c>
      <c r="O322" s="5">
        <v>644.0</v>
      </c>
      <c r="P322" s="5">
        <v>5.0</v>
      </c>
      <c r="Q322" s="7" t="s">
        <v>2363</v>
      </c>
      <c r="R322" s="5">
        <v>5.0</v>
      </c>
      <c r="S322" s="5">
        <v>19.0</v>
      </c>
      <c r="T322" s="5">
        <v>8.0</v>
      </c>
      <c r="U322" s="5">
        <v>350.0</v>
      </c>
      <c r="V322" s="5">
        <v>2.0</v>
      </c>
      <c r="W322" s="5">
        <v>26.0</v>
      </c>
      <c r="X322" s="7" t="s">
        <v>1773</v>
      </c>
      <c r="Y322" s="5">
        <v>1.0</v>
      </c>
      <c r="Z322" s="5">
        <v>12.0</v>
      </c>
      <c r="AA322" s="5">
        <v>0.0</v>
      </c>
      <c r="AB322" s="5">
        <v>1.0</v>
      </c>
      <c r="AC322" s="7" t="s">
        <v>60</v>
      </c>
      <c r="AD322" s="7" t="s">
        <v>1721</v>
      </c>
      <c r="AE322" s="7" t="s">
        <v>62</v>
      </c>
      <c r="AF322" s="7" t="s">
        <v>63</v>
      </c>
      <c r="AG322" s="7" t="s">
        <v>64</v>
      </c>
      <c r="AH322" s="7"/>
      <c r="AI322" s="7" t="s">
        <v>65</v>
      </c>
      <c r="AJ322" s="9" t="b">
        <v>0</v>
      </c>
      <c r="AK322" s="7" t="s">
        <v>64</v>
      </c>
      <c r="AL322" s="5" t="s">
        <v>66</v>
      </c>
      <c r="AM322" s="5" t="s">
        <v>223</v>
      </c>
      <c r="AN322" s="10" t="s">
        <v>2364</v>
      </c>
      <c r="AO322" s="11" t="s">
        <v>2365</v>
      </c>
      <c r="AP322" s="11">
        <v>5.0</v>
      </c>
      <c r="AQ322" s="11"/>
      <c r="AR322" s="12">
        <f>IFERROR(__xludf.DUMMYFUNCTION("IF(REGEXMATCH(AO322, ""ISU_REP""), 1, 0)"),0.0)</f>
        <v>0</v>
      </c>
      <c r="AS322" s="12">
        <f>IFERROR(__xludf.DUMMYFUNCTION("IF(REGEXMATCH(AO322, ""ISU_ANLYS""), 1, 0)"),1.0)</f>
        <v>1</v>
      </c>
      <c r="AT322" s="12">
        <f>IFERROR(__xludf.DUMMYFUNCTION("IF(REGEXMATCH(AO322, ""SOL_DES""), 1, 0)"),0.0)</f>
        <v>0</v>
      </c>
      <c r="AU322" s="12">
        <f>IFERROR(__xludf.DUMMYFUNCTION("IF(REGEXMATCH(AO322, ""IMPL""), 1, 0)"),1.0)</f>
        <v>1</v>
      </c>
      <c r="AV322" s="12">
        <f>IFERROR(__xludf.DUMMYFUNCTION("IF(REGEXMATCH(AO322, ""CR""), 1, 0)"),1.0)</f>
        <v>1</v>
      </c>
      <c r="AW322" s="12">
        <f>IFERROR(__xludf.DUMMYFUNCTION("IF(REGEXMATCH(AO322, ""VER""), 1, 0)"),1.0)</f>
        <v>1</v>
      </c>
      <c r="AX322" s="10" t="s">
        <v>319</v>
      </c>
      <c r="AY322" s="10" t="s">
        <v>71</v>
      </c>
    </row>
    <row r="323" ht="15.75" customHeight="1">
      <c r="A323" s="5">
        <v>1683093.0</v>
      </c>
      <c r="B323" s="6" t="s">
        <v>2366</v>
      </c>
      <c r="C323" s="5">
        <v>0.0</v>
      </c>
      <c r="D323" s="7" t="s">
        <v>605</v>
      </c>
      <c r="E323" s="7" t="s">
        <v>53</v>
      </c>
      <c r="F323" s="7" t="s">
        <v>862</v>
      </c>
      <c r="G323" s="7" t="s">
        <v>2049</v>
      </c>
      <c r="H323" s="7" t="s">
        <v>2367</v>
      </c>
      <c r="I323" s="5">
        <v>2020.0</v>
      </c>
      <c r="J323" s="17">
        <v>44166.0</v>
      </c>
      <c r="K323" s="7" t="s">
        <v>2368</v>
      </c>
      <c r="L323" s="7" t="s">
        <v>2368</v>
      </c>
      <c r="M323" s="7">
        <f>IFERROR(__xludf.DUMMYFUNCTION("index(SPLIT(L323,""-""),0,1)"),2020.0)</f>
        <v>2020</v>
      </c>
      <c r="N323" s="5">
        <v>1.0</v>
      </c>
      <c r="O323" s="5">
        <v>1.0</v>
      </c>
      <c r="P323" s="5">
        <v>3.0</v>
      </c>
      <c r="Q323" s="7" t="s">
        <v>2369</v>
      </c>
      <c r="R323" s="5">
        <v>5.0</v>
      </c>
      <c r="S323" s="5">
        <v>0.0</v>
      </c>
      <c r="T323" s="5">
        <v>7.0</v>
      </c>
      <c r="U323" s="5">
        <v>123.0</v>
      </c>
      <c r="V323" s="5">
        <v>5.0</v>
      </c>
      <c r="W323" s="5">
        <v>57.0</v>
      </c>
      <c r="X323" s="7" t="s">
        <v>2049</v>
      </c>
      <c r="Y323" s="5">
        <v>5.0</v>
      </c>
      <c r="Z323" s="5">
        <v>57.0</v>
      </c>
      <c r="AA323" s="5">
        <v>1.0</v>
      </c>
      <c r="AB323" s="5">
        <v>3.0</v>
      </c>
      <c r="AC323" s="7" t="s">
        <v>222</v>
      </c>
      <c r="AD323" s="7" t="s">
        <v>2242</v>
      </c>
      <c r="AE323" s="7" t="s">
        <v>62</v>
      </c>
      <c r="AF323" s="7" t="s">
        <v>63</v>
      </c>
      <c r="AG323" s="7" t="s">
        <v>64</v>
      </c>
      <c r="AH323" s="7"/>
      <c r="AI323" s="7" t="s">
        <v>65</v>
      </c>
      <c r="AJ323" s="9" t="b">
        <v>0</v>
      </c>
      <c r="AK323" s="7" t="s">
        <v>64</v>
      </c>
      <c r="AL323" s="5" t="s">
        <v>326</v>
      </c>
      <c r="AM323" s="5" t="s">
        <v>327</v>
      </c>
      <c r="AN323" s="10" t="s">
        <v>2370</v>
      </c>
      <c r="AO323" s="11" t="s">
        <v>2371</v>
      </c>
      <c r="AP323" s="11">
        <v>6.0</v>
      </c>
      <c r="AQ323" s="11"/>
      <c r="AR323" s="12">
        <f>IFERROR(__xludf.DUMMYFUNCTION("IF(REGEXMATCH(AO323, ""ISU_REP""), 1, 0)"),0.0)</f>
        <v>0</v>
      </c>
      <c r="AS323" s="12">
        <f>IFERROR(__xludf.DUMMYFUNCTION("IF(REGEXMATCH(AO323, ""ISU_ANLYS""), 1, 0)"),0.0)</f>
        <v>0</v>
      </c>
      <c r="AT323" s="12">
        <f>IFERROR(__xludf.DUMMYFUNCTION("IF(REGEXMATCH(AO323, ""SOL_DES""), 1, 0)"),0.0)</f>
        <v>0</v>
      </c>
      <c r="AU323" s="12">
        <f>IFERROR(__xludf.DUMMYFUNCTION("IF(REGEXMATCH(AO323, ""IMPL""), 1, 0)"),1.0)</f>
        <v>1</v>
      </c>
      <c r="AV323" s="12">
        <f>IFERROR(__xludf.DUMMYFUNCTION("IF(REGEXMATCH(AO323, ""CR""), 1, 0)"),1.0)</f>
        <v>1</v>
      </c>
      <c r="AW323" s="12">
        <f>IFERROR(__xludf.DUMMYFUNCTION("IF(REGEXMATCH(AO323, ""VER""), 1, 0)"),0.0)</f>
        <v>0</v>
      </c>
      <c r="AX323" s="10" t="s">
        <v>138</v>
      </c>
      <c r="AY323" s="10" t="s">
        <v>94</v>
      </c>
    </row>
    <row r="324" ht="15.75" customHeight="1">
      <c r="A324" s="13">
        <v>1685379.0</v>
      </c>
      <c r="B324" s="14" t="str">
        <f>CONCATENATE("https://bugzilla.mozilla.org/show_bug.cgi?id=",A324)</f>
        <v>https://bugzilla.mozilla.org/show_bug.cgi?id=1685379</v>
      </c>
      <c r="C324" s="13">
        <v>0.0</v>
      </c>
      <c r="D324" s="13" t="s">
        <v>52</v>
      </c>
      <c r="E324" s="13" t="s">
        <v>205</v>
      </c>
      <c r="F324" s="13" t="s">
        <v>1836</v>
      </c>
      <c r="G324" s="13" t="s">
        <v>2372</v>
      </c>
      <c r="H324" s="13" t="s">
        <v>2373</v>
      </c>
      <c r="I324" s="13">
        <v>2021.0</v>
      </c>
      <c r="J324" s="15">
        <v>44197.0</v>
      </c>
      <c r="K324" s="13" t="s">
        <v>2374</v>
      </c>
      <c r="L324" s="13" t="s">
        <v>2375</v>
      </c>
      <c r="M324" s="7">
        <f>IFERROR(__xludf.DUMMYFUNCTION("index(SPLIT(L324,""-""),0,1)"),2021.0)</f>
        <v>2021</v>
      </c>
      <c r="N324" s="13">
        <v>20.0</v>
      </c>
      <c r="O324" s="13">
        <v>21.0</v>
      </c>
      <c r="P324" s="13">
        <v>5.0</v>
      </c>
      <c r="Q324" s="13" t="s">
        <v>2376</v>
      </c>
      <c r="R324" s="13">
        <v>16.0</v>
      </c>
      <c r="S324" s="13">
        <v>4.0</v>
      </c>
      <c r="T324" s="13">
        <v>7.0</v>
      </c>
      <c r="U324" s="13">
        <v>78.0</v>
      </c>
      <c r="V324" s="13">
        <v>1.0</v>
      </c>
      <c r="W324" s="13">
        <v>4.0</v>
      </c>
      <c r="X324" s="13" t="s">
        <v>1712</v>
      </c>
      <c r="Y324" s="13">
        <v>1.0</v>
      </c>
      <c r="Z324" s="13">
        <v>6.0</v>
      </c>
      <c r="AA324" s="13">
        <v>0.0</v>
      </c>
      <c r="AB324" s="13">
        <v>1.0</v>
      </c>
      <c r="AC324" s="13" t="s">
        <v>222</v>
      </c>
      <c r="AD324" s="13" t="s">
        <v>1721</v>
      </c>
      <c r="AE324" s="13" t="s">
        <v>62</v>
      </c>
      <c r="AF324" s="13" t="s">
        <v>115</v>
      </c>
      <c r="AG324" s="13"/>
      <c r="AH324" s="13"/>
      <c r="AI324" s="13"/>
      <c r="AJ324" s="13"/>
      <c r="AK324" s="13"/>
      <c r="AL324" s="13" t="s">
        <v>66</v>
      </c>
      <c r="AM324" s="13" t="s">
        <v>223</v>
      </c>
      <c r="AN324" s="10" t="s">
        <v>2377</v>
      </c>
      <c r="AO324" s="11" t="s">
        <v>2378</v>
      </c>
      <c r="AP324" s="11">
        <v>1.0</v>
      </c>
      <c r="AQ324" s="11" t="str">
        <f>IF(AP324&gt;12,"1","0")</f>
        <v>0</v>
      </c>
      <c r="AR324" s="12">
        <f>IFERROR(__xludf.DUMMYFUNCTION("IF(REGEXMATCH(AO324, ""ISU_REP""), 1, 0)"),0.0)</f>
        <v>0</v>
      </c>
      <c r="AS324" s="12">
        <f>IFERROR(__xludf.DUMMYFUNCTION("IF(REGEXMATCH(AO324, ""ISU_ANLYS""), 1, 0)"),0.0)</f>
        <v>0</v>
      </c>
      <c r="AT324" s="12">
        <f>IFERROR(__xludf.DUMMYFUNCTION("IF(REGEXMATCH(AO324, ""SOL_DES""), 1, 0)"),0.0)</f>
        <v>0</v>
      </c>
      <c r="AU324" s="12">
        <f>IFERROR(__xludf.DUMMYFUNCTION("IF(REGEXMATCH(AO324, ""IMPL""), 1, 0)"),0.0)</f>
        <v>0</v>
      </c>
      <c r="AV324" s="12">
        <f>IFERROR(__xludf.DUMMYFUNCTION("IF(REGEXMATCH(AO324, ""CR""), 1, 0)"),0.0)</f>
        <v>0</v>
      </c>
      <c r="AW324" s="12">
        <f>IFERROR(__xludf.DUMMYFUNCTION("IF(REGEXMATCH(AO324, ""VER""), 1, 0)"),1.0)</f>
        <v>1</v>
      </c>
      <c r="AX324" s="16" t="s">
        <v>2378</v>
      </c>
      <c r="AY324" s="16" t="s">
        <v>71</v>
      </c>
    </row>
    <row r="325" ht="15.75" customHeight="1">
      <c r="A325" s="5">
        <v>1686219.0</v>
      </c>
      <c r="B325" s="6" t="s">
        <v>2379</v>
      </c>
      <c r="C325" s="5">
        <v>0.0</v>
      </c>
      <c r="D325" s="7" t="s">
        <v>233</v>
      </c>
      <c r="E325" s="7" t="s">
        <v>53</v>
      </c>
      <c r="F325" s="7" t="s">
        <v>1213</v>
      </c>
      <c r="G325" s="7" t="s">
        <v>1666</v>
      </c>
      <c r="H325" s="7" t="s">
        <v>2380</v>
      </c>
      <c r="I325" s="5">
        <v>2021.0</v>
      </c>
      <c r="J325" s="8">
        <v>44197.0</v>
      </c>
      <c r="K325" s="7" t="s">
        <v>2381</v>
      </c>
      <c r="L325" s="7" t="s">
        <v>2382</v>
      </c>
      <c r="M325" s="7">
        <f>IFERROR(__xludf.DUMMYFUNCTION("index(SPLIT(L325,""-""),0,1)"),2021.0)</f>
        <v>2021</v>
      </c>
      <c r="N325" s="5">
        <v>8.0</v>
      </c>
      <c r="O325" s="5">
        <v>13.0</v>
      </c>
      <c r="P325" s="5">
        <v>2.0</v>
      </c>
      <c r="Q325" s="7" t="s">
        <v>2383</v>
      </c>
      <c r="R325" s="5">
        <v>13.0</v>
      </c>
      <c r="S325" s="5">
        <v>67.0</v>
      </c>
      <c r="T325" s="5">
        <v>6.0</v>
      </c>
      <c r="U325" s="5">
        <v>281.0</v>
      </c>
      <c r="V325" s="5">
        <v>4.0</v>
      </c>
      <c r="W325" s="5">
        <v>195.0</v>
      </c>
      <c r="X325" s="7" t="s">
        <v>1666</v>
      </c>
      <c r="Y325" s="5">
        <v>4.0</v>
      </c>
      <c r="Z325" s="5">
        <v>195.0</v>
      </c>
      <c r="AA325" s="5">
        <v>1.0</v>
      </c>
      <c r="AB325" s="5">
        <v>3.0</v>
      </c>
      <c r="AC325" s="7" t="s">
        <v>742</v>
      </c>
      <c r="AD325" s="7" t="s">
        <v>2242</v>
      </c>
      <c r="AE325" s="7" t="s">
        <v>62</v>
      </c>
      <c r="AF325" s="7" t="s">
        <v>63</v>
      </c>
      <c r="AG325" s="7" t="s">
        <v>64</v>
      </c>
      <c r="AH325" s="7"/>
      <c r="AI325" s="7" t="s">
        <v>65</v>
      </c>
      <c r="AJ325" s="9" t="b">
        <v>0</v>
      </c>
      <c r="AK325" s="7" t="s">
        <v>64</v>
      </c>
      <c r="AL325" s="5" t="s">
        <v>66</v>
      </c>
      <c r="AM325" s="5" t="s">
        <v>223</v>
      </c>
      <c r="AN325" s="10" t="s">
        <v>2384</v>
      </c>
      <c r="AO325" s="11" t="s">
        <v>2371</v>
      </c>
      <c r="AP325" s="11">
        <v>6.0</v>
      </c>
      <c r="AQ325" s="11"/>
      <c r="AR325" s="12">
        <f>IFERROR(__xludf.DUMMYFUNCTION("IF(REGEXMATCH(AO325, ""ISU_REP""), 1, 0)"),0.0)</f>
        <v>0</v>
      </c>
      <c r="AS325" s="12">
        <f>IFERROR(__xludf.DUMMYFUNCTION("IF(REGEXMATCH(AO325, ""ISU_ANLYS""), 1, 0)"),0.0)</f>
        <v>0</v>
      </c>
      <c r="AT325" s="12">
        <f>IFERROR(__xludf.DUMMYFUNCTION("IF(REGEXMATCH(AO325, ""SOL_DES""), 1, 0)"),0.0)</f>
        <v>0</v>
      </c>
      <c r="AU325" s="12">
        <f>IFERROR(__xludf.DUMMYFUNCTION("IF(REGEXMATCH(AO325, ""IMPL""), 1, 0)"),1.0)</f>
        <v>1</v>
      </c>
      <c r="AV325" s="12">
        <f>IFERROR(__xludf.DUMMYFUNCTION("IF(REGEXMATCH(AO325, ""CR""), 1, 0)"),1.0)</f>
        <v>1</v>
      </c>
      <c r="AW325" s="12">
        <f>IFERROR(__xludf.DUMMYFUNCTION("IF(REGEXMATCH(AO325, ""VER""), 1, 0)"),0.0)</f>
        <v>0</v>
      </c>
      <c r="AX325" s="10" t="s">
        <v>138</v>
      </c>
      <c r="AY325" s="10" t="s">
        <v>94</v>
      </c>
    </row>
    <row r="326" ht="15.75" customHeight="1">
      <c r="A326" s="5">
        <v>1686238.0</v>
      </c>
      <c r="B326" s="6" t="s">
        <v>2385</v>
      </c>
      <c r="C326" s="5">
        <v>0.0</v>
      </c>
      <c r="D326" s="7" t="s">
        <v>52</v>
      </c>
      <c r="E326" s="7" t="s">
        <v>53</v>
      </c>
      <c r="F326" s="7" t="s">
        <v>309</v>
      </c>
      <c r="G326" s="7" t="s">
        <v>2386</v>
      </c>
      <c r="H326" s="7" t="s">
        <v>2387</v>
      </c>
      <c r="I326" s="5">
        <v>2021.0</v>
      </c>
      <c r="J326" s="8">
        <v>44197.0</v>
      </c>
      <c r="K326" s="7" t="s">
        <v>2388</v>
      </c>
      <c r="L326" s="7" t="s">
        <v>2389</v>
      </c>
      <c r="M326" s="7">
        <f>IFERROR(__xludf.DUMMYFUNCTION("index(SPLIT(L326,""-""),0,1)"),2021.0)</f>
        <v>2021</v>
      </c>
      <c r="N326" s="5">
        <v>11.0</v>
      </c>
      <c r="O326" s="5">
        <v>150.0</v>
      </c>
      <c r="P326" s="5">
        <v>4.0</v>
      </c>
      <c r="Q326" s="7" t="s">
        <v>2390</v>
      </c>
      <c r="R326" s="5">
        <v>31.0</v>
      </c>
      <c r="S326" s="5">
        <v>45.0</v>
      </c>
      <c r="T326" s="5">
        <v>12.0</v>
      </c>
      <c r="U326" s="5">
        <v>311.0</v>
      </c>
      <c r="V326" s="5">
        <v>1.0</v>
      </c>
      <c r="W326" s="5">
        <v>45.0</v>
      </c>
      <c r="X326" s="7" t="s">
        <v>2391</v>
      </c>
      <c r="Y326" s="5">
        <v>3.0</v>
      </c>
      <c r="Z326" s="5">
        <v>35.0</v>
      </c>
      <c r="AA326" s="5">
        <v>0.0</v>
      </c>
      <c r="AB326" s="5">
        <v>1.0</v>
      </c>
      <c r="AC326" s="7" t="s">
        <v>1150</v>
      </c>
      <c r="AD326" s="7" t="s">
        <v>2392</v>
      </c>
      <c r="AE326" s="7" t="s">
        <v>62</v>
      </c>
      <c r="AF326" s="7" t="s">
        <v>115</v>
      </c>
      <c r="AG326" s="7" t="s">
        <v>64</v>
      </c>
      <c r="AH326" s="7"/>
      <c r="AI326" s="7" t="s">
        <v>65</v>
      </c>
      <c r="AJ326" s="9" t="b">
        <v>0</v>
      </c>
      <c r="AK326" s="7" t="s">
        <v>2393</v>
      </c>
      <c r="AL326" s="5" t="s">
        <v>66</v>
      </c>
      <c r="AM326" s="5" t="s">
        <v>1467</v>
      </c>
      <c r="AN326" s="10" t="s">
        <v>2394</v>
      </c>
      <c r="AO326" s="11" t="s">
        <v>2395</v>
      </c>
      <c r="AP326" s="11">
        <v>5.0</v>
      </c>
      <c r="AQ326" s="11" t="str">
        <f t="shared" ref="AQ326:AQ327" si="36">IF(AP326&gt;12,"1","0")</f>
        <v>0</v>
      </c>
      <c r="AR326" s="12">
        <f>IFERROR(__xludf.DUMMYFUNCTION("IF(REGEXMATCH(AO326, ""ISU_REP""), 1, 0)"),0.0)</f>
        <v>0</v>
      </c>
      <c r="AS326" s="12">
        <f>IFERROR(__xludf.DUMMYFUNCTION("IF(REGEXMATCH(AO326, ""ISU_ANLYS""), 1, 0)"),0.0)</f>
        <v>0</v>
      </c>
      <c r="AT326" s="12">
        <f>IFERROR(__xludf.DUMMYFUNCTION("IF(REGEXMATCH(AO326, ""SOL_DES""), 1, 0)"),0.0)</f>
        <v>0</v>
      </c>
      <c r="AU326" s="12">
        <f>IFERROR(__xludf.DUMMYFUNCTION("IF(REGEXMATCH(AO326, ""IMPL""), 1, 0)"),1.0)</f>
        <v>1</v>
      </c>
      <c r="AV326" s="12">
        <f>IFERROR(__xludf.DUMMYFUNCTION("IF(REGEXMATCH(AO326, ""CR""), 1, 0)"),1.0)</f>
        <v>1</v>
      </c>
      <c r="AW326" s="12">
        <f>IFERROR(__xludf.DUMMYFUNCTION("IF(REGEXMATCH(AO326, ""VER""), 1, 0)"),1.0)</f>
        <v>1</v>
      </c>
      <c r="AX326" s="10" t="s">
        <v>155</v>
      </c>
      <c r="AY326" s="10" t="s">
        <v>71</v>
      </c>
    </row>
    <row r="327" ht="15.75" customHeight="1">
      <c r="A327" s="5">
        <v>1688325.0</v>
      </c>
      <c r="B327" s="6" t="s">
        <v>2396</v>
      </c>
      <c r="C327" s="5">
        <v>0.0</v>
      </c>
      <c r="D327" s="7" t="s">
        <v>52</v>
      </c>
      <c r="E327" s="7" t="s">
        <v>53</v>
      </c>
      <c r="F327" s="7" t="s">
        <v>2397</v>
      </c>
      <c r="G327" s="7" t="s">
        <v>59</v>
      </c>
      <c r="H327" s="7" t="s">
        <v>2398</v>
      </c>
      <c r="I327" s="5">
        <v>2021.0</v>
      </c>
      <c r="J327" s="8">
        <v>44197.0</v>
      </c>
      <c r="K327" s="7" t="s">
        <v>2399</v>
      </c>
      <c r="L327" s="7" t="s">
        <v>2399</v>
      </c>
      <c r="M327" s="7">
        <f>IFERROR(__xludf.DUMMYFUNCTION("index(SPLIT(L327,""-""),0,1)"),2021.0)</f>
        <v>2021</v>
      </c>
      <c r="N327" s="5">
        <v>4.0</v>
      </c>
      <c r="O327" s="5">
        <v>4.0</v>
      </c>
      <c r="P327" s="5">
        <v>4.0</v>
      </c>
      <c r="Q327" s="7" t="s">
        <v>2400</v>
      </c>
      <c r="R327" s="5">
        <v>18.0</v>
      </c>
      <c r="S327" s="5">
        <v>127.0</v>
      </c>
      <c r="T327" s="5">
        <v>11.0</v>
      </c>
      <c r="U327" s="5">
        <v>507.0</v>
      </c>
      <c r="V327" s="5">
        <v>5.0</v>
      </c>
      <c r="W327" s="5">
        <v>316.0</v>
      </c>
      <c r="X327" s="7" t="s">
        <v>1437</v>
      </c>
      <c r="Y327" s="5">
        <v>2.0</v>
      </c>
      <c r="Z327" s="5">
        <v>87.0</v>
      </c>
      <c r="AA327" s="5">
        <v>0.0</v>
      </c>
      <c r="AB327" s="5">
        <v>3.0</v>
      </c>
      <c r="AC327" s="7" t="s">
        <v>60</v>
      </c>
      <c r="AD327" s="7" t="s">
        <v>60</v>
      </c>
      <c r="AE327" s="7" t="s">
        <v>62</v>
      </c>
      <c r="AF327" s="7" t="s">
        <v>63</v>
      </c>
      <c r="AG327" s="7" t="s">
        <v>64</v>
      </c>
      <c r="AH327" s="7"/>
      <c r="AI327" s="7" t="s">
        <v>65</v>
      </c>
      <c r="AJ327" s="9" t="b">
        <v>0</v>
      </c>
      <c r="AK327" s="7" t="s">
        <v>64</v>
      </c>
      <c r="AL327" s="5" t="s">
        <v>66</v>
      </c>
      <c r="AM327" s="5" t="s">
        <v>103</v>
      </c>
      <c r="AN327" s="10" t="s">
        <v>2401</v>
      </c>
      <c r="AO327" s="11" t="s">
        <v>2365</v>
      </c>
      <c r="AP327" s="11">
        <v>5.0</v>
      </c>
      <c r="AQ327" s="11" t="str">
        <f t="shared" si="36"/>
        <v>0</v>
      </c>
      <c r="AR327" s="12">
        <f>IFERROR(__xludf.DUMMYFUNCTION("IF(REGEXMATCH(AO327, ""ISU_REP""), 1, 0)"),0.0)</f>
        <v>0</v>
      </c>
      <c r="AS327" s="12">
        <f>IFERROR(__xludf.DUMMYFUNCTION("IF(REGEXMATCH(AO327, ""ISU_ANLYS""), 1, 0)"),1.0)</f>
        <v>1</v>
      </c>
      <c r="AT327" s="12">
        <f>IFERROR(__xludf.DUMMYFUNCTION("IF(REGEXMATCH(AO327, ""SOL_DES""), 1, 0)"),0.0)</f>
        <v>0</v>
      </c>
      <c r="AU327" s="12">
        <f>IFERROR(__xludf.DUMMYFUNCTION("IF(REGEXMATCH(AO327, ""IMPL""), 1, 0)"),1.0)</f>
        <v>1</v>
      </c>
      <c r="AV327" s="12">
        <f>IFERROR(__xludf.DUMMYFUNCTION("IF(REGEXMATCH(AO327, ""CR""), 1, 0)"),1.0)</f>
        <v>1</v>
      </c>
      <c r="AW327" s="12">
        <f>IFERROR(__xludf.DUMMYFUNCTION("IF(REGEXMATCH(AO327, ""VER""), 1, 0)"),1.0)</f>
        <v>1</v>
      </c>
      <c r="AX327" s="10" t="s">
        <v>319</v>
      </c>
      <c r="AY327" s="10" t="s">
        <v>71</v>
      </c>
    </row>
    <row r="328" ht="15.75" customHeight="1">
      <c r="A328" s="5">
        <v>1689742.0</v>
      </c>
      <c r="B328" s="6" t="s">
        <v>2402</v>
      </c>
      <c r="C328" s="5">
        <v>0.0</v>
      </c>
      <c r="D328" s="7" t="s">
        <v>605</v>
      </c>
      <c r="E328" s="7" t="s">
        <v>205</v>
      </c>
      <c r="F328" s="7" t="s">
        <v>1078</v>
      </c>
      <c r="G328" s="7" t="s">
        <v>1109</v>
      </c>
      <c r="H328" s="7" t="s">
        <v>2403</v>
      </c>
      <c r="I328" s="5">
        <v>2021.0</v>
      </c>
      <c r="J328" s="8">
        <v>44197.0</v>
      </c>
      <c r="K328" s="7" t="s">
        <v>2404</v>
      </c>
      <c r="L328" s="7" t="s">
        <v>2404</v>
      </c>
      <c r="M328" s="7">
        <f>IFERROR(__xludf.DUMMYFUNCTION("index(SPLIT(L328,""-""),0,1)"),2021.0)</f>
        <v>2021</v>
      </c>
      <c r="N328" s="5">
        <v>2.0</v>
      </c>
      <c r="O328" s="5">
        <v>2.0</v>
      </c>
      <c r="P328" s="5">
        <v>0.0</v>
      </c>
      <c r="Q328" s="7" t="s">
        <v>2405</v>
      </c>
      <c r="R328" s="5">
        <v>6.0</v>
      </c>
      <c r="S328" s="5">
        <v>21.0</v>
      </c>
      <c r="T328" s="5">
        <v>4.0</v>
      </c>
      <c r="U328" s="5">
        <v>64.0</v>
      </c>
      <c r="V328" s="5">
        <v>2.0</v>
      </c>
      <c r="W328" s="5">
        <v>32.0</v>
      </c>
      <c r="X328" s="7" t="s">
        <v>1109</v>
      </c>
      <c r="Y328" s="5">
        <v>2.0</v>
      </c>
      <c r="Z328" s="5">
        <v>32.0</v>
      </c>
      <c r="AA328" s="5">
        <v>1.0</v>
      </c>
      <c r="AB328" s="5">
        <v>1.0</v>
      </c>
      <c r="AC328" s="7" t="s">
        <v>60</v>
      </c>
      <c r="AD328" s="7" t="s">
        <v>60</v>
      </c>
      <c r="AE328" s="7" t="s">
        <v>62</v>
      </c>
      <c r="AF328" s="7" t="s">
        <v>63</v>
      </c>
      <c r="AG328" s="7" t="s">
        <v>64</v>
      </c>
      <c r="AH328" s="7"/>
      <c r="AI328" s="7" t="s">
        <v>212</v>
      </c>
      <c r="AJ328" s="9" t="b">
        <v>0</v>
      </c>
      <c r="AK328" s="7" t="s">
        <v>64</v>
      </c>
      <c r="AL328" s="5" t="s">
        <v>66</v>
      </c>
      <c r="AM328" s="5" t="s">
        <v>223</v>
      </c>
      <c r="AN328" s="10" t="s">
        <v>328</v>
      </c>
      <c r="AO328" s="11" t="s">
        <v>154</v>
      </c>
      <c r="AP328" s="11">
        <v>2.0</v>
      </c>
      <c r="AQ328" s="11"/>
      <c r="AR328" s="12">
        <f>IFERROR(__xludf.DUMMYFUNCTION("IF(REGEXMATCH(AO328, ""ISU_REP""), 1, 0)"),0.0)</f>
        <v>0</v>
      </c>
      <c r="AS328" s="12">
        <f>IFERROR(__xludf.DUMMYFUNCTION("IF(REGEXMATCH(AO328, ""ISU_ANLYS""), 1, 0)"),0.0)</f>
        <v>0</v>
      </c>
      <c r="AT328" s="12">
        <f>IFERROR(__xludf.DUMMYFUNCTION("IF(REGEXMATCH(AO328, ""SOL_DES""), 1, 0)"),0.0)</f>
        <v>0</v>
      </c>
      <c r="AU328" s="12">
        <f>IFERROR(__xludf.DUMMYFUNCTION("IF(REGEXMATCH(AO328, ""IMPL""), 1, 0)"),1.0)</f>
        <v>1</v>
      </c>
      <c r="AV328" s="12">
        <f>IFERROR(__xludf.DUMMYFUNCTION("IF(REGEXMATCH(AO328, ""CR""), 1, 0)"),1.0)</f>
        <v>1</v>
      </c>
      <c r="AW328" s="12">
        <f>IFERROR(__xludf.DUMMYFUNCTION("IF(REGEXMATCH(AO328, ""VER""), 1, 0)"),0.0)</f>
        <v>0</v>
      </c>
      <c r="AX328" s="10" t="s">
        <v>155</v>
      </c>
      <c r="AY328" s="10" t="s">
        <v>71</v>
      </c>
    </row>
    <row r="329" ht="15.75" customHeight="1">
      <c r="A329" s="5">
        <v>1703558.0</v>
      </c>
      <c r="B329" s="6" t="s">
        <v>2406</v>
      </c>
      <c r="C329" s="5">
        <v>0.0</v>
      </c>
      <c r="D329" s="7" t="s">
        <v>52</v>
      </c>
      <c r="E329" s="7" t="s">
        <v>205</v>
      </c>
      <c r="F329" s="7" t="s">
        <v>2407</v>
      </c>
      <c r="G329" s="7" t="s">
        <v>2186</v>
      </c>
      <c r="H329" s="7" t="s">
        <v>2408</v>
      </c>
      <c r="I329" s="5">
        <v>2021.0</v>
      </c>
      <c r="J329" s="8">
        <v>44287.0</v>
      </c>
      <c r="K329" s="7" t="s">
        <v>2409</v>
      </c>
      <c r="L329" s="7" t="s">
        <v>2409</v>
      </c>
      <c r="M329" s="7">
        <f>IFERROR(__xludf.DUMMYFUNCTION("index(SPLIT(L329,""-""),0,1)"),2021.0)</f>
        <v>2021</v>
      </c>
      <c r="N329" s="5">
        <v>0.0</v>
      </c>
      <c r="O329" s="5">
        <v>0.0</v>
      </c>
      <c r="P329" s="5">
        <v>3.0</v>
      </c>
      <c r="Q329" s="7" t="s">
        <v>2410</v>
      </c>
      <c r="R329" s="5">
        <v>10.0</v>
      </c>
      <c r="S329" s="5">
        <v>5.0</v>
      </c>
      <c r="T329" s="5">
        <v>5.0</v>
      </c>
      <c r="U329" s="5">
        <v>56.0</v>
      </c>
      <c r="V329" s="5">
        <v>3.0</v>
      </c>
      <c r="W329" s="5">
        <v>24.0</v>
      </c>
      <c r="X329" s="7" t="s">
        <v>2186</v>
      </c>
      <c r="Y329" s="5">
        <v>3.0</v>
      </c>
      <c r="Z329" s="5">
        <v>24.0</v>
      </c>
      <c r="AA329" s="5">
        <v>1.0</v>
      </c>
      <c r="AB329" s="5">
        <v>1.0</v>
      </c>
      <c r="AC329" s="7" t="s">
        <v>60</v>
      </c>
      <c r="AD329" s="7" t="s">
        <v>60</v>
      </c>
      <c r="AE329" s="7" t="s">
        <v>62</v>
      </c>
      <c r="AF329" s="7" t="s">
        <v>63</v>
      </c>
      <c r="AG329" s="7" t="s">
        <v>64</v>
      </c>
      <c r="AH329" s="7"/>
      <c r="AI329" s="7" t="s">
        <v>212</v>
      </c>
      <c r="AJ329" s="9" t="b">
        <v>0</v>
      </c>
      <c r="AK329" s="7" t="s">
        <v>64</v>
      </c>
      <c r="AL329" s="5" t="s">
        <v>66</v>
      </c>
      <c r="AM329" s="5" t="s">
        <v>103</v>
      </c>
      <c r="AN329" s="10" t="s">
        <v>328</v>
      </c>
      <c r="AO329" s="11" t="s">
        <v>154</v>
      </c>
      <c r="AP329" s="11">
        <v>2.0</v>
      </c>
      <c r="AQ329" s="11" t="str">
        <f t="shared" ref="AQ329:AQ330" si="37">IF(AP329&gt;12,"1","0")</f>
        <v>0</v>
      </c>
      <c r="AR329" s="12">
        <f>IFERROR(__xludf.DUMMYFUNCTION("IF(REGEXMATCH(AO329, ""ISU_REP""), 1, 0)"),0.0)</f>
        <v>0</v>
      </c>
      <c r="AS329" s="12">
        <f>IFERROR(__xludf.DUMMYFUNCTION("IF(REGEXMATCH(AO329, ""ISU_ANLYS""), 1, 0)"),0.0)</f>
        <v>0</v>
      </c>
      <c r="AT329" s="12">
        <f>IFERROR(__xludf.DUMMYFUNCTION("IF(REGEXMATCH(AO329, ""SOL_DES""), 1, 0)"),0.0)</f>
        <v>0</v>
      </c>
      <c r="AU329" s="12">
        <f>IFERROR(__xludf.DUMMYFUNCTION("IF(REGEXMATCH(AO329, ""IMPL""), 1, 0)"),1.0)</f>
        <v>1</v>
      </c>
      <c r="AV329" s="12">
        <f>IFERROR(__xludf.DUMMYFUNCTION("IF(REGEXMATCH(AO329, ""CR""), 1, 0)"),1.0)</f>
        <v>1</v>
      </c>
      <c r="AW329" s="12">
        <f>IFERROR(__xludf.DUMMYFUNCTION("IF(REGEXMATCH(AO329, ""VER""), 1, 0)"),0.0)</f>
        <v>0</v>
      </c>
      <c r="AX329" s="10" t="s">
        <v>155</v>
      </c>
      <c r="AY329" s="10" t="s">
        <v>71</v>
      </c>
    </row>
    <row r="330" ht="15.75" customHeight="1">
      <c r="A330" s="13">
        <v>1704164.0</v>
      </c>
      <c r="B330" s="14" t="str">
        <f>CONCATENATE("https://bugzilla.mozilla.org/show_bug.cgi?id=",A330)</f>
        <v>https://bugzilla.mozilla.org/show_bug.cgi?id=1704164</v>
      </c>
      <c r="C330" s="13">
        <v>0.0</v>
      </c>
      <c r="D330" s="13" t="s">
        <v>52</v>
      </c>
      <c r="E330" s="13" t="s">
        <v>205</v>
      </c>
      <c r="F330" s="13" t="s">
        <v>1836</v>
      </c>
      <c r="G330" s="13" t="s">
        <v>2411</v>
      </c>
      <c r="H330" s="13" t="s">
        <v>2412</v>
      </c>
      <c r="I330" s="13">
        <v>2021.0</v>
      </c>
      <c r="J330" s="15">
        <v>44287.0</v>
      </c>
      <c r="K330" s="13" t="s">
        <v>2413</v>
      </c>
      <c r="L330" s="13" t="s">
        <v>2414</v>
      </c>
      <c r="M330" s="7">
        <f>IFERROR(__xludf.DUMMYFUNCTION("index(SPLIT(L330,""-""),0,1)"),2021.0)</f>
        <v>2021</v>
      </c>
      <c r="N330" s="13">
        <v>5.0</v>
      </c>
      <c r="O330" s="13">
        <v>5.0</v>
      </c>
      <c r="P330" s="13">
        <v>0.0</v>
      </c>
      <c r="Q330" s="13" t="s">
        <v>2415</v>
      </c>
      <c r="R330" s="13">
        <v>10.0</v>
      </c>
      <c r="S330" s="13">
        <v>75.0</v>
      </c>
      <c r="T330" s="13">
        <v>4.0</v>
      </c>
      <c r="U330" s="13">
        <v>169.0</v>
      </c>
      <c r="V330" s="13">
        <v>2.0</v>
      </c>
      <c r="W330" s="13">
        <v>138.0</v>
      </c>
      <c r="X330" s="13" t="s">
        <v>2411</v>
      </c>
      <c r="Y330" s="13">
        <v>2.0</v>
      </c>
      <c r="Z330" s="13">
        <v>138.0</v>
      </c>
      <c r="AA330" s="13">
        <v>1.0</v>
      </c>
      <c r="AB330" s="13">
        <v>1.0</v>
      </c>
      <c r="AC330" s="13" t="s">
        <v>60</v>
      </c>
      <c r="AD330" s="13" t="s">
        <v>60</v>
      </c>
      <c r="AE330" s="13" t="s">
        <v>62</v>
      </c>
      <c r="AF330" s="13" t="s">
        <v>63</v>
      </c>
      <c r="AG330" s="13"/>
      <c r="AH330" s="13"/>
      <c r="AI330" s="13"/>
      <c r="AJ330" s="13"/>
      <c r="AK330" s="13"/>
      <c r="AL330" s="13" t="s">
        <v>172</v>
      </c>
      <c r="AM330" s="13" t="s">
        <v>173</v>
      </c>
      <c r="AN330" s="10" t="s">
        <v>1455</v>
      </c>
      <c r="AO330" s="11" t="s">
        <v>318</v>
      </c>
      <c r="AP330" s="11">
        <v>3.0</v>
      </c>
      <c r="AQ330" s="11" t="str">
        <f t="shared" si="37"/>
        <v>0</v>
      </c>
      <c r="AR330" s="12">
        <f>IFERROR(__xludf.DUMMYFUNCTION("IF(REGEXMATCH(AO330, ""ISU_REP""), 1, 0)"),0.0)</f>
        <v>0</v>
      </c>
      <c r="AS330" s="12">
        <f>IFERROR(__xludf.DUMMYFUNCTION("IF(REGEXMATCH(AO330, ""ISU_ANLYS""), 1, 0)"),1.0)</f>
        <v>1</v>
      </c>
      <c r="AT330" s="12">
        <f>IFERROR(__xludf.DUMMYFUNCTION("IF(REGEXMATCH(AO330, ""SOL_DES""), 1, 0)"),0.0)</f>
        <v>0</v>
      </c>
      <c r="AU330" s="12">
        <f>IFERROR(__xludf.DUMMYFUNCTION("IF(REGEXMATCH(AO330, ""IMPL""), 1, 0)"),1.0)</f>
        <v>1</v>
      </c>
      <c r="AV330" s="12">
        <f>IFERROR(__xludf.DUMMYFUNCTION("IF(REGEXMATCH(AO330, ""CR""), 1, 0)"),1.0)</f>
        <v>1</v>
      </c>
      <c r="AW330" s="12">
        <f>IFERROR(__xludf.DUMMYFUNCTION("IF(REGEXMATCH(AO330, ""VER""), 1, 0)"),0.0)</f>
        <v>0</v>
      </c>
      <c r="AX330" s="16" t="s">
        <v>319</v>
      </c>
      <c r="AY330" s="16" t="s">
        <v>71</v>
      </c>
    </row>
    <row r="331" ht="15.75" customHeight="1">
      <c r="A331" s="5">
        <v>1705253.0</v>
      </c>
      <c r="B331" s="6" t="s">
        <v>2416</v>
      </c>
      <c r="C331" s="5">
        <v>0.0</v>
      </c>
      <c r="D331" s="7" t="s">
        <v>605</v>
      </c>
      <c r="E331" s="7" t="s">
        <v>53</v>
      </c>
      <c r="F331" s="7" t="s">
        <v>309</v>
      </c>
      <c r="G331" s="7" t="s">
        <v>114</v>
      </c>
      <c r="H331" s="7" t="s">
        <v>2417</v>
      </c>
      <c r="I331" s="5">
        <v>2021.0</v>
      </c>
      <c r="J331" s="8">
        <v>44287.0</v>
      </c>
      <c r="K331" s="7" t="s">
        <v>2418</v>
      </c>
      <c r="L331" s="7" t="s">
        <v>2419</v>
      </c>
      <c r="M331" s="7">
        <f>IFERROR(__xludf.DUMMYFUNCTION("index(SPLIT(L331,""-""),0,1)"),2021.0)</f>
        <v>2021</v>
      </c>
      <c r="N331" s="5">
        <v>2.0</v>
      </c>
      <c r="O331" s="5">
        <v>229.0</v>
      </c>
      <c r="P331" s="5">
        <v>1.0</v>
      </c>
      <c r="Q331" s="7" t="s">
        <v>2420</v>
      </c>
      <c r="R331" s="5">
        <v>14.0</v>
      </c>
      <c r="S331" s="5">
        <v>60.0</v>
      </c>
      <c r="T331" s="5">
        <v>4.0</v>
      </c>
      <c r="U331" s="5">
        <v>178.0</v>
      </c>
      <c r="V331" s="5">
        <v>2.0</v>
      </c>
      <c r="W331" s="5">
        <v>141.0</v>
      </c>
      <c r="X331" s="7" t="s">
        <v>114</v>
      </c>
      <c r="Y331" s="5">
        <v>2.0</v>
      </c>
      <c r="Z331" s="5">
        <v>141.0</v>
      </c>
      <c r="AA331" s="5">
        <v>1.0</v>
      </c>
      <c r="AB331" s="5">
        <v>1.0</v>
      </c>
      <c r="AC331" s="7" t="s">
        <v>60</v>
      </c>
      <c r="AD331" s="7" t="s">
        <v>60</v>
      </c>
      <c r="AE331" s="7" t="s">
        <v>62</v>
      </c>
      <c r="AF331" s="7" t="s">
        <v>63</v>
      </c>
      <c r="AG331" s="7" t="s">
        <v>64</v>
      </c>
      <c r="AH331" s="7"/>
      <c r="AI331" s="7" t="s">
        <v>65</v>
      </c>
      <c r="AJ331" s="9" t="b">
        <v>0</v>
      </c>
      <c r="AK331" s="7" t="s">
        <v>64</v>
      </c>
      <c r="AL331" s="5" t="s">
        <v>66</v>
      </c>
      <c r="AM331" s="5" t="s">
        <v>241</v>
      </c>
      <c r="AN331" s="10" t="s">
        <v>328</v>
      </c>
      <c r="AO331" s="11" t="s">
        <v>154</v>
      </c>
      <c r="AP331" s="11">
        <v>2.0</v>
      </c>
      <c r="AQ331" s="11"/>
      <c r="AR331" s="12">
        <f>IFERROR(__xludf.DUMMYFUNCTION("IF(REGEXMATCH(AO331, ""ISU_REP""), 1, 0)"),0.0)</f>
        <v>0</v>
      </c>
      <c r="AS331" s="12">
        <f>IFERROR(__xludf.DUMMYFUNCTION("IF(REGEXMATCH(AO331, ""ISU_ANLYS""), 1, 0)"),0.0)</f>
        <v>0</v>
      </c>
      <c r="AT331" s="12">
        <f>IFERROR(__xludf.DUMMYFUNCTION("IF(REGEXMATCH(AO331, ""SOL_DES""), 1, 0)"),0.0)</f>
        <v>0</v>
      </c>
      <c r="AU331" s="12">
        <f>IFERROR(__xludf.DUMMYFUNCTION("IF(REGEXMATCH(AO331, ""IMPL""), 1, 0)"),1.0)</f>
        <v>1</v>
      </c>
      <c r="AV331" s="12">
        <f>IFERROR(__xludf.DUMMYFUNCTION("IF(REGEXMATCH(AO331, ""CR""), 1, 0)"),1.0)</f>
        <v>1</v>
      </c>
      <c r="AW331" s="12">
        <f>IFERROR(__xludf.DUMMYFUNCTION("IF(REGEXMATCH(AO331, ""VER""), 1, 0)"),0.0)</f>
        <v>0</v>
      </c>
      <c r="AX331" s="10" t="s">
        <v>155</v>
      </c>
      <c r="AY331" s="10" t="s">
        <v>71</v>
      </c>
    </row>
    <row r="332" ht="15.75" customHeight="1">
      <c r="A332" s="5">
        <v>1705327.0</v>
      </c>
      <c r="B332" s="6" t="s">
        <v>2421</v>
      </c>
      <c r="C332" s="5">
        <v>0.0</v>
      </c>
      <c r="D332" s="7" t="s">
        <v>605</v>
      </c>
      <c r="E332" s="7" t="s">
        <v>205</v>
      </c>
      <c r="F332" s="7" t="s">
        <v>606</v>
      </c>
      <c r="G332" s="7" t="s">
        <v>1895</v>
      </c>
      <c r="H332" s="7" t="s">
        <v>2422</v>
      </c>
      <c r="I332" s="5">
        <v>2021.0</v>
      </c>
      <c r="J332" s="8">
        <v>44287.0</v>
      </c>
      <c r="K332" s="7" t="s">
        <v>2423</v>
      </c>
      <c r="L332" s="7" t="s">
        <v>2424</v>
      </c>
      <c r="M332" s="7">
        <f>IFERROR(__xludf.DUMMYFUNCTION("index(SPLIT(L332,""-""),0,1)"),2021.0)</f>
        <v>2021</v>
      </c>
      <c r="N332" s="5">
        <v>5.0</v>
      </c>
      <c r="O332" s="5">
        <v>28.0</v>
      </c>
      <c r="P332" s="5">
        <v>11.0</v>
      </c>
      <c r="Q332" s="7" t="s">
        <v>2425</v>
      </c>
      <c r="R332" s="5">
        <v>6.0</v>
      </c>
      <c r="S332" s="5">
        <v>27.0</v>
      </c>
      <c r="T332" s="5">
        <v>25.0</v>
      </c>
      <c r="U332" s="5">
        <v>2105.0</v>
      </c>
      <c r="V332" s="5">
        <v>7.0</v>
      </c>
      <c r="W332" s="5">
        <v>429.0</v>
      </c>
      <c r="X332" s="7" t="s">
        <v>1895</v>
      </c>
      <c r="Y332" s="5">
        <v>7.0</v>
      </c>
      <c r="Z332" s="5">
        <v>429.0</v>
      </c>
      <c r="AA332" s="5">
        <v>1.0</v>
      </c>
      <c r="AB332" s="5">
        <v>3.0</v>
      </c>
      <c r="AC332" s="7" t="s">
        <v>60</v>
      </c>
      <c r="AD332" s="7" t="s">
        <v>60</v>
      </c>
      <c r="AE332" s="7" t="s">
        <v>62</v>
      </c>
      <c r="AF332" s="7" t="s">
        <v>115</v>
      </c>
      <c r="AG332" s="7" t="s">
        <v>2426</v>
      </c>
      <c r="AH332" s="7"/>
      <c r="AI332" s="7" t="s">
        <v>212</v>
      </c>
      <c r="AJ332" s="9" t="b">
        <v>0</v>
      </c>
      <c r="AK332" s="7" t="s">
        <v>64</v>
      </c>
      <c r="AL332" s="5" t="s">
        <v>66</v>
      </c>
      <c r="AM332" s="5" t="s">
        <v>223</v>
      </c>
      <c r="AN332" s="10" t="s">
        <v>2427</v>
      </c>
      <c r="AO332" s="11" t="s">
        <v>2428</v>
      </c>
      <c r="AP332" s="11">
        <v>7.0</v>
      </c>
      <c r="AQ332" s="11"/>
      <c r="AR332" s="12">
        <f>IFERROR(__xludf.DUMMYFUNCTION("IF(REGEXMATCH(AO332, ""ISU_REP""), 1, 0)"),0.0)</f>
        <v>0</v>
      </c>
      <c r="AS332" s="12">
        <f>IFERROR(__xludf.DUMMYFUNCTION("IF(REGEXMATCH(AO332, ""ISU_ANLYS""), 1, 0)"),0.0)</f>
        <v>0</v>
      </c>
      <c r="AT332" s="12">
        <f>IFERROR(__xludf.DUMMYFUNCTION("IF(REGEXMATCH(AO332, ""SOL_DES""), 1, 0)"),0.0)</f>
        <v>0</v>
      </c>
      <c r="AU332" s="12">
        <f>IFERROR(__xludf.DUMMYFUNCTION("IF(REGEXMATCH(AO332, ""IMPL""), 1, 0)"),1.0)</f>
        <v>1</v>
      </c>
      <c r="AV332" s="12">
        <f>IFERROR(__xludf.DUMMYFUNCTION("IF(REGEXMATCH(AO332, ""CR""), 1, 0)"),1.0)</f>
        <v>1</v>
      </c>
      <c r="AW332" s="12">
        <f>IFERROR(__xludf.DUMMYFUNCTION("IF(REGEXMATCH(AO332, ""VER""), 1, 0)"),1.0)</f>
        <v>1</v>
      </c>
      <c r="AX332" s="10" t="s">
        <v>138</v>
      </c>
      <c r="AY332" s="10" t="s">
        <v>94</v>
      </c>
    </row>
    <row r="333" ht="15.75" customHeight="1">
      <c r="A333" s="5">
        <v>1705768.0</v>
      </c>
      <c r="B333" s="6" t="s">
        <v>2429</v>
      </c>
      <c r="C333" s="5">
        <v>0.0</v>
      </c>
      <c r="D333" s="7" t="s">
        <v>52</v>
      </c>
      <c r="E333" s="7" t="s">
        <v>53</v>
      </c>
      <c r="F333" s="7" t="s">
        <v>706</v>
      </c>
      <c r="G333" s="7" t="s">
        <v>641</v>
      </c>
      <c r="H333" s="7" t="s">
        <v>2430</v>
      </c>
      <c r="I333" s="5">
        <v>2021.0</v>
      </c>
      <c r="J333" s="8">
        <v>44287.0</v>
      </c>
      <c r="K333" s="7" t="s">
        <v>2431</v>
      </c>
      <c r="L333" s="7" t="s">
        <v>2431</v>
      </c>
      <c r="M333" s="7">
        <f>IFERROR(__xludf.DUMMYFUNCTION("index(SPLIT(L333,""-""),0,1)"),2021.0)</f>
        <v>2021</v>
      </c>
      <c r="N333" s="5">
        <v>11.0</v>
      </c>
      <c r="O333" s="5">
        <v>11.0</v>
      </c>
      <c r="P333" s="5">
        <v>0.0</v>
      </c>
      <c r="Q333" s="7" t="s">
        <v>2432</v>
      </c>
      <c r="R333" s="5">
        <v>12.0</v>
      </c>
      <c r="S333" s="5">
        <v>0.0</v>
      </c>
      <c r="T333" s="5">
        <v>4.0</v>
      </c>
      <c r="U333" s="5">
        <v>57.0</v>
      </c>
      <c r="V333" s="5">
        <v>2.0</v>
      </c>
      <c r="W333" s="5">
        <v>22.0</v>
      </c>
      <c r="X333" s="7" t="s">
        <v>641</v>
      </c>
      <c r="Y333" s="5">
        <v>2.0</v>
      </c>
      <c r="Z333" s="5">
        <v>22.0</v>
      </c>
      <c r="AA333" s="5">
        <v>1.0</v>
      </c>
      <c r="AB333" s="5">
        <v>1.0</v>
      </c>
      <c r="AC333" s="7" t="s">
        <v>60</v>
      </c>
      <c r="AD333" s="7" t="s">
        <v>60</v>
      </c>
      <c r="AE333" s="7" t="s">
        <v>62</v>
      </c>
      <c r="AF333" s="7" t="s">
        <v>63</v>
      </c>
      <c r="AG333" s="7" t="s">
        <v>64</v>
      </c>
      <c r="AH333" s="7"/>
      <c r="AI333" s="7" t="s">
        <v>65</v>
      </c>
      <c r="AJ333" s="9" t="b">
        <v>0</v>
      </c>
      <c r="AK333" s="7" t="s">
        <v>64</v>
      </c>
      <c r="AL333" s="5" t="s">
        <v>326</v>
      </c>
      <c r="AM333" s="5" t="s">
        <v>327</v>
      </c>
      <c r="AN333" s="10" t="s">
        <v>328</v>
      </c>
      <c r="AO333" s="11" t="s">
        <v>154</v>
      </c>
      <c r="AP333" s="11">
        <v>2.0</v>
      </c>
      <c r="AQ333" s="11" t="str">
        <f>IF(AP333&gt;12,"1","0")</f>
        <v>0</v>
      </c>
      <c r="AR333" s="12">
        <f>IFERROR(__xludf.DUMMYFUNCTION("IF(REGEXMATCH(AO333, ""ISU_REP""), 1, 0)"),0.0)</f>
        <v>0</v>
      </c>
      <c r="AS333" s="12">
        <f>IFERROR(__xludf.DUMMYFUNCTION("IF(REGEXMATCH(AO333, ""ISU_ANLYS""), 1, 0)"),0.0)</f>
        <v>0</v>
      </c>
      <c r="AT333" s="12">
        <f>IFERROR(__xludf.DUMMYFUNCTION("IF(REGEXMATCH(AO333, ""SOL_DES""), 1, 0)"),0.0)</f>
        <v>0</v>
      </c>
      <c r="AU333" s="12">
        <f>IFERROR(__xludf.DUMMYFUNCTION("IF(REGEXMATCH(AO333, ""IMPL""), 1, 0)"),1.0)</f>
        <v>1</v>
      </c>
      <c r="AV333" s="12">
        <f>IFERROR(__xludf.DUMMYFUNCTION("IF(REGEXMATCH(AO333, ""CR""), 1, 0)"),1.0)</f>
        <v>1</v>
      </c>
      <c r="AW333" s="12">
        <f>IFERROR(__xludf.DUMMYFUNCTION("IF(REGEXMATCH(AO333, ""VER""), 1, 0)"),0.0)</f>
        <v>0</v>
      </c>
      <c r="AX333" s="10" t="s">
        <v>155</v>
      </c>
      <c r="AY333" s="10" t="s">
        <v>71</v>
      </c>
    </row>
    <row r="334" ht="15.75" customHeight="1">
      <c r="A334" s="5">
        <v>1706916.0</v>
      </c>
      <c r="B334" s="6" t="s">
        <v>2433</v>
      </c>
      <c r="C334" s="5">
        <v>0.0</v>
      </c>
      <c r="D334" s="7" t="s">
        <v>605</v>
      </c>
      <c r="E334" s="7" t="s">
        <v>53</v>
      </c>
      <c r="F334" s="7" t="s">
        <v>2434</v>
      </c>
      <c r="G334" s="7" t="s">
        <v>1165</v>
      </c>
      <c r="H334" s="7" t="s">
        <v>2435</v>
      </c>
      <c r="I334" s="5">
        <v>2021.0</v>
      </c>
      <c r="J334" s="8">
        <v>44287.0</v>
      </c>
      <c r="K334" s="7" t="s">
        <v>2436</v>
      </c>
      <c r="L334" s="7" t="s">
        <v>2436</v>
      </c>
      <c r="M334" s="7">
        <f>IFERROR(__xludf.DUMMYFUNCTION("index(SPLIT(L334,""-""),0,1)"),2021.0)</f>
        <v>2021</v>
      </c>
      <c r="N334" s="5">
        <v>4.0</v>
      </c>
      <c r="O334" s="5">
        <v>4.0</v>
      </c>
      <c r="P334" s="5">
        <v>0.0</v>
      </c>
      <c r="Q334" s="7" t="s">
        <v>2437</v>
      </c>
      <c r="R334" s="5">
        <v>7.0</v>
      </c>
      <c r="S334" s="5">
        <v>0.0</v>
      </c>
      <c r="T334" s="5">
        <v>4.0</v>
      </c>
      <c r="U334" s="5">
        <v>46.0</v>
      </c>
      <c r="V334" s="5">
        <v>2.0</v>
      </c>
      <c r="W334" s="5">
        <v>15.0</v>
      </c>
      <c r="X334" s="7" t="s">
        <v>1165</v>
      </c>
      <c r="Y334" s="5">
        <v>2.0</v>
      </c>
      <c r="Z334" s="5">
        <v>15.0</v>
      </c>
      <c r="AA334" s="5">
        <v>1.0</v>
      </c>
      <c r="AB334" s="5">
        <v>1.0</v>
      </c>
      <c r="AC334" s="7" t="s">
        <v>1150</v>
      </c>
      <c r="AD334" s="7" t="s">
        <v>2242</v>
      </c>
      <c r="AE334" s="7" t="s">
        <v>62</v>
      </c>
      <c r="AF334" s="7" t="s">
        <v>63</v>
      </c>
      <c r="AG334" s="7" t="s">
        <v>64</v>
      </c>
      <c r="AH334" s="7"/>
      <c r="AI334" s="7" t="s">
        <v>65</v>
      </c>
      <c r="AJ334" s="9" t="b">
        <v>0</v>
      </c>
      <c r="AK334" s="7" t="s">
        <v>64</v>
      </c>
      <c r="AL334" s="5" t="s">
        <v>66</v>
      </c>
      <c r="AM334" s="5" t="s">
        <v>90</v>
      </c>
      <c r="AN334" s="10" t="s">
        <v>328</v>
      </c>
      <c r="AO334" s="11" t="s">
        <v>154</v>
      </c>
      <c r="AP334" s="11">
        <v>2.0</v>
      </c>
      <c r="AQ334" s="11"/>
      <c r="AR334" s="12">
        <f>IFERROR(__xludf.DUMMYFUNCTION("IF(REGEXMATCH(AO334, ""ISU_REP""), 1, 0)"),0.0)</f>
        <v>0</v>
      </c>
      <c r="AS334" s="12">
        <f>IFERROR(__xludf.DUMMYFUNCTION("IF(REGEXMATCH(AO334, ""ISU_ANLYS""), 1, 0)"),0.0)</f>
        <v>0</v>
      </c>
      <c r="AT334" s="12">
        <f>IFERROR(__xludf.DUMMYFUNCTION("IF(REGEXMATCH(AO334, ""SOL_DES""), 1, 0)"),0.0)</f>
        <v>0</v>
      </c>
      <c r="AU334" s="12">
        <f>IFERROR(__xludf.DUMMYFUNCTION("IF(REGEXMATCH(AO334, ""IMPL""), 1, 0)"),1.0)</f>
        <v>1</v>
      </c>
      <c r="AV334" s="12">
        <f>IFERROR(__xludf.DUMMYFUNCTION("IF(REGEXMATCH(AO334, ""CR""), 1, 0)"),1.0)</f>
        <v>1</v>
      </c>
      <c r="AW334" s="12">
        <f>IFERROR(__xludf.DUMMYFUNCTION("IF(REGEXMATCH(AO334, ""VER""), 1, 0)"),0.0)</f>
        <v>0</v>
      </c>
      <c r="AX334" s="10" t="s">
        <v>155</v>
      </c>
      <c r="AY334" s="10" t="s">
        <v>71</v>
      </c>
    </row>
    <row r="335" ht="15.75" customHeight="1">
      <c r="A335" s="5">
        <v>1715838.0</v>
      </c>
      <c r="B335" s="6" t="s">
        <v>2438</v>
      </c>
      <c r="C335" s="5">
        <v>0.0</v>
      </c>
      <c r="D335" s="7" t="s">
        <v>233</v>
      </c>
      <c r="E335" s="7" t="s">
        <v>205</v>
      </c>
      <c r="F335" s="7" t="s">
        <v>2439</v>
      </c>
      <c r="G335" s="7" t="s">
        <v>2440</v>
      </c>
      <c r="H335" s="7" t="s">
        <v>2441</v>
      </c>
      <c r="I335" s="5">
        <v>2021.0</v>
      </c>
      <c r="J335" s="8">
        <v>44348.0</v>
      </c>
      <c r="K335" s="7" t="s">
        <v>2442</v>
      </c>
      <c r="L335" s="7" t="s">
        <v>2442</v>
      </c>
      <c r="M335" s="7">
        <f>IFERROR(__xludf.DUMMYFUNCTION("index(SPLIT(L335,""-""),0,1)"),2021.0)</f>
        <v>2021</v>
      </c>
      <c r="N335" s="5">
        <v>11.0</v>
      </c>
      <c r="O335" s="5">
        <v>11.0</v>
      </c>
      <c r="P335" s="5">
        <v>3.0</v>
      </c>
      <c r="Q335" s="7" t="s">
        <v>2443</v>
      </c>
      <c r="R335" s="5">
        <v>7.0</v>
      </c>
      <c r="S335" s="5">
        <v>221.0</v>
      </c>
      <c r="T335" s="5">
        <v>4.0</v>
      </c>
      <c r="U335" s="5">
        <v>263.0</v>
      </c>
      <c r="V335" s="5">
        <v>1.0</v>
      </c>
      <c r="W335" s="5">
        <v>221.0</v>
      </c>
      <c r="X335" s="7" t="s">
        <v>2444</v>
      </c>
      <c r="Y335" s="5">
        <v>1.0</v>
      </c>
      <c r="Z335" s="5">
        <v>13.0</v>
      </c>
      <c r="AA335" s="5">
        <v>0.0</v>
      </c>
      <c r="AB335" s="5">
        <v>1.0</v>
      </c>
      <c r="AC335" s="7" t="s">
        <v>1150</v>
      </c>
      <c r="AD335" s="7" t="s">
        <v>2316</v>
      </c>
      <c r="AE335" s="7" t="s">
        <v>62</v>
      </c>
      <c r="AF335" s="7" t="s">
        <v>63</v>
      </c>
      <c r="AG335" s="7" t="s">
        <v>64</v>
      </c>
      <c r="AH335" s="7"/>
      <c r="AI335" s="7" t="s">
        <v>212</v>
      </c>
      <c r="AJ335" s="9" t="b">
        <v>0</v>
      </c>
      <c r="AK335" s="7" t="s">
        <v>64</v>
      </c>
      <c r="AL335" s="5" t="s">
        <v>326</v>
      </c>
      <c r="AM335" s="5" t="s">
        <v>572</v>
      </c>
      <c r="AN335" s="10" t="s">
        <v>1449</v>
      </c>
      <c r="AO335" s="11" t="s">
        <v>448</v>
      </c>
      <c r="AP335" s="11">
        <v>3.0</v>
      </c>
      <c r="AQ335" s="11"/>
      <c r="AR335" s="12">
        <f>IFERROR(__xludf.DUMMYFUNCTION("IF(REGEXMATCH(AO335, ""ISU_REP""), 1, 0)"),0.0)</f>
        <v>0</v>
      </c>
      <c r="AS335" s="12">
        <f>IFERROR(__xludf.DUMMYFUNCTION("IF(REGEXMATCH(AO335, ""ISU_ANLYS""), 1, 0)"),0.0)</f>
        <v>0</v>
      </c>
      <c r="AT335" s="12">
        <f>IFERROR(__xludf.DUMMYFUNCTION("IF(REGEXMATCH(AO335, ""SOL_DES""), 1, 0)"),1.0)</f>
        <v>1</v>
      </c>
      <c r="AU335" s="12">
        <f>IFERROR(__xludf.DUMMYFUNCTION("IF(REGEXMATCH(AO335, ""IMPL""), 1, 0)"),1.0)</f>
        <v>1</v>
      </c>
      <c r="AV335" s="12">
        <f>IFERROR(__xludf.DUMMYFUNCTION("IF(REGEXMATCH(AO335, ""CR""), 1, 0)"),1.0)</f>
        <v>1</v>
      </c>
      <c r="AW335" s="12">
        <f>IFERROR(__xludf.DUMMYFUNCTION("IF(REGEXMATCH(AO335, ""VER""), 1, 0)"),0.0)</f>
        <v>0</v>
      </c>
      <c r="AX335" s="10" t="s">
        <v>376</v>
      </c>
      <c r="AY335" s="10" t="s">
        <v>71</v>
      </c>
    </row>
    <row r="336" ht="15.75" customHeight="1">
      <c r="A336" s="5">
        <v>1716655.0</v>
      </c>
      <c r="B336" s="6" t="s">
        <v>2445</v>
      </c>
      <c r="C336" s="5">
        <v>0.0</v>
      </c>
      <c r="D336" s="7" t="s">
        <v>52</v>
      </c>
      <c r="E336" s="7" t="s">
        <v>53</v>
      </c>
      <c r="F336" s="7" t="s">
        <v>185</v>
      </c>
      <c r="G336" s="7" t="s">
        <v>1725</v>
      </c>
      <c r="H336" s="7" t="s">
        <v>2446</v>
      </c>
      <c r="I336" s="5">
        <v>2021.0</v>
      </c>
      <c r="J336" s="8">
        <v>44348.0</v>
      </c>
      <c r="K336" s="7" t="s">
        <v>2447</v>
      </c>
      <c r="L336" s="7" t="s">
        <v>2448</v>
      </c>
      <c r="M336" s="7">
        <f>IFERROR(__xludf.DUMMYFUNCTION("index(SPLIT(L336,""-""),0,1)"),2021.0)</f>
        <v>2021</v>
      </c>
      <c r="N336" s="5">
        <v>85.0</v>
      </c>
      <c r="O336" s="5">
        <v>360.0</v>
      </c>
      <c r="P336" s="5">
        <v>3.0</v>
      </c>
      <c r="Q336" s="7" t="s">
        <v>2449</v>
      </c>
      <c r="R336" s="5">
        <v>10.0</v>
      </c>
      <c r="S336" s="5">
        <v>543.0</v>
      </c>
      <c r="T336" s="5">
        <v>8.0</v>
      </c>
      <c r="U336" s="5">
        <v>775.0</v>
      </c>
      <c r="V336" s="5">
        <v>2.0</v>
      </c>
      <c r="W336" s="5">
        <v>556.0</v>
      </c>
      <c r="X336" s="7" t="s">
        <v>1437</v>
      </c>
      <c r="Y336" s="5">
        <v>1.0</v>
      </c>
      <c r="Z336" s="5">
        <v>99.0</v>
      </c>
      <c r="AA336" s="5">
        <v>0.0</v>
      </c>
      <c r="AB336" s="5">
        <v>2.0</v>
      </c>
      <c r="AC336" s="7" t="s">
        <v>60</v>
      </c>
      <c r="AD336" s="7" t="s">
        <v>2392</v>
      </c>
      <c r="AE336" s="7" t="s">
        <v>62</v>
      </c>
      <c r="AF336" s="7" t="s">
        <v>63</v>
      </c>
      <c r="AG336" s="7" t="s">
        <v>64</v>
      </c>
      <c r="AH336" s="7"/>
      <c r="AI336" s="7" t="s">
        <v>65</v>
      </c>
      <c r="AJ336" s="9" t="b">
        <v>0</v>
      </c>
      <c r="AK336" s="7" t="s">
        <v>64</v>
      </c>
      <c r="AL336" s="5" t="s">
        <v>172</v>
      </c>
      <c r="AM336" s="5" t="s">
        <v>173</v>
      </c>
      <c r="AN336" s="10" t="s">
        <v>2450</v>
      </c>
      <c r="AO336" s="11" t="s">
        <v>2451</v>
      </c>
      <c r="AP336" s="11">
        <v>3.0</v>
      </c>
      <c r="AQ336" s="11" t="str">
        <f>IF(AP336&gt;12,"1","0")</f>
        <v>0</v>
      </c>
      <c r="AR336" s="12">
        <f>IFERROR(__xludf.DUMMYFUNCTION("IF(REGEXMATCH(AO336, ""ISU_REP""), 1, 0)"),1.0)</f>
        <v>1</v>
      </c>
      <c r="AS336" s="12">
        <f>IFERROR(__xludf.DUMMYFUNCTION("IF(REGEXMATCH(AO336, ""ISU_ANLYS""), 1, 0)"),0.0)</f>
        <v>0</v>
      </c>
      <c r="AT336" s="12">
        <f>IFERROR(__xludf.DUMMYFUNCTION("IF(REGEXMATCH(AO336, ""SOL_DES""), 1, 0)"),0.0)</f>
        <v>0</v>
      </c>
      <c r="AU336" s="12">
        <f>IFERROR(__xludf.DUMMYFUNCTION("IF(REGEXMATCH(AO336, ""IMPL""), 1, 0)"),1.0)</f>
        <v>1</v>
      </c>
      <c r="AV336" s="12">
        <f>IFERROR(__xludf.DUMMYFUNCTION("IF(REGEXMATCH(AO336, ""CR""), 1, 0)"),1.0)</f>
        <v>1</v>
      </c>
      <c r="AW336" s="12">
        <f>IFERROR(__xludf.DUMMYFUNCTION("IF(REGEXMATCH(AO336, ""VER""), 1, 0)"),0.0)</f>
        <v>0</v>
      </c>
      <c r="AX336" s="10" t="s">
        <v>1113</v>
      </c>
      <c r="AY336" s="10" t="s">
        <v>71</v>
      </c>
    </row>
    <row r="337" ht="15.75" customHeight="1">
      <c r="A337" s="5">
        <v>1717682.0</v>
      </c>
      <c r="B337" s="6" t="s">
        <v>2452</v>
      </c>
      <c r="C337" s="5">
        <v>0.0</v>
      </c>
      <c r="D337" s="7" t="s">
        <v>233</v>
      </c>
      <c r="E337" s="7" t="s">
        <v>205</v>
      </c>
      <c r="F337" s="7" t="s">
        <v>2453</v>
      </c>
      <c r="G337" s="7" t="s">
        <v>2454</v>
      </c>
      <c r="H337" s="7" t="s">
        <v>2455</v>
      </c>
      <c r="I337" s="5">
        <v>2021.0</v>
      </c>
      <c r="J337" s="8">
        <v>44348.0</v>
      </c>
      <c r="K337" s="7" t="s">
        <v>2456</v>
      </c>
      <c r="L337" s="7" t="s">
        <v>2456</v>
      </c>
      <c r="M337" s="7">
        <f>IFERROR(__xludf.DUMMYFUNCTION("index(SPLIT(L337,""-""),0,1)"),2021.0)</f>
        <v>2021</v>
      </c>
      <c r="N337" s="5">
        <v>86.0</v>
      </c>
      <c r="O337" s="5">
        <v>86.0</v>
      </c>
      <c r="P337" s="5">
        <v>1.0</v>
      </c>
      <c r="Q337" s="7" t="s">
        <v>2457</v>
      </c>
      <c r="R337" s="5">
        <v>8.0</v>
      </c>
      <c r="S337" s="5">
        <v>23.0</v>
      </c>
      <c r="T337" s="5">
        <v>6.0</v>
      </c>
      <c r="U337" s="5">
        <v>234.0</v>
      </c>
      <c r="V337" s="5">
        <v>4.0</v>
      </c>
      <c r="W337" s="5">
        <v>196.0</v>
      </c>
      <c r="X337" s="7" t="s">
        <v>2454</v>
      </c>
      <c r="Y337" s="5">
        <v>4.0</v>
      </c>
      <c r="Z337" s="5">
        <v>196.0</v>
      </c>
      <c r="AA337" s="5">
        <v>1.0</v>
      </c>
      <c r="AB337" s="5">
        <v>2.0</v>
      </c>
      <c r="AC337" s="7" t="s">
        <v>742</v>
      </c>
      <c r="AD337" s="7" t="s">
        <v>60</v>
      </c>
      <c r="AE337" s="7" t="s">
        <v>62</v>
      </c>
      <c r="AF337" s="7" t="s">
        <v>63</v>
      </c>
      <c r="AG337" s="7" t="s">
        <v>64</v>
      </c>
      <c r="AH337" s="7"/>
      <c r="AI337" s="7" t="s">
        <v>212</v>
      </c>
      <c r="AJ337" s="9" t="b">
        <v>0</v>
      </c>
      <c r="AK337" s="7" t="s">
        <v>64</v>
      </c>
      <c r="AL337" s="5" t="s">
        <v>66</v>
      </c>
      <c r="AM337" s="5" t="s">
        <v>90</v>
      </c>
      <c r="AN337" s="10" t="s">
        <v>2294</v>
      </c>
      <c r="AO337" s="11" t="s">
        <v>355</v>
      </c>
      <c r="AP337" s="11">
        <v>4.0</v>
      </c>
      <c r="AQ337" s="11"/>
      <c r="AR337" s="12">
        <f>IFERROR(__xludf.DUMMYFUNCTION("IF(REGEXMATCH(AO337, ""ISU_REP""), 1, 0)"),0.0)</f>
        <v>0</v>
      </c>
      <c r="AS337" s="12">
        <f>IFERROR(__xludf.DUMMYFUNCTION("IF(REGEXMATCH(AO337, ""ISU_ANLYS""), 1, 0)"),0.0)</f>
        <v>0</v>
      </c>
      <c r="AT337" s="12">
        <f>IFERROR(__xludf.DUMMYFUNCTION("IF(REGEXMATCH(AO337, ""SOL_DES""), 1, 0)"),0.0)</f>
        <v>0</v>
      </c>
      <c r="AU337" s="12">
        <f>IFERROR(__xludf.DUMMYFUNCTION("IF(REGEXMATCH(AO337, ""IMPL""), 1, 0)"),1.0)</f>
        <v>1</v>
      </c>
      <c r="AV337" s="12">
        <f>IFERROR(__xludf.DUMMYFUNCTION("IF(REGEXMATCH(AO337, ""CR""), 1, 0)"),1.0)</f>
        <v>1</v>
      </c>
      <c r="AW337" s="12">
        <f>IFERROR(__xludf.DUMMYFUNCTION("IF(REGEXMATCH(AO337, ""VER""), 1, 0)"),0.0)</f>
        <v>0</v>
      </c>
      <c r="AX337" s="10" t="s">
        <v>138</v>
      </c>
      <c r="AY337" s="10" t="s">
        <v>94</v>
      </c>
    </row>
    <row r="338" ht="15.75" customHeight="1">
      <c r="A338" s="5">
        <v>1718031.0</v>
      </c>
      <c r="B338" s="6" t="s">
        <v>2458</v>
      </c>
      <c r="C338" s="5">
        <v>0.0</v>
      </c>
      <c r="D338" s="7" t="s">
        <v>52</v>
      </c>
      <c r="E338" s="7" t="s">
        <v>205</v>
      </c>
      <c r="F338" s="7" t="s">
        <v>2459</v>
      </c>
      <c r="G338" s="7" t="s">
        <v>1549</v>
      </c>
      <c r="H338" s="7" t="s">
        <v>2460</v>
      </c>
      <c r="I338" s="5">
        <v>2021.0</v>
      </c>
      <c r="J338" s="8">
        <v>44348.0</v>
      </c>
      <c r="K338" s="7" t="s">
        <v>2461</v>
      </c>
      <c r="L338" s="7" t="s">
        <v>2461</v>
      </c>
      <c r="M338" s="7">
        <f>IFERROR(__xludf.DUMMYFUNCTION("index(SPLIT(L338,""-""),0,1)"),2021.0)</f>
        <v>2021</v>
      </c>
      <c r="N338" s="5">
        <v>13.0</v>
      </c>
      <c r="O338" s="5">
        <v>13.0</v>
      </c>
      <c r="P338" s="5">
        <v>0.0</v>
      </c>
      <c r="Q338" s="7" t="s">
        <v>2462</v>
      </c>
      <c r="R338" s="5">
        <v>29.0</v>
      </c>
      <c r="S338" s="5">
        <v>338.0</v>
      </c>
      <c r="T338" s="5">
        <v>5.0</v>
      </c>
      <c r="U338" s="5">
        <v>482.0</v>
      </c>
      <c r="V338" s="5">
        <v>1.0</v>
      </c>
      <c r="W338" s="5">
        <v>338.0</v>
      </c>
      <c r="X338" s="7" t="s">
        <v>2332</v>
      </c>
      <c r="Y338" s="5">
        <v>1.0</v>
      </c>
      <c r="Z338" s="5">
        <v>15.0</v>
      </c>
      <c r="AA338" s="5">
        <v>0.0</v>
      </c>
      <c r="AB338" s="5">
        <v>1.0</v>
      </c>
      <c r="AC338" s="7" t="s">
        <v>1774</v>
      </c>
      <c r="AD338" s="7" t="s">
        <v>2316</v>
      </c>
      <c r="AE338" s="7" t="s">
        <v>62</v>
      </c>
      <c r="AF338" s="7" t="s">
        <v>63</v>
      </c>
      <c r="AG338" s="7" t="s">
        <v>64</v>
      </c>
      <c r="AH338" s="7"/>
      <c r="AI338" s="7" t="s">
        <v>212</v>
      </c>
      <c r="AJ338" s="9" t="b">
        <v>0</v>
      </c>
      <c r="AK338" s="7" t="s">
        <v>64</v>
      </c>
      <c r="AL338" s="5" t="s">
        <v>326</v>
      </c>
      <c r="AM338" s="5" t="s">
        <v>572</v>
      </c>
      <c r="AN338" s="10" t="s">
        <v>328</v>
      </c>
      <c r="AO338" s="11" t="s">
        <v>154</v>
      </c>
      <c r="AP338" s="11">
        <v>2.0</v>
      </c>
      <c r="AQ338" s="11" t="str">
        <f t="shared" ref="AQ338:AQ339" si="38">IF(AP338&gt;12,"1","0")</f>
        <v>0</v>
      </c>
      <c r="AR338" s="12">
        <f>IFERROR(__xludf.DUMMYFUNCTION("IF(REGEXMATCH(AO338, ""ISU_REP""), 1, 0)"),0.0)</f>
        <v>0</v>
      </c>
      <c r="AS338" s="12">
        <f>IFERROR(__xludf.DUMMYFUNCTION("IF(REGEXMATCH(AO338, ""ISU_ANLYS""), 1, 0)"),0.0)</f>
        <v>0</v>
      </c>
      <c r="AT338" s="12">
        <f>IFERROR(__xludf.DUMMYFUNCTION("IF(REGEXMATCH(AO338, ""SOL_DES""), 1, 0)"),0.0)</f>
        <v>0</v>
      </c>
      <c r="AU338" s="12">
        <f>IFERROR(__xludf.DUMMYFUNCTION("IF(REGEXMATCH(AO338, ""IMPL""), 1, 0)"),1.0)</f>
        <v>1</v>
      </c>
      <c r="AV338" s="12">
        <f>IFERROR(__xludf.DUMMYFUNCTION("IF(REGEXMATCH(AO338, ""CR""), 1, 0)"),1.0)</f>
        <v>1</v>
      </c>
      <c r="AW338" s="12">
        <f>IFERROR(__xludf.DUMMYFUNCTION("IF(REGEXMATCH(AO338, ""VER""), 1, 0)"),0.0)</f>
        <v>0</v>
      </c>
      <c r="AX338" s="10" t="s">
        <v>155</v>
      </c>
      <c r="AY338" s="10" t="s">
        <v>71</v>
      </c>
    </row>
    <row r="339" ht="15.75" customHeight="1">
      <c r="A339" s="5">
        <v>1718748.0</v>
      </c>
      <c r="B339" s="6" t="s">
        <v>2463</v>
      </c>
      <c r="C339" s="5">
        <v>0.0</v>
      </c>
      <c r="D339" s="7" t="s">
        <v>52</v>
      </c>
      <c r="E339" s="7" t="s">
        <v>53</v>
      </c>
      <c r="F339" s="7" t="s">
        <v>1381</v>
      </c>
      <c r="G339" s="7" t="s">
        <v>2464</v>
      </c>
      <c r="H339" s="7" t="s">
        <v>2465</v>
      </c>
      <c r="I339" s="5">
        <v>2021.0</v>
      </c>
      <c r="J339" s="8">
        <v>44348.0</v>
      </c>
      <c r="K339" s="7" t="s">
        <v>2466</v>
      </c>
      <c r="L339" s="7" t="s">
        <v>2467</v>
      </c>
      <c r="M339" s="7">
        <f>IFERROR(__xludf.DUMMYFUNCTION("index(SPLIT(L339,""-""),0,1)"),2021.0)</f>
        <v>2021</v>
      </c>
      <c r="N339" s="5">
        <v>2.0</v>
      </c>
      <c r="O339" s="5">
        <v>27.0</v>
      </c>
      <c r="P339" s="5">
        <v>3.0</v>
      </c>
      <c r="Q339" s="7" t="s">
        <v>2468</v>
      </c>
      <c r="R339" s="5">
        <v>16.0</v>
      </c>
      <c r="S339" s="5">
        <v>119.0</v>
      </c>
      <c r="T339" s="5">
        <v>9.0</v>
      </c>
      <c r="U339" s="5">
        <v>313.0</v>
      </c>
      <c r="V339" s="5">
        <v>2.0</v>
      </c>
      <c r="W339" s="5">
        <v>140.0</v>
      </c>
      <c r="X339" s="7" t="s">
        <v>1437</v>
      </c>
      <c r="Y339" s="5">
        <v>2.0</v>
      </c>
      <c r="Z339" s="5">
        <v>51.0</v>
      </c>
      <c r="AA339" s="5">
        <v>0.0</v>
      </c>
      <c r="AB339" s="5">
        <v>3.0</v>
      </c>
      <c r="AC339" s="7" t="s">
        <v>60</v>
      </c>
      <c r="AD339" s="7" t="s">
        <v>2316</v>
      </c>
      <c r="AE339" s="7" t="s">
        <v>62</v>
      </c>
      <c r="AF339" s="7" t="s">
        <v>115</v>
      </c>
      <c r="AG339" s="7" t="s">
        <v>64</v>
      </c>
      <c r="AH339" s="7"/>
      <c r="AI339" s="7" t="s">
        <v>65</v>
      </c>
      <c r="AJ339" s="9" t="b">
        <v>0</v>
      </c>
      <c r="AK339" s="7" t="s">
        <v>2469</v>
      </c>
      <c r="AL339" s="5" t="s">
        <v>172</v>
      </c>
      <c r="AM339" s="5" t="s">
        <v>173</v>
      </c>
      <c r="AN339" s="10" t="s">
        <v>2470</v>
      </c>
      <c r="AO339" s="11" t="s">
        <v>621</v>
      </c>
      <c r="AP339" s="11">
        <v>4.0</v>
      </c>
      <c r="AQ339" s="11" t="str">
        <f t="shared" si="38"/>
        <v>0</v>
      </c>
      <c r="AR339" s="12">
        <f>IFERROR(__xludf.DUMMYFUNCTION("IF(REGEXMATCH(AO339, ""ISU_REP""), 1, 0)"),0.0)</f>
        <v>0</v>
      </c>
      <c r="AS339" s="12">
        <f>IFERROR(__xludf.DUMMYFUNCTION("IF(REGEXMATCH(AO339, ""ISU_ANLYS""), 1, 0)"),1.0)</f>
        <v>1</v>
      </c>
      <c r="AT339" s="12">
        <f>IFERROR(__xludf.DUMMYFUNCTION("IF(REGEXMATCH(AO339, ""SOL_DES""), 1, 0)"),0.0)</f>
        <v>0</v>
      </c>
      <c r="AU339" s="12">
        <f>IFERROR(__xludf.DUMMYFUNCTION("IF(REGEXMATCH(AO339, ""IMPL""), 1, 0)"),1.0)</f>
        <v>1</v>
      </c>
      <c r="AV339" s="12">
        <f>IFERROR(__xludf.DUMMYFUNCTION("IF(REGEXMATCH(AO339, ""CR""), 1, 0)"),1.0)</f>
        <v>1</v>
      </c>
      <c r="AW339" s="12">
        <f>IFERROR(__xludf.DUMMYFUNCTION("IF(REGEXMATCH(AO339, ""VER""), 1, 0)"),1.0)</f>
        <v>1</v>
      </c>
      <c r="AX339" s="10" t="s">
        <v>319</v>
      </c>
      <c r="AY339" s="10" t="s">
        <v>71</v>
      </c>
    </row>
    <row r="340" ht="15.75" customHeight="1">
      <c r="A340" s="13">
        <v>1728953.0</v>
      </c>
      <c r="B340" s="14" t="str">
        <f>CONCATENATE("https://bugzilla.mozilla.org/show_bug.cgi?id=",A340)</f>
        <v>https://bugzilla.mozilla.org/show_bug.cgi?id=1728953</v>
      </c>
      <c r="C340" s="13">
        <v>0.0</v>
      </c>
      <c r="D340" s="13" t="s">
        <v>605</v>
      </c>
      <c r="E340" s="13" t="s">
        <v>53</v>
      </c>
      <c r="F340" s="13" t="s">
        <v>73</v>
      </c>
      <c r="G340" s="13" t="s">
        <v>1430</v>
      </c>
      <c r="H340" s="13" t="s">
        <v>2471</v>
      </c>
      <c r="I340" s="13">
        <v>2021.0</v>
      </c>
      <c r="J340" s="15">
        <v>44440.0</v>
      </c>
      <c r="K340" s="13" t="s">
        <v>2472</v>
      </c>
      <c r="L340" s="13" t="s">
        <v>2472</v>
      </c>
      <c r="M340" s="7">
        <f>IFERROR(__xludf.DUMMYFUNCTION("index(SPLIT(L340,""-""),0,1)"),2021.0)</f>
        <v>2021</v>
      </c>
      <c r="N340" s="13">
        <v>46.0</v>
      </c>
      <c r="O340" s="13">
        <v>46.0</v>
      </c>
      <c r="P340" s="13">
        <v>1.0</v>
      </c>
      <c r="Q340" s="13" t="s">
        <v>2473</v>
      </c>
      <c r="R340" s="13">
        <v>5.0</v>
      </c>
      <c r="S340" s="13">
        <v>93.0</v>
      </c>
      <c r="T340" s="13">
        <v>4.0</v>
      </c>
      <c r="U340" s="13">
        <v>133.0</v>
      </c>
      <c r="V340" s="13">
        <v>2.0</v>
      </c>
      <c r="W340" s="13">
        <v>105.0</v>
      </c>
      <c r="X340" s="13" t="s">
        <v>1430</v>
      </c>
      <c r="Y340" s="13">
        <v>2.0</v>
      </c>
      <c r="Z340" s="13">
        <v>105.0</v>
      </c>
      <c r="AA340" s="13">
        <v>1.0</v>
      </c>
      <c r="AB340" s="13">
        <v>1.0</v>
      </c>
      <c r="AC340" s="13" t="s">
        <v>742</v>
      </c>
      <c r="AD340" s="13" t="s">
        <v>2242</v>
      </c>
      <c r="AE340" s="13" t="s">
        <v>62</v>
      </c>
      <c r="AF340" s="13" t="s">
        <v>63</v>
      </c>
      <c r="AG340" s="13"/>
      <c r="AH340" s="13"/>
      <c r="AI340" s="13"/>
      <c r="AJ340" s="13"/>
      <c r="AK340" s="13"/>
      <c r="AL340" s="13" t="s">
        <v>66</v>
      </c>
      <c r="AM340" s="13" t="s">
        <v>193</v>
      </c>
      <c r="AN340" s="10" t="s">
        <v>328</v>
      </c>
      <c r="AO340" s="11" t="s">
        <v>154</v>
      </c>
      <c r="AP340" s="11">
        <v>2.0</v>
      </c>
      <c r="AQ340" s="11"/>
      <c r="AR340" s="12">
        <f>IFERROR(__xludf.DUMMYFUNCTION("IF(REGEXMATCH(AO340, ""ISU_REP""), 1, 0)"),0.0)</f>
        <v>0</v>
      </c>
      <c r="AS340" s="12">
        <f>IFERROR(__xludf.DUMMYFUNCTION("IF(REGEXMATCH(AO340, ""ISU_ANLYS""), 1, 0)"),0.0)</f>
        <v>0</v>
      </c>
      <c r="AT340" s="12">
        <f>IFERROR(__xludf.DUMMYFUNCTION("IF(REGEXMATCH(AO340, ""SOL_DES""), 1, 0)"),0.0)</f>
        <v>0</v>
      </c>
      <c r="AU340" s="12">
        <f>IFERROR(__xludf.DUMMYFUNCTION("IF(REGEXMATCH(AO340, ""IMPL""), 1, 0)"),1.0)</f>
        <v>1</v>
      </c>
      <c r="AV340" s="12">
        <f>IFERROR(__xludf.DUMMYFUNCTION("IF(REGEXMATCH(AO340, ""CR""), 1, 0)"),1.0)</f>
        <v>1</v>
      </c>
      <c r="AW340" s="12">
        <f>IFERROR(__xludf.DUMMYFUNCTION("IF(REGEXMATCH(AO340, ""VER""), 1, 0)"),0.0)</f>
        <v>0</v>
      </c>
      <c r="AX340" s="16" t="s">
        <v>155</v>
      </c>
      <c r="AY340" s="16" t="s">
        <v>71</v>
      </c>
    </row>
    <row r="341" ht="15.75" customHeight="1">
      <c r="A341" s="5">
        <v>1732739.0</v>
      </c>
      <c r="B341" s="6" t="s">
        <v>2474</v>
      </c>
      <c r="C341" s="5">
        <v>0.0</v>
      </c>
      <c r="D341" s="7" t="s">
        <v>233</v>
      </c>
      <c r="E341" s="7" t="s">
        <v>53</v>
      </c>
      <c r="F341" s="7" t="s">
        <v>747</v>
      </c>
      <c r="G341" s="7" t="s">
        <v>2475</v>
      </c>
      <c r="H341" s="7" t="s">
        <v>2476</v>
      </c>
      <c r="I341" s="5">
        <v>2021.0</v>
      </c>
      <c r="J341" s="8">
        <v>44440.0</v>
      </c>
      <c r="K341" s="7" t="s">
        <v>2477</v>
      </c>
      <c r="L341" s="7" t="s">
        <v>2478</v>
      </c>
      <c r="M341" s="7">
        <f>IFERROR(__xludf.DUMMYFUNCTION("index(SPLIT(L341,""-""),0,1)"),2022.0)</f>
        <v>2022</v>
      </c>
      <c r="N341" s="5">
        <v>147.0</v>
      </c>
      <c r="O341" s="5">
        <v>149.0</v>
      </c>
      <c r="P341" s="5">
        <v>4.0</v>
      </c>
      <c r="Q341" s="7" t="s">
        <v>2479</v>
      </c>
      <c r="R341" s="5">
        <v>14.0</v>
      </c>
      <c r="S341" s="5">
        <v>0.0</v>
      </c>
      <c r="T341" s="5">
        <v>4.0</v>
      </c>
      <c r="U341" s="5">
        <v>59.0</v>
      </c>
      <c r="V341" s="5">
        <v>2.0</v>
      </c>
      <c r="W341" s="5">
        <v>19.0</v>
      </c>
      <c r="X341" s="7" t="s">
        <v>2475</v>
      </c>
      <c r="Y341" s="5">
        <v>2.0</v>
      </c>
      <c r="Z341" s="5">
        <v>19.0</v>
      </c>
      <c r="AA341" s="5">
        <v>1.0</v>
      </c>
      <c r="AB341" s="5">
        <v>1.0</v>
      </c>
      <c r="AC341" s="7" t="s">
        <v>1150</v>
      </c>
      <c r="AD341" s="7" t="s">
        <v>1721</v>
      </c>
      <c r="AE341" s="7" t="s">
        <v>62</v>
      </c>
      <c r="AF341" s="7" t="s">
        <v>63</v>
      </c>
      <c r="AG341" s="7" t="s">
        <v>64</v>
      </c>
      <c r="AH341" s="7"/>
      <c r="AI341" s="7" t="s">
        <v>65</v>
      </c>
      <c r="AJ341" s="9" t="b">
        <v>0</v>
      </c>
      <c r="AK341" s="7" t="s">
        <v>64</v>
      </c>
      <c r="AL341" s="5" t="s">
        <v>66</v>
      </c>
      <c r="AM341" s="5" t="s">
        <v>103</v>
      </c>
      <c r="AN341" s="10" t="s">
        <v>328</v>
      </c>
      <c r="AO341" s="11" t="s">
        <v>154</v>
      </c>
      <c r="AP341" s="11">
        <v>2.0</v>
      </c>
      <c r="AQ341" s="11"/>
      <c r="AR341" s="12">
        <f>IFERROR(__xludf.DUMMYFUNCTION("IF(REGEXMATCH(AO341, ""ISU_REP""), 1, 0)"),0.0)</f>
        <v>0</v>
      </c>
      <c r="AS341" s="12">
        <f>IFERROR(__xludf.DUMMYFUNCTION("IF(REGEXMATCH(AO341, ""ISU_ANLYS""), 1, 0)"),0.0)</f>
        <v>0</v>
      </c>
      <c r="AT341" s="12">
        <f>IFERROR(__xludf.DUMMYFUNCTION("IF(REGEXMATCH(AO341, ""SOL_DES""), 1, 0)"),0.0)</f>
        <v>0</v>
      </c>
      <c r="AU341" s="12">
        <f>IFERROR(__xludf.DUMMYFUNCTION("IF(REGEXMATCH(AO341, ""IMPL""), 1, 0)"),1.0)</f>
        <v>1</v>
      </c>
      <c r="AV341" s="12">
        <f>IFERROR(__xludf.DUMMYFUNCTION("IF(REGEXMATCH(AO341, ""CR""), 1, 0)"),1.0)</f>
        <v>1</v>
      </c>
      <c r="AW341" s="12">
        <f>IFERROR(__xludf.DUMMYFUNCTION("IF(REGEXMATCH(AO341, ""VER""), 1, 0)"),0.0)</f>
        <v>0</v>
      </c>
      <c r="AX341" s="10" t="s">
        <v>155</v>
      </c>
      <c r="AY341" s="10" t="s">
        <v>71</v>
      </c>
    </row>
    <row r="342" ht="15.75" customHeight="1">
      <c r="A342" s="5">
        <v>1733898.0</v>
      </c>
      <c r="B342" s="6" t="s">
        <v>2480</v>
      </c>
      <c r="C342" s="5">
        <v>0.0</v>
      </c>
      <c r="D342" s="7" t="s">
        <v>605</v>
      </c>
      <c r="E342" s="7" t="s">
        <v>53</v>
      </c>
      <c r="F342" s="7" t="s">
        <v>73</v>
      </c>
      <c r="G342" s="7" t="s">
        <v>807</v>
      </c>
      <c r="H342" s="7" t="s">
        <v>2481</v>
      </c>
      <c r="I342" s="5">
        <v>2021.0</v>
      </c>
      <c r="J342" s="17">
        <v>44470.0</v>
      </c>
      <c r="K342" s="7" t="s">
        <v>2482</v>
      </c>
      <c r="L342" s="7" t="s">
        <v>2483</v>
      </c>
      <c r="M342" s="7">
        <f>IFERROR(__xludf.DUMMYFUNCTION("index(SPLIT(L342,""-""),0,1)"),2021.0)</f>
        <v>2021</v>
      </c>
      <c r="N342" s="5">
        <v>4.0</v>
      </c>
      <c r="O342" s="5">
        <v>8.0</v>
      </c>
      <c r="P342" s="5">
        <v>1.0</v>
      </c>
      <c r="Q342" s="7" t="s">
        <v>2484</v>
      </c>
      <c r="R342" s="5">
        <v>8.0</v>
      </c>
      <c r="S342" s="5">
        <v>48.0</v>
      </c>
      <c r="T342" s="5">
        <v>4.0</v>
      </c>
      <c r="U342" s="5">
        <v>95.0</v>
      </c>
      <c r="V342" s="5">
        <v>2.0</v>
      </c>
      <c r="W342" s="5">
        <v>63.0</v>
      </c>
      <c r="X342" s="7" t="s">
        <v>807</v>
      </c>
      <c r="Y342" s="5">
        <v>2.0</v>
      </c>
      <c r="Z342" s="5">
        <v>63.0</v>
      </c>
      <c r="AA342" s="5">
        <v>1.0</v>
      </c>
      <c r="AB342" s="5">
        <v>1.0</v>
      </c>
      <c r="AC342" s="7" t="s">
        <v>222</v>
      </c>
      <c r="AD342" s="7" t="s">
        <v>2242</v>
      </c>
      <c r="AE342" s="7" t="s">
        <v>62</v>
      </c>
      <c r="AF342" s="7" t="s">
        <v>63</v>
      </c>
      <c r="AG342" s="7" t="s">
        <v>64</v>
      </c>
      <c r="AH342" s="7"/>
      <c r="AI342" s="7" t="s">
        <v>65</v>
      </c>
      <c r="AJ342" s="9" t="b">
        <v>0</v>
      </c>
      <c r="AK342" s="7" t="s">
        <v>64</v>
      </c>
      <c r="AL342" s="5" t="s">
        <v>66</v>
      </c>
      <c r="AM342" s="5" t="s">
        <v>223</v>
      </c>
      <c r="AN342" s="10" t="s">
        <v>328</v>
      </c>
      <c r="AO342" s="11" t="s">
        <v>154</v>
      </c>
      <c r="AP342" s="11">
        <v>2.0</v>
      </c>
      <c r="AQ342" s="11"/>
      <c r="AR342" s="12">
        <f>IFERROR(__xludf.DUMMYFUNCTION("IF(REGEXMATCH(AO342, ""ISU_REP""), 1, 0)"),0.0)</f>
        <v>0</v>
      </c>
      <c r="AS342" s="12">
        <f>IFERROR(__xludf.DUMMYFUNCTION("IF(REGEXMATCH(AO342, ""ISU_ANLYS""), 1, 0)"),0.0)</f>
        <v>0</v>
      </c>
      <c r="AT342" s="12">
        <f>IFERROR(__xludf.DUMMYFUNCTION("IF(REGEXMATCH(AO342, ""SOL_DES""), 1, 0)"),0.0)</f>
        <v>0</v>
      </c>
      <c r="AU342" s="12">
        <f>IFERROR(__xludf.DUMMYFUNCTION("IF(REGEXMATCH(AO342, ""IMPL""), 1, 0)"),1.0)</f>
        <v>1</v>
      </c>
      <c r="AV342" s="12">
        <f>IFERROR(__xludf.DUMMYFUNCTION("IF(REGEXMATCH(AO342, ""CR""), 1, 0)"),1.0)</f>
        <v>1</v>
      </c>
      <c r="AW342" s="12">
        <f>IFERROR(__xludf.DUMMYFUNCTION("IF(REGEXMATCH(AO342, ""VER""), 1, 0)"),0.0)</f>
        <v>0</v>
      </c>
      <c r="AX342" s="10" t="s">
        <v>155</v>
      </c>
      <c r="AY342" s="10" t="s">
        <v>71</v>
      </c>
    </row>
    <row r="343" ht="15.75" customHeight="1">
      <c r="A343" s="5">
        <v>1742664.0</v>
      </c>
      <c r="B343" s="6" t="s">
        <v>2485</v>
      </c>
      <c r="C343" s="5">
        <v>0.0</v>
      </c>
      <c r="D343" s="7" t="s">
        <v>52</v>
      </c>
      <c r="E343" s="7" t="s">
        <v>53</v>
      </c>
      <c r="F343" s="7" t="s">
        <v>185</v>
      </c>
      <c r="G343" s="7" t="s">
        <v>1549</v>
      </c>
      <c r="H343" s="7" t="s">
        <v>2486</v>
      </c>
      <c r="I343" s="5">
        <v>2021.0</v>
      </c>
      <c r="J343" s="17">
        <v>44501.0</v>
      </c>
      <c r="K343" s="7" t="s">
        <v>2487</v>
      </c>
      <c r="L343" s="7" t="s">
        <v>2488</v>
      </c>
      <c r="M343" s="7">
        <f>IFERROR(__xludf.DUMMYFUNCTION("index(SPLIT(L343,""-""),0,1)"),2021.0)</f>
        <v>2021</v>
      </c>
      <c r="N343" s="5">
        <v>1.0</v>
      </c>
      <c r="O343" s="5">
        <v>6.0</v>
      </c>
      <c r="P343" s="5">
        <v>2.0</v>
      </c>
      <c r="Q343" s="7" t="s">
        <v>2489</v>
      </c>
      <c r="R343" s="5">
        <v>19.0</v>
      </c>
      <c r="S343" s="5">
        <v>811.0</v>
      </c>
      <c r="T343" s="5">
        <v>6.0</v>
      </c>
      <c r="U343" s="5">
        <v>1274.0</v>
      </c>
      <c r="V343" s="5">
        <v>1.0</v>
      </c>
      <c r="W343" s="5">
        <v>811.0</v>
      </c>
      <c r="X343" s="7" t="s">
        <v>1274</v>
      </c>
      <c r="Y343" s="5">
        <v>1.0</v>
      </c>
      <c r="Z343" s="5">
        <v>23.0</v>
      </c>
      <c r="AA343" s="5">
        <v>0.0</v>
      </c>
      <c r="AB343" s="5">
        <v>1.0</v>
      </c>
      <c r="AC343" s="7" t="s">
        <v>60</v>
      </c>
      <c r="AD343" s="7" t="s">
        <v>2316</v>
      </c>
      <c r="AE343" s="7" t="s">
        <v>62</v>
      </c>
      <c r="AF343" s="7" t="s">
        <v>63</v>
      </c>
      <c r="AG343" s="7" t="s">
        <v>64</v>
      </c>
      <c r="AH343" s="7"/>
      <c r="AI343" s="7" t="s">
        <v>65</v>
      </c>
      <c r="AJ343" s="9" t="b">
        <v>0</v>
      </c>
      <c r="AK343" s="7" t="s">
        <v>2490</v>
      </c>
      <c r="AL343" s="5" t="s">
        <v>172</v>
      </c>
      <c r="AM343" s="5" t="s">
        <v>634</v>
      </c>
      <c r="AN343" s="10" t="s">
        <v>1075</v>
      </c>
      <c r="AO343" s="11" t="s">
        <v>1076</v>
      </c>
      <c r="AP343" s="11">
        <v>0.0</v>
      </c>
      <c r="AQ343" s="11" t="str">
        <f t="shared" ref="AQ343:AQ344" si="39">IF(AP343&gt;12,"1","0")</f>
        <v>0</v>
      </c>
      <c r="AR343" s="12">
        <f>IFERROR(__xludf.DUMMYFUNCTION("IF(REGEXMATCH(AO343, ""ISU_REP""), 1, 0)"),0.0)</f>
        <v>0</v>
      </c>
      <c r="AS343" s="12">
        <f>IFERROR(__xludf.DUMMYFUNCTION("IF(REGEXMATCH(AO343, ""ISU_ANLYS""), 1, 0)"),0.0)</f>
        <v>0</v>
      </c>
      <c r="AT343" s="12">
        <f>IFERROR(__xludf.DUMMYFUNCTION("IF(REGEXMATCH(AO343, ""SOL_DES""), 1, 0)"),0.0)</f>
        <v>0</v>
      </c>
      <c r="AU343" s="12">
        <f>IFERROR(__xludf.DUMMYFUNCTION("IF(REGEXMATCH(AO343, ""IMPL""), 1, 0)"),0.0)</f>
        <v>0</v>
      </c>
      <c r="AV343" s="12">
        <f>IFERROR(__xludf.DUMMYFUNCTION("IF(REGEXMATCH(AO343, ""CR""), 1, 0)"),0.0)</f>
        <v>0</v>
      </c>
      <c r="AW343" s="12">
        <f>IFERROR(__xludf.DUMMYFUNCTION("IF(REGEXMATCH(AO343, ""VER""), 1, 0)"),0.0)</f>
        <v>0</v>
      </c>
      <c r="AX343" s="10" t="s">
        <v>1076</v>
      </c>
      <c r="AY343" s="10" t="s">
        <v>71</v>
      </c>
    </row>
    <row r="344" ht="15.75" customHeight="1">
      <c r="A344" s="5">
        <v>1742770.0</v>
      </c>
      <c r="B344" s="6" t="s">
        <v>2491</v>
      </c>
      <c r="C344" s="5">
        <v>0.0</v>
      </c>
      <c r="D344" s="7" t="s">
        <v>52</v>
      </c>
      <c r="E344" s="7" t="s">
        <v>53</v>
      </c>
      <c r="F344" s="7" t="s">
        <v>2492</v>
      </c>
      <c r="G344" s="7" t="s">
        <v>431</v>
      </c>
      <c r="H344" s="7" t="s">
        <v>2493</v>
      </c>
      <c r="I344" s="5">
        <v>2021.0</v>
      </c>
      <c r="J344" s="17">
        <v>44501.0</v>
      </c>
      <c r="K344" s="7" t="s">
        <v>2494</v>
      </c>
      <c r="L344" s="7" t="s">
        <v>2495</v>
      </c>
      <c r="M344" s="7">
        <f>IFERROR(__xludf.DUMMYFUNCTION("index(SPLIT(L344,""-""),0,1)"),2021.0)</f>
        <v>2021</v>
      </c>
      <c r="N344" s="5">
        <v>1.0</v>
      </c>
      <c r="O344" s="5">
        <v>276.0</v>
      </c>
      <c r="P344" s="5">
        <v>9.0</v>
      </c>
      <c r="Q344" s="7" t="s">
        <v>2496</v>
      </c>
      <c r="R344" s="5">
        <v>11.0</v>
      </c>
      <c r="S344" s="5">
        <v>453.0</v>
      </c>
      <c r="T344" s="5">
        <v>9.0</v>
      </c>
      <c r="U344" s="5">
        <v>822.0</v>
      </c>
      <c r="V344" s="5">
        <v>6.0</v>
      </c>
      <c r="W344" s="5">
        <v>548.0</v>
      </c>
      <c r="X344" s="7" t="s">
        <v>431</v>
      </c>
      <c r="Y344" s="5">
        <v>6.0</v>
      </c>
      <c r="Z344" s="5">
        <v>548.0</v>
      </c>
      <c r="AA344" s="5">
        <v>1.0</v>
      </c>
      <c r="AB344" s="5">
        <v>3.0</v>
      </c>
      <c r="AC344" s="7" t="s">
        <v>60</v>
      </c>
      <c r="AD344" s="7" t="s">
        <v>2392</v>
      </c>
      <c r="AE344" s="7" t="s">
        <v>62</v>
      </c>
      <c r="AF344" s="7" t="s">
        <v>63</v>
      </c>
      <c r="AG344" s="7" t="s">
        <v>64</v>
      </c>
      <c r="AH344" s="7"/>
      <c r="AI344" s="7" t="s">
        <v>65</v>
      </c>
      <c r="AJ344" s="9" t="b">
        <v>0</v>
      </c>
      <c r="AK344" s="7" t="s">
        <v>64</v>
      </c>
      <c r="AL344" s="5" t="s">
        <v>326</v>
      </c>
      <c r="AM344" s="5" t="s">
        <v>572</v>
      </c>
      <c r="AN344" s="10" t="s">
        <v>2497</v>
      </c>
      <c r="AO344" s="11" t="s">
        <v>448</v>
      </c>
      <c r="AP344" s="11">
        <v>3.0</v>
      </c>
      <c r="AQ344" s="11" t="str">
        <f t="shared" si="39"/>
        <v>0</v>
      </c>
      <c r="AR344" s="12">
        <f>IFERROR(__xludf.DUMMYFUNCTION("IF(REGEXMATCH(AO344, ""ISU_REP""), 1, 0)"),0.0)</f>
        <v>0</v>
      </c>
      <c r="AS344" s="12">
        <f>IFERROR(__xludf.DUMMYFUNCTION("IF(REGEXMATCH(AO344, ""ISU_ANLYS""), 1, 0)"),0.0)</f>
        <v>0</v>
      </c>
      <c r="AT344" s="12">
        <f>IFERROR(__xludf.DUMMYFUNCTION("IF(REGEXMATCH(AO344, ""SOL_DES""), 1, 0)"),1.0)</f>
        <v>1</v>
      </c>
      <c r="AU344" s="12">
        <f>IFERROR(__xludf.DUMMYFUNCTION("IF(REGEXMATCH(AO344, ""IMPL""), 1, 0)"),1.0)</f>
        <v>1</v>
      </c>
      <c r="AV344" s="12">
        <f>IFERROR(__xludf.DUMMYFUNCTION("IF(REGEXMATCH(AO344, ""CR""), 1, 0)"),1.0)</f>
        <v>1</v>
      </c>
      <c r="AW344" s="12">
        <f>IFERROR(__xludf.DUMMYFUNCTION("IF(REGEXMATCH(AO344, ""VER""), 1, 0)"),0.0)</f>
        <v>0</v>
      </c>
      <c r="AX344" s="10" t="s">
        <v>376</v>
      </c>
      <c r="AY344" s="10" t="s">
        <v>71</v>
      </c>
    </row>
    <row r="345" ht="15.75" customHeight="1">
      <c r="A345" s="5">
        <v>1748376.0</v>
      </c>
      <c r="B345" s="6" t="s">
        <v>2498</v>
      </c>
      <c r="C345" s="5">
        <v>0.0</v>
      </c>
      <c r="D345" s="7" t="s">
        <v>233</v>
      </c>
      <c r="E345" s="7" t="s">
        <v>53</v>
      </c>
      <c r="F345" s="7" t="s">
        <v>108</v>
      </c>
      <c r="G345" s="7" t="s">
        <v>2499</v>
      </c>
      <c r="H345" s="7" t="s">
        <v>2500</v>
      </c>
      <c r="I345" s="5">
        <v>2022.0</v>
      </c>
      <c r="J345" s="8">
        <v>44562.0</v>
      </c>
      <c r="K345" s="7" t="s">
        <v>2501</v>
      </c>
      <c r="L345" s="7" t="s">
        <v>2501</v>
      </c>
      <c r="M345" s="7">
        <f>IFERROR(__xludf.DUMMYFUNCTION("index(SPLIT(L345,""-""),0,1)"),2022.0)</f>
        <v>2022</v>
      </c>
      <c r="N345" s="5">
        <v>3.0</v>
      </c>
      <c r="O345" s="5">
        <v>3.0</v>
      </c>
      <c r="P345" s="5">
        <v>0.0</v>
      </c>
      <c r="Q345" s="7" t="s">
        <v>2502</v>
      </c>
      <c r="R345" s="5">
        <v>7.0</v>
      </c>
      <c r="S345" s="5">
        <v>0.0</v>
      </c>
      <c r="T345" s="5">
        <v>4.0</v>
      </c>
      <c r="U345" s="5">
        <v>50.0</v>
      </c>
      <c r="V345" s="5">
        <v>2.0</v>
      </c>
      <c r="W345" s="5">
        <v>15.0</v>
      </c>
      <c r="X345" s="7" t="s">
        <v>2499</v>
      </c>
      <c r="Y345" s="5">
        <v>2.0</v>
      </c>
      <c r="Z345" s="5">
        <v>15.0</v>
      </c>
      <c r="AA345" s="5">
        <v>1.0</v>
      </c>
      <c r="AB345" s="5">
        <v>1.0</v>
      </c>
      <c r="AC345" s="7" t="s">
        <v>742</v>
      </c>
      <c r="AD345" s="7" t="s">
        <v>2242</v>
      </c>
      <c r="AE345" s="7" t="s">
        <v>62</v>
      </c>
      <c r="AF345" s="7" t="s">
        <v>63</v>
      </c>
      <c r="AG345" s="7" t="s">
        <v>64</v>
      </c>
      <c r="AH345" s="7"/>
      <c r="AI345" s="7" t="s">
        <v>65</v>
      </c>
      <c r="AJ345" s="9" t="b">
        <v>0</v>
      </c>
      <c r="AK345" s="7" t="s">
        <v>64</v>
      </c>
      <c r="AL345" s="5" t="s">
        <v>66</v>
      </c>
      <c r="AM345" s="5" t="s">
        <v>223</v>
      </c>
      <c r="AN345" s="10" t="s">
        <v>328</v>
      </c>
      <c r="AO345" s="11" t="s">
        <v>154</v>
      </c>
      <c r="AP345" s="11">
        <v>2.0</v>
      </c>
      <c r="AQ345" s="11"/>
      <c r="AR345" s="12">
        <f>IFERROR(__xludf.DUMMYFUNCTION("IF(REGEXMATCH(AO345, ""ISU_REP""), 1, 0)"),0.0)</f>
        <v>0</v>
      </c>
      <c r="AS345" s="12">
        <f>IFERROR(__xludf.DUMMYFUNCTION("IF(REGEXMATCH(AO345, ""ISU_ANLYS""), 1, 0)"),0.0)</f>
        <v>0</v>
      </c>
      <c r="AT345" s="12">
        <f>IFERROR(__xludf.DUMMYFUNCTION("IF(REGEXMATCH(AO345, ""SOL_DES""), 1, 0)"),0.0)</f>
        <v>0</v>
      </c>
      <c r="AU345" s="12">
        <f>IFERROR(__xludf.DUMMYFUNCTION("IF(REGEXMATCH(AO345, ""IMPL""), 1, 0)"),1.0)</f>
        <v>1</v>
      </c>
      <c r="AV345" s="12">
        <f>IFERROR(__xludf.DUMMYFUNCTION("IF(REGEXMATCH(AO345, ""CR""), 1, 0)"),1.0)</f>
        <v>1</v>
      </c>
      <c r="AW345" s="12">
        <f>IFERROR(__xludf.DUMMYFUNCTION("IF(REGEXMATCH(AO345, ""VER""), 1, 0)"),0.0)</f>
        <v>0</v>
      </c>
      <c r="AX345" s="10" t="s">
        <v>155</v>
      </c>
      <c r="AY345" s="10" t="s">
        <v>71</v>
      </c>
    </row>
    <row r="346" ht="15.75" customHeight="1">
      <c r="A346" s="5">
        <v>1748902.0</v>
      </c>
      <c r="B346" s="6" t="s">
        <v>2503</v>
      </c>
      <c r="C346" s="5">
        <v>0.0</v>
      </c>
      <c r="D346" s="7" t="s">
        <v>52</v>
      </c>
      <c r="E346" s="7" t="s">
        <v>53</v>
      </c>
      <c r="F346" s="7" t="s">
        <v>2504</v>
      </c>
      <c r="G346" s="7" t="s">
        <v>2505</v>
      </c>
      <c r="H346" s="7" t="s">
        <v>2506</v>
      </c>
      <c r="I346" s="5">
        <v>2022.0</v>
      </c>
      <c r="J346" s="8">
        <v>44562.0</v>
      </c>
      <c r="K346" s="7" t="s">
        <v>2507</v>
      </c>
      <c r="L346" s="7" t="s">
        <v>2507</v>
      </c>
      <c r="M346" s="7">
        <f>IFERROR(__xludf.DUMMYFUNCTION("index(SPLIT(L346,""-""),0,1)"),2022.0)</f>
        <v>2022</v>
      </c>
      <c r="N346" s="5">
        <v>14.0</v>
      </c>
      <c r="O346" s="5">
        <v>14.0</v>
      </c>
      <c r="P346" s="5">
        <v>2.0</v>
      </c>
      <c r="Q346" s="7" t="s">
        <v>2508</v>
      </c>
      <c r="R346" s="5">
        <v>10.0</v>
      </c>
      <c r="S346" s="5">
        <v>0.0</v>
      </c>
      <c r="T346" s="5">
        <v>4.0</v>
      </c>
      <c r="U346" s="5">
        <v>56.0</v>
      </c>
      <c r="V346" s="5">
        <v>2.0</v>
      </c>
      <c r="W346" s="5">
        <v>20.0</v>
      </c>
      <c r="X346" s="7" t="s">
        <v>2505</v>
      </c>
      <c r="Y346" s="5">
        <v>2.0</v>
      </c>
      <c r="Z346" s="5">
        <v>20.0</v>
      </c>
      <c r="AA346" s="5">
        <v>1.0</v>
      </c>
      <c r="AB346" s="5">
        <v>1.0</v>
      </c>
      <c r="AC346" s="7" t="s">
        <v>742</v>
      </c>
      <c r="AD346" s="7" t="s">
        <v>1721</v>
      </c>
      <c r="AE346" s="7" t="s">
        <v>62</v>
      </c>
      <c r="AF346" s="7" t="s">
        <v>63</v>
      </c>
      <c r="AG346" s="7" t="s">
        <v>64</v>
      </c>
      <c r="AH346" s="7"/>
      <c r="AI346" s="7" t="s">
        <v>65</v>
      </c>
      <c r="AJ346" s="9" t="b">
        <v>0</v>
      </c>
      <c r="AK346" s="7" t="s">
        <v>64</v>
      </c>
      <c r="AL346" s="5" t="s">
        <v>66</v>
      </c>
      <c r="AM346" s="5" t="s">
        <v>273</v>
      </c>
      <c r="AN346" s="10" t="s">
        <v>328</v>
      </c>
      <c r="AO346" s="11" t="s">
        <v>154</v>
      </c>
      <c r="AP346" s="11">
        <v>2.0</v>
      </c>
      <c r="AQ346" s="11" t="str">
        <f t="shared" ref="AQ346:AQ347" si="40">IF(AP346&gt;12,"1","0")</f>
        <v>0</v>
      </c>
      <c r="AR346" s="12">
        <f>IFERROR(__xludf.DUMMYFUNCTION("IF(REGEXMATCH(AO346, ""ISU_REP""), 1, 0)"),0.0)</f>
        <v>0</v>
      </c>
      <c r="AS346" s="12">
        <f>IFERROR(__xludf.DUMMYFUNCTION("IF(REGEXMATCH(AO346, ""ISU_ANLYS""), 1, 0)"),0.0)</f>
        <v>0</v>
      </c>
      <c r="AT346" s="12">
        <f>IFERROR(__xludf.DUMMYFUNCTION("IF(REGEXMATCH(AO346, ""SOL_DES""), 1, 0)"),0.0)</f>
        <v>0</v>
      </c>
      <c r="AU346" s="12">
        <f>IFERROR(__xludf.DUMMYFUNCTION("IF(REGEXMATCH(AO346, ""IMPL""), 1, 0)"),1.0)</f>
        <v>1</v>
      </c>
      <c r="AV346" s="12">
        <f>IFERROR(__xludf.DUMMYFUNCTION("IF(REGEXMATCH(AO346, ""CR""), 1, 0)"),1.0)</f>
        <v>1</v>
      </c>
      <c r="AW346" s="12">
        <f>IFERROR(__xludf.DUMMYFUNCTION("IF(REGEXMATCH(AO346, ""VER""), 1, 0)"),0.0)</f>
        <v>0</v>
      </c>
      <c r="AX346" s="10" t="s">
        <v>155</v>
      </c>
      <c r="AY346" s="10" t="s">
        <v>71</v>
      </c>
    </row>
    <row r="347" ht="15.75" customHeight="1">
      <c r="A347" s="5">
        <v>1751268.0</v>
      </c>
      <c r="B347" s="6" t="s">
        <v>2509</v>
      </c>
      <c r="C347" s="5">
        <v>0.0</v>
      </c>
      <c r="D347" s="7" t="s">
        <v>52</v>
      </c>
      <c r="E347" s="7" t="s">
        <v>53</v>
      </c>
      <c r="F347" s="7" t="s">
        <v>309</v>
      </c>
      <c r="G347" s="7" t="s">
        <v>1895</v>
      </c>
      <c r="H347" s="7" t="s">
        <v>2510</v>
      </c>
      <c r="I347" s="5">
        <v>2022.0</v>
      </c>
      <c r="J347" s="8">
        <v>44562.0</v>
      </c>
      <c r="K347" s="7" t="s">
        <v>2511</v>
      </c>
      <c r="L347" s="7" t="s">
        <v>2511</v>
      </c>
      <c r="M347" s="7">
        <f>IFERROR(__xludf.DUMMYFUNCTION("index(SPLIT(L347,""-""),0,1)"),2022.0)</f>
        <v>2022</v>
      </c>
      <c r="N347" s="5">
        <v>1.0</v>
      </c>
      <c r="O347" s="5">
        <v>1.0</v>
      </c>
      <c r="P347" s="5">
        <v>6.0</v>
      </c>
      <c r="Q347" s="7" t="s">
        <v>2512</v>
      </c>
      <c r="R347" s="5">
        <v>7.0</v>
      </c>
      <c r="S347" s="5">
        <v>193.0</v>
      </c>
      <c r="T347" s="5">
        <v>5.0</v>
      </c>
      <c r="U347" s="5">
        <v>269.0</v>
      </c>
      <c r="V347" s="5">
        <v>1.0</v>
      </c>
      <c r="W347" s="5">
        <v>193.0</v>
      </c>
      <c r="X347" s="7" t="s">
        <v>260</v>
      </c>
      <c r="Y347" s="5">
        <v>0.0</v>
      </c>
      <c r="Z347" s="5">
        <v>0.0</v>
      </c>
      <c r="AA347" s="5">
        <v>0.0</v>
      </c>
      <c r="AB347" s="5">
        <v>0.0</v>
      </c>
      <c r="AC347" s="7" t="s">
        <v>222</v>
      </c>
      <c r="AD347" s="7" t="s">
        <v>2513</v>
      </c>
      <c r="AE347" s="7" t="s">
        <v>62</v>
      </c>
      <c r="AF347" s="7" t="s">
        <v>63</v>
      </c>
      <c r="AG347" s="7" t="s">
        <v>64</v>
      </c>
      <c r="AH347" s="7"/>
      <c r="AI347" s="7" t="s">
        <v>65</v>
      </c>
      <c r="AJ347" s="9" t="b">
        <v>0</v>
      </c>
      <c r="AK347" s="7" t="s">
        <v>2514</v>
      </c>
      <c r="AL347" s="5" t="s">
        <v>66</v>
      </c>
      <c r="AM347" s="5" t="s">
        <v>223</v>
      </c>
      <c r="AN347" s="10" t="s">
        <v>2515</v>
      </c>
      <c r="AO347" s="11" t="s">
        <v>2516</v>
      </c>
      <c r="AP347" s="11">
        <v>2.0</v>
      </c>
      <c r="AQ347" s="11" t="str">
        <f t="shared" si="40"/>
        <v>0</v>
      </c>
      <c r="AR347" s="12">
        <f>IFERROR(__xludf.DUMMYFUNCTION("IF(REGEXMATCH(AO347, ""ISU_REP""), 1, 0)"),1.0)</f>
        <v>1</v>
      </c>
      <c r="AS347" s="12">
        <f>IFERROR(__xludf.DUMMYFUNCTION("IF(REGEXMATCH(AO347, ""ISU_ANLYS""), 1, 0)"),1.0)</f>
        <v>1</v>
      </c>
      <c r="AT347" s="12">
        <f>IFERROR(__xludf.DUMMYFUNCTION("IF(REGEXMATCH(AO347, ""SOL_DES""), 1, 0)"),0.0)</f>
        <v>0</v>
      </c>
      <c r="AU347" s="12">
        <f>IFERROR(__xludf.DUMMYFUNCTION("IF(REGEXMATCH(AO347, ""IMPL""), 1, 0)"),0.0)</f>
        <v>0</v>
      </c>
      <c r="AV347" s="12">
        <f>IFERROR(__xludf.DUMMYFUNCTION("IF(REGEXMATCH(AO347, ""CR""), 1, 0)"),0.0)</f>
        <v>0</v>
      </c>
      <c r="AW347" s="12">
        <f>IFERROR(__xludf.DUMMYFUNCTION("IF(REGEXMATCH(AO347, ""VER""), 1, 0)"),0.0)</f>
        <v>0</v>
      </c>
      <c r="AX347" s="10" t="s">
        <v>853</v>
      </c>
      <c r="AY347" s="10" t="s">
        <v>71</v>
      </c>
    </row>
    <row r="348" ht="15.75" customHeight="1">
      <c r="A348" s="5">
        <v>1751721.0</v>
      </c>
      <c r="B348" s="6" t="s">
        <v>2517</v>
      </c>
      <c r="C348" s="5">
        <v>0.0</v>
      </c>
      <c r="D348" s="7" t="s">
        <v>605</v>
      </c>
      <c r="E348" s="7" t="s">
        <v>53</v>
      </c>
      <c r="F348" s="7" t="s">
        <v>511</v>
      </c>
      <c r="G348" s="7" t="s">
        <v>1773</v>
      </c>
      <c r="H348" s="7" t="s">
        <v>2518</v>
      </c>
      <c r="I348" s="5">
        <v>2022.0</v>
      </c>
      <c r="J348" s="8">
        <v>44562.0</v>
      </c>
      <c r="K348" s="7" t="s">
        <v>2519</v>
      </c>
      <c r="L348" s="7" t="s">
        <v>2520</v>
      </c>
      <c r="M348" s="7">
        <f>IFERROR(__xludf.DUMMYFUNCTION("index(SPLIT(L348,""-""),0,1)"),2022.0)</f>
        <v>2022</v>
      </c>
      <c r="N348" s="5">
        <v>24.0</v>
      </c>
      <c r="O348" s="5">
        <v>149.0</v>
      </c>
      <c r="P348" s="5">
        <v>2.0</v>
      </c>
      <c r="Q348" s="7" t="s">
        <v>2521</v>
      </c>
      <c r="R348" s="5">
        <v>7.0</v>
      </c>
      <c r="S348" s="5">
        <v>25.0</v>
      </c>
      <c r="T348" s="5">
        <v>7.0</v>
      </c>
      <c r="U348" s="5">
        <v>198.0</v>
      </c>
      <c r="V348" s="5">
        <v>4.0</v>
      </c>
      <c r="W348" s="5">
        <v>102.0</v>
      </c>
      <c r="X348" s="7" t="s">
        <v>1773</v>
      </c>
      <c r="Y348" s="5">
        <v>4.0</v>
      </c>
      <c r="Z348" s="5">
        <v>102.0</v>
      </c>
      <c r="AA348" s="5">
        <v>1.0</v>
      </c>
      <c r="AB348" s="5">
        <v>1.0</v>
      </c>
      <c r="AC348" s="7" t="s">
        <v>742</v>
      </c>
      <c r="AD348" s="7" t="s">
        <v>1721</v>
      </c>
      <c r="AE348" s="7" t="s">
        <v>62</v>
      </c>
      <c r="AF348" s="7" t="s">
        <v>63</v>
      </c>
      <c r="AG348" s="7" t="s">
        <v>2522</v>
      </c>
      <c r="AH348" s="7"/>
      <c r="AI348" s="7" t="s">
        <v>65</v>
      </c>
      <c r="AJ348" s="9" t="b">
        <v>0</v>
      </c>
      <c r="AK348" s="7" t="s">
        <v>64</v>
      </c>
      <c r="AL348" s="5" t="s">
        <v>172</v>
      </c>
      <c r="AM348" s="5" t="s">
        <v>173</v>
      </c>
      <c r="AN348" s="10" t="s">
        <v>2523</v>
      </c>
      <c r="AO348" s="11" t="s">
        <v>154</v>
      </c>
      <c r="AP348" s="11">
        <v>2.0</v>
      </c>
      <c r="AQ348" s="11"/>
      <c r="AR348" s="12">
        <f>IFERROR(__xludf.DUMMYFUNCTION("IF(REGEXMATCH(AO348, ""ISU_REP""), 1, 0)"),0.0)</f>
        <v>0</v>
      </c>
      <c r="AS348" s="12">
        <f>IFERROR(__xludf.DUMMYFUNCTION("IF(REGEXMATCH(AO348, ""ISU_ANLYS""), 1, 0)"),0.0)</f>
        <v>0</v>
      </c>
      <c r="AT348" s="12">
        <f>IFERROR(__xludf.DUMMYFUNCTION("IF(REGEXMATCH(AO348, ""SOL_DES""), 1, 0)"),0.0)</f>
        <v>0</v>
      </c>
      <c r="AU348" s="12">
        <f>IFERROR(__xludf.DUMMYFUNCTION("IF(REGEXMATCH(AO348, ""IMPL""), 1, 0)"),1.0)</f>
        <v>1</v>
      </c>
      <c r="AV348" s="12">
        <f>IFERROR(__xludf.DUMMYFUNCTION("IF(REGEXMATCH(AO348, ""CR""), 1, 0)"),1.0)</f>
        <v>1</v>
      </c>
      <c r="AW348" s="12">
        <f>IFERROR(__xludf.DUMMYFUNCTION("IF(REGEXMATCH(AO348, ""VER""), 1, 0)"),0.0)</f>
        <v>0</v>
      </c>
      <c r="AX348" s="10" t="s">
        <v>155</v>
      </c>
      <c r="AY348" s="10" t="s">
        <v>71</v>
      </c>
    </row>
    <row r="349" ht="15.75" customHeight="1">
      <c r="A349" s="5">
        <v>1751919.0</v>
      </c>
      <c r="B349" s="6" t="s">
        <v>2524</v>
      </c>
      <c r="C349" s="5">
        <v>0.0</v>
      </c>
      <c r="D349" s="7" t="s">
        <v>52</v>
      </c>
      <c r="E349" s="7" t="s">
        <v>53</v>
      </c>
      <c r="F349" s="7" t="s">
        <v>706</v>
      </c>
      <c r="G349" s="7" t="s">
        <v>1274</v>
      </c>
      <c r="H349" s="7" t="s">
        <v>2525</v>
      </c>
      <c r="I349" s="5">
        <v>2022.0</v>
      </c>
      <c r="J349" s="8">
        <v>44562.0</v>
      </c>
      <c r="K349" s="7" t="s">
        <v>2526</v>
      </c>
      <c r="L349" s="7" t="s">
        <v>2527</v>
      </c>
      <c r="M349" s="7">
        <f>IFERROR(__xludf.DUMMYFUNCTION("index(SPLIT(L349,""-""),0,1)"),2022.0)</f>
        <v>2022</v>
      </c>
      <c r="N349" s="5">
        <v>4.0</v>
      </c>
      <c r="O349" s="5">
        <v>8.0</v>
      </c>
      <c r="P349" s="5">
        <v>3.0</v>
      </c>
      <c r="Q349" s="7" t="s">
        <v>2528</v>
      </c>
      <c r="R349" s="5">
        <v>6.0</v>
      </c>
      <c r="S349" s="5">
        <v>145.0</v>
      </c>
      <c r="T349" s="5">
        <v>8.0</v>
      </c>
      <c r="U349" s="5">
        <v>343.0</v>
      </c>
      <c r="V349" s="5">
        <v>1.0</v>
      </c>
      <c r="W349" s="5">
        <v>145.0</v>
      </c>
      <c r="X349" s="7" t="s">
        <v>519</v>
      </c>
      <c r="Y349" s="5">
        <v>2.0</v>
      </c>
      <c r="Z349" s="5">
        <v>115.0</v>
      </c>
      <c r="AA349" s="5">
        <v>0.0</v>
      </c>
      <c r="AB349" s="5">
        <v>4.0</v>
      </c>
      <c r="AC349" s="7" t="s">
        <v>60</v>
      </c>
      <c r="AD349" s="7" t="s">
        <v>2392</v>
      </c>
      <c r="AE349" s="7" t="s">
        <v>62</v>
      </c>
      <c r="AF349" s="7" t="s">
        <v>63</v>
      </c>
      <c r="AG349" s="7" t="s">
        <v>64</v>
      </c>
      <c r="AH349" s="7"/>
      <c r="AI349" s="7" t="s">
        <v>65</v>
      </c>
      <c r="AJ349" s="9" t="b">
        <v>0</v>
      </c>
      <c r="AK349" s="7" t="s">
        <v>2529</v>
      </c>
      <c r="AL349" s="5" t="s">
        <v>66</v>
      </c>
      <c r="AM349" s="5" t="s">
        <v>90</v>
      </c>
      <c r="AN349" s="10" t="s">
        <v>2530</v>
      </c>
      <c r="AO349" s="11" t="s">
        <v>621</v>
      </c>
      <c r="AP349" s="11">
        <v>4.0</v>
      </c>
      <c r="AQ349" s="11" t="str">
        <f>IF(AP349&gt;12,"1","0")</f>
        <v>0</v>
      </c>
      <c r="AR349" s="12">
        <f>IFERROR(__xludf.DUMMYFUNCTION("IF(REGEXMATCH(AO349, ""ISU_REP""), 1, 0)"),0.0)</f>
        <v>0</v>
      </c>
      <c r="AS349" s="12">
        <f>IFERROR(__xludf.DUMMYFUNCTION("IF(REGEXMATCH(AO349, ""ISU_ANLYS""), 1, 0)"),1.0)</f>
        <v>1</v>
      </c>
      <c r="AT349" s="12">
        <f>IFERROR(__xludf.DUMMYFUNCTION("IF(REGEXMATCH(AO349, ""SOL_DES""), 1, 0)"),0.0)</f>
        <v>0</v>
      </c>
      <c r="AU349" s="12">
        <f>IFERROR(__xludf.DUMMYFUNCTION("IF(REGEXMATCH(AO349, ""IMPL""), 1, 0)"),1.0)</f>
        <v>1</v>
      </c>
      <c r="AV349" s="12">
        <f>IFERROR(__xludf.DUMMYFUNCTION("IF(REGEXMATCH(AO349, ""CR""), 1, 0)"),1.0)</f>
        <v>1</v>
      </c>
      <c r="AW349" s="12">
        <f>IFERROR(__xludf.DUMMYFUNCTION("IF(REGEXMATCH(AO349, ""VER""), 1, 0)"),1.0)</f>
        <v>1</v>
      </c>
      <c r="AX349" s="10" t="s">
        <v>319</v>
      </c>
      <c r="AY349" s="10" t="s">
        <v>71</v>
      </c>
    </row>
    <row r="350" ht="15.75" customHeight="1">
      <c r="A350" s="13">
        <v>1753765.0</v>
      </c>
      <c r="B350" s="14" t="str">
        <f>CONCATENATE("https://bugzilla.mozilla.org/show_bug.cgi?id=",A350)</f>
        <v>https://bugzilla.mozilla.org/show_bug.cgi?id=1753765</v>
      </c>
      <c r="C350" s="13">
        <v>0.0</v>
      </c>
      <c r="D350" s="13" t="s">
        <v>605</v>
      </c>
      <c r="E350" s="13" t="s">
        <v>205</v>
      </c>
      <c r="F350" s="13" t="s">
        <v>1087</v>
      </c>
      <c r="G350" s="13" t="s">
        <v>2531</v>
      </c>
      <c r="H350" s="13" t="s">
        <v>2532</v>
      </c>
      <c r="I350" s="13">
        <v>2022.0</v>
      </c>
      <c r="J350" s="15">
        <v>44593.0</v>
      </c>
      <c r="K350" s="13" t="s">
        <v>2533</v>
      </c>
      <c r="L350" s="13" t="s">
        <v>2533</v>
      </c>
      <c r="M350" s="7">
        <f>IFERROR(__xludf.DUMMYFUNCTION("index(SPLIT(L350,""-""),0,1)"),2022.0)</f>
        <v>2022</v>
      </c>
      <c r="N350" s="13">
        <v>28.0</v>
      </c>
      <c r="O350" s="13">
        <v>28.0</v>
      </c>
      <c r="P350" s="13">
        <v>3.0</v>
      </c>
      <c r="Q350" s="13" t="s">
        <v>2534</v>
      </c>
      <c r="R350" s="13">
        <v>7.0</v>
      </c>
      <c r="S350" s="13">
        <v>34.0</v>
      </c>
      <c r="T350" s="13">
        <v>8.0</v>
      </c>
      <c r="U350" s="13">
        <v>354.0</v>
      </c>
      <c r="V350" s="13">
        <v>1.0</v>
      </c>
      <c r="W350" s="13">
        <v>34.0</v>
      </c>
      <c r="X350" s="13" t="s">
        <v>2535</v>
      </c>
      <c r="Y350" s="13">
        <v>2.0</v>
      </c>
      <c r="Z350" s="13">
        <v>41.0</v>
      </c>
      <c r="AA350" s="13">
        <v>0.0</v>
      </c>
      <c r="AB350" s="13">
        <v>1.0</v>
      </c>
      <c r="AC350" s="13" t="s">
        <v>60</v>
      </c>
      <c r="AD350" s="13" t="s">
        <v>60</v>
      </c>
      <c r="AE350" s="13" t="s">
        <v>62</v>
      </c>
      <c r="AF350" s="13" t="s">
        <v>63</v>
      </c>
      <c r="AG350" s="13"/>
      <c r="AH350" s="13"/>
      <c r="AI350" s="13"/>
      <c r="AJ350" s="13"/>
      <c r="AK350" s="13"/>
      <c r="AL350" s="13" t="s">
        <v>326</v>
      </c>
      <c r="AM350" s="13" t="s">
        <v>327</v>
      </c>
      <c r="AN350" s="10" t="s">
        <v>2536</v>
      </c>
      <c r="AO350" s="11" t="s">
        <v>999</v>
      </c>
      <c r="AP350" s="11">
        <v>4.0</v>
      </c>
      <c r="AQ350" s="11"/>
      <c r="AR350" s="12">
        <f>IFERROR(__xludf.DUMMYFUNCTION("IF(REGEXMATCH(AO350, ""ISU_REP""), 1, 0)"),0.0)</f>
        <v>0</v>
      </c>
      <c r="AS350" s="12">
        <f>IFERROR(__xludf.DUMMYFUNCTION("IF(REGEXMATCH(AO350, ""ISU_ANLYS""), 1, 0)"),0.0)</f>
        <v>0</v>
      </c>
      <c r="AT350" s="12">
        <f>IFERROR(__xludf.DUMMYFUNCTION("IF(REGEXMATCH(AO350, ""SOL_DES""), 1, 0)"),0.0)</f>
        <v>0</v>
      </c>
      <c r="AU350" s="12">
        <f>IFERROR(__xludf.DUMMYFUNCTION("IF(REGEXMATCH(AO350, ""IMPL""), 1, 0)"),1.0)</f>
        <v>1</v>
      </c>
      <c r="AV350" s="12">
        <f>IFERROR(__xludf.DUMMYFUNCTION("IF(REGEXMATCH(AO350, ""CR""), 1, 0)"),1.0)</f>
        <v>1</v>
      </c>
      <c r="AW350" s="12">
        <f>IFERROR(__xludf.DUMMYFUNCTION("IF(REGEXMATCH(AO350, ""VER""), 1, 0)"),1.0)</f>
        <v>1</v>
      </c>
      <c r="AX350" s="16" t="s">
        <v>215</v>
      </c>
      <c r="AY350" s="16" t="s">
        <v>71</v>
      </c>
    </row>
    <row r="351" ht="15.75" customHeight="1">
      <c r="A351" s="5">
        <v>1754565.0</v>
      </c>
      <c r="B351" s="6" t="s">
        <v>2537</v>
      </c>
      <c r="C351" s="5">
        <v>1.0</v>
      </c>
      <c r="D351" s="7" t="s">
        <v>605</v>
      </c>
      <c r="E351" s="7" t="s">
        <v>53</v>
      </c>
      <c r="F351" s="7" t="s">
        <v>1487</v>
      </c>
      <c r="G351" s="7" t="s">
        <v>1807</v>
      </c>
      <c r="H351" s="7" t="s">
        <v>2538</v>
      </c>
      <c r="I351" s="5">
        <v>2022.0</v>
      </c>
      <c r="J351" s="8">
        <v>44593.0</v>
      </c>
      <c r="K351" s="7" t="s">
        <v>2539</v>
      </c>
      <c r="L351" s="7" t="s">
        <v>2539</v>
      </c>
      <c r="M351" s="7"/>
      <c r="N351" s="5">
        <v>27.0</v>
      </c>
      <c r="O351" s="5">
        <v>27.0</v>
      </c>
      <c r="P351" s="5">
        <v>0.0</v>
      </c>
      <c r="Q351" s="7" t="s">
        <v>2540</v>
      </c>
      <c r="R351" s="5">
        <v>11.0</v>
      </c>
      <c r="S351" s="5">
        <v>163.0</v>
      </c>
      <c r="T351" s="5">
        <v>6.0</v>
      </c>
      <c r="U351" s="5">
        <v>396.0</v>
      </c>
      <c r="V351" s="5">
        <v>3.0</v>
      </c>
      <c r="W351" s="5">
        <v>340.0</v>
      </c>
      <c r="X351" s="7" t="s">
        <v>1807</v>
      </c>
      <c r="Y351" s="5">
        <v>3.0</v>
      </c>
      <c r="Z351" s="5">
        <v>340.0</v>
      </c>
      <c r="AA351" s="5">
        <v>1.0</v>
      </c>
      <c r="AB351" s="5">
        <v>0.0</v>
      </c>
      <c r="AC351" s="7" t="s">
        <v>1570</v>
      </c>
      <c r="AD351" s="7" t="s">
        <v>60</v>
      </c>
      <c r="AE351" s="7" t="s">
        <v>62</v>
      </c>
      <c r="AF351" s="7" t="s">
        <v>63</v>
      </c>
      <c r="AG351" s="7" t="s">
        <v>64</v>
      </c>
      <c r="AH351" s="7"/>
      <c r="AI351" s="7" t="s">
        <v>65</v>
      </c>
      <c r="AJ351" s="9" t="b">
        <v>0</v>
      </c>
      <c r="AK351" s="7" t="s">
        <v>64</v>
      </c>
      <c r="AL351" s="5" t="s">
        <v>66</v>
      </c>
      <c r="AM351" s="5" t="s">
        <v>223</v>
      </c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ht="15.75" customHeight="1">
      <c r="A352" s="5">
        <v>1757452.0</v>
      </c>
      <c r="B352" s="6" t="s">
        <v>2541</v>
      </c>
      <c r="C352" s="5">
        <v>1.0</v>
      </c>
      <c r="D352" s="7" t="s">
        <v>605</v>
      </c>
      <c r="E352" s="7" t="s">
        <v>53</v>
      </c>
      <c r="F352" s="7" t="s">
        <v>234</v>
      </c>
      <c r="G352" s="7" t="s">
        <v>1807</v>
      </c>
      <c r="H352" s="7" t="s">
        <v>2542</v>
      </c>
      <c r="I352" s="5">
        <v>2022.0</v>
      </c>
      <c r="J352" s="8">
        <v>44593.0</v>
      </c>
      <c r="K352" s="7" t="s">
        <v>2543</v>
      </c>
      <c r="L352" s="7" t="s">
        <v>2543</v>
      </c>
      <c r="M352" s="7"/>
      <c r="N352" s="5">
        <v>22.0</v>
      </c>
      <c r="O352" s="5">
        <v>22.0</v>
      </c>
      <c r="P352" s="5">
        <v>0.0</v>
      </c>
      <c r="Q352" s="7" t="s">
        <v>2544</v>
      </c>
      <c r="R352" s="5">
        <v>12.0</v>
      </c>
      <c r="S352" s="5">
        <v>62.0</v>
      </c>
      <c r="T352" s="5">
        <v>6.0</v>
      </c>
      <c r="U352" s="5">
        <v>235.0</v>
      </c>
      <c r="V352" s="5">
        <v>4.0</v>
      </c>
      <c r="W352" s="5">
        <v>178.0</v>
      </c>
      <c r="X352" s="7" t="s">
        <v>1807</v>
      </c>
      <c r="Y352" s="5">
        <v>4.0</v>
      </c>
      <c r="Z352" s="5">
        <v>178.0</v>
      </c>
      <c r="AA352" s="5">
        <v>1.0</v>
      </c>
      <c r="AB352" s="5">
        <v>0.0</v>
      </c>
      <c r="AC352" s="7" t="s">
        <v>1570</v>
      </c>
      <c r="AD352" s="7" t="s">
        <v>60</v>
      </c>
      <c r="AE352" s="7" t="s">
        <v>62</v>
      </c>
      <c r="AF352" s="7" t="s">
        <v>63</v>
      </c>
      <c r="AG352" s="7" t="s">
        <v>64</v>
      </c>
      <c r="AH352" s="7"/>
      <c r="AI352" s="7" t="s">
        <v>65</v>
      </c>
      <c r="AJ352" s="9" t="b">
        <v>0</v>
      </c>
      <c r="AK352" s="7" t="s">
        <v>64</v>
      </c>
      <c r="AL352" s="5" t="s">
        <v>66</v>
      </c>
      <c r="AM352" s="5" t="s">
        <v>223</v>
      </c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ht="15.75" customHeight="1">
      <c r="A353" s="5">
        <v>1757736.0</v>
      </c>
      <c r="B353" s="6" t="s">
        <v>2545</v>
      </c>
      <c r="C353" s="5">
        <v>1.0</v>
      </c>
      <c r="D353" s="7" t="s">
        <v>605</v>
      </c>
      <c r="E353" s="7" t="s">
        <v>53</v>
      </c>
      <c r="F353" s="7" t="s">
        <v>108</v>
      </c>
      <c r="G353" s="7" t="s">
        <v>1807</v>
      </c>
      <c r="H353" s="7" t="s">
        <v>2546</v>
      </c>
      <c r="I353" s="5">
        <v>2022.0</v>
      </c>
      <c r="J353" s="8">
        <v>44621.0</v>
      </c>
      <c r="K353" s="7" t="s">
        <v>2547</v>
      </c>
      <c r="L353" s="7" t="s">
        <v>2547</v>
      </c>
      <c r="M353" s="7"/>
      <c r="N353" s="5">
        <v>25.0</v>
      </c>
      <c r="O353" s="5">
        <v>25.0</v>
      </c>
      <c r="P353" s="5">
        <v>0.0</v>
      </c>
      <c r="Q353" s="7" t="s">
        <v>2548</v>
      </c>
      <c r="R353" s="5">
        <v>12.0</v>
      </c>
      <c r="S353" s="5">
        <v>112.0</v>
      </c>
      <c r="T353" s="5">
        <v>6.0</v>
      </c>
      <c r="U353" s="5">
        <v>190.0</v>
      </c>
      <c r="V353" s="5">
        <v>3.0</v>
      </c>
      <c r="W353" s="5">
        <v>132.0</v>
      </c>
      <c r="X353" s="7" t="s">
        <v>1807</v>
      </c>
      <c r="Y353" s="5">
        <v>3.0</v>
      </c>
      <c r="Z353" s="5">
        <v>132.0</v>
      </c>
      <c r="AA353" s="5">
        <v>1.0</v>
      </c>
      <c r="AB353" s="5">
        <v>0.0</v>
      </c>
      <c r="AC353" s="7" t="s">
        <v>1570</v>
      </c>
      <c r="AD353" s="7" t="s">
        <v>60</v>
      </c>
      <c r="AE353" s="7" t="s">
        <v>62</v>
      </c>
      <c r="AF353" s="7" t="s">
        <v>63</v>
      </c>
      <c r="AG353" s="7" t="s">
        <v>64</v>
      </c>
      <c r="AH353" s="7"/>
      <c r="AI353" s="7" t="s">
        <v>65</v>
      </c>
      <c r="AJ353" s="9" t="b">
        <v>0</v>
      </c>
      <c r="AK353" s="7" t="s">
        <v>64</v>
      </c>
      <c r="AL353" s="5" t="s">
        <v>172</v>
      </c>
      <c r="AM353" s="5" t="s">
        <v>173</v>
      </c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ht="15.75" customHeight="1">
      <c r="A354" s="5">
        <v>1761435.0</v>
      </c>
      <c r="B354" s="6" t="s">
        <v>2549</v>
      </c>
      <c r="C354" s="5">
        <v>0.0</v>
      </c>
      <c r="D354" s="7" t="s">
        <v>52</v>
      </c>
      <c r="E354" s="7" t="s">
        <v>53</v>
      </c>
      <c r="F354" s="7" t="s">
        <v>1381</v>
      </c>
      <c r="G354" s="7" t="s">
        <v>1625</v>
      </c>
      <c r="H354" s="7" t="s">
        <v>2550</v>
      </c>
      <c r="I354" s="5">
        <v>2022.0</v>
      </c>
      <c r="J354" s="8">
        <v>44621.0</v>
      </c>
      <c r="K354" s="7" t="s">
        <v>2551</v>
      </c>
      <c r="L354" s="7" t="s">
        <v>2551</v>
      </c>
      <c r="M354" s="7">
        <f>IFERROR(__xludf.DUMMYFUNCTION("index(SPLIT(L354,""-""),0,1)"),2022.0)</f>
        <v>2022</v>
      </c>
      <c r="N354" s="5">
        <v>3.0</v>
      </c>
      <c r="O354" s="5">
        <v>3.0</v>
      </c>
      <c r="P354" s="5">
        <v>1.0</v>
      </c>
      <c r="Q354" s="7" t="s">
        <v>2552</v>
      </c>
      <c r="R354" s="5">
        <v>5.0</v>
      </c>
      <c r="S354" s="5">
        <v>4.0</v>
      </c>
      <c r="T354" s="5">
        <v>4.0</v>
      </c>
      <c r="U354" s="5">
        <v>50.0</v>
      </c>
      <c r="V354" s="5">
        <v>2.0</v>
      </c>
      <c r="W354" s="5">
        <v>19.0</v>
      </c>
      <c r="X354" s="7" t="s">
        <v>1625</v>
      </c>
      <c r="Y354" s="5">
        <v>2.0</v>
      </c>
      <c r="Z354" s="5">
        <v>19.0</v>
      </c>
      <c r="AA354" s="5">
        <v>1.0</v>
      </c>
      <c r="AB354" s="5">
        <v>1.0</v>
      </c>
      <c r="AC354" s="7" t="s">
        <v>742</v>
      </c>
      <c r="AD354" s="7" t="s">
        <v>60</v>
      </c>
      <c r="AE354" s="7" t="s">
        <v>62</v>
      </c>
      <c r="AF354" s="7" t="s">
        <v>63</v>
      </c>
      <c r="AG354" s="7" t="s">
        <v>64</v>
      </c>
      <c r="AH354" s="7"/>
      <c r="AI354" s="7" t="s">
        <v>65</v>
      </c>
      <c r="AJ354" s="9" t="b">
        <v>0</v>
      </c>
      <c r="AK354" s="7" t="s">
        <v>64</v>
      </c>
      <c r="AL354" s="5" t="s">
        <v>172</v>
      </c>
      <c r="AM354" s="5" t="s">
        <v>173</v>
      </c>
      <c r="AN354" s="10" t="s">
        <v>328</v>
      </c>
      <c r="AO354" s="11" t="s">
        <v>154</v>
      </c>
      <c r="AP354" s="11">
        <v>2.0</v>
      </c>
      <c r="AQ354" s="11" t="str">
        <f>IF(AP354&gt;12,"1","0")</f>
        <v>0</v>
      </c>
      <c r="AR354" s="12">
        <f>IFERROR(__xludf.DUMMYFUNCTION("IF(REGEXMATCH(AO354, ""ISU_REP""), 1, 0)"),0.0)</f>
        <v>0</v>
      </c>
      <c r="AS354" s="12">
        <f>IFERROR(__xludf.DUMMYFUNCTION("IF(REGEXMATCH(AO354, ""ISU_ANLYS""), 1, 0)"),0.0)</f>
        <v>0</v>
      </c>
      <c r="AT354" s="12">
        <f>IFERROR(__xludf.DUMMYFUNCTION("IF(REGEXMATCH(AO354, ""SOL_DES""), 1, 0)"),0.0)</f>
        <v>0</v>
      </c>
      <c r="AU354" s="12">
        <f>IFERROR(__xludf.DUMMYFUNCTION("IF(REGEXMATCH(AO354, ""IMPL""), 1, 0)"),1.0)</f>
        <v>1</v>
      </c>
      <c r="AV354" s="12">
        <f>IFERROR(__xludf.DUMMYFUNCTION("IF(REGEXMATCH(AO354, ""CR""), 1, 0)"),1.0)</f>
        <v>1</v>
      </c>
      <c r="AW354" s="12">
        <f>IFERROR(__xludf.DUMMYFUNCTION("IF(REGEXMATCH(AO354, ""VER""), 1, 0)"),0.0)</f>
        <v>0</v>
      </c>
      <c r="AX354" s="10" t="s">
        <v>155</v>
      </c>
      <c r="AY354" s="10" t="s">
        <v>71</v>
      </c>
    </row>
    <row r="355" ht="15.75" customHeight="1">
      <c r="A355" s="5">
        <v>1761826.0</v>
      </c>
      <c r="B355" s="6" t="s">
        <v>2553</v>
      </c>
      <c r="C355" s="5">
        <v>0.0</v>
      </c>
      <c r="D355" s="7" t="s">
        <v>605</v>
      </c>
      <c r="E355" s="7" t="s">
        <v>53</v>
      </c>
      <c r="F355" s="7" t="s">
        <v>2218</v>
      </c>
      <c r="G355" s="7" t="s">
        <v>2219</v>
      </c>
      <c r="H355" s="7" t="s">
        <v>2554</v>
      </c>
      <c r="I355" s="5">
        <v>2022.0</v>
      </c>
      <c r="J355" s="8">
        <v>44621.0</v>
      </c>
      <c r="K355" s="7" t="s">
        <v>2555</v>
      </c>
      <c r="L355" s="7" t="s">
        <v>2556</v>
      </c>
      <c r="M355" s="7">
        <f>IFERROR(__xludf.DUMMYFUNCTION("index(SPLIT(L355,""-""),0,1)"),2022.0)</f>
        <v>2022</v>
      </c>
      <c r="N355" s="5">
        <v>4.0</v>
      </c>
      <c r="O355" s="5">
        <v>360.0</v>
      </c>
      <c r="P355" s="5">
        <v>2.0</v>
      </c>
      <c r="Q355" s="7" t="s">
        <v>2557</v>
      </c>
      <c r="R355" s="5">
        <v>8.0</v>
      </c>
      <c r="S355" s="5">
        <v>0.0</v>
      </c>
      <c r="T355" s="5">
        <v>4.0</v>
      </c>
      <c r="U355" s="5">
        <v>45.0</v>
      </c>
      <c r="V355" s="5">
        <v>2.0</v>
      </c>
      <c r="W355" s="5">
        <v>14.0</v>
      </c>
      <c r="X355" s="7" t="s">
        <v>2219</v>
      </c>
      <c r="Y355" s="5">
        <v>2.0</v>
      </c>
      <c r="Z355" s="5">
        <v>14.0</v>
      </c>
      <c r="AA355" s="5">
        <v>1.0</v>
      </c>
      <c r="AB355" s="5">
        <v>1.0</v>
      </c>
      <c r="AC355" s="7" t="s">
        <v>60</v>
      </c>
      <c r="AD355" s="7" t="s">
        <v>60</v>
      </c>
      <c r="AE355" s="7" t="s">
        <v>62</v>
      </c>
      <c r="AF355" s="7" t="s">
        <v>63</v>
      </c>
      <c r="AG355" s="7" t="s">
        <v>64</v>
      </c>
      <c r="AH355" s="7"/>
      <c r="AI355" s="7" t="s">
        <v>65</v>
      </c>
      <c r="AJ355" s="9" t="b">
        <v>0</v>
      </c>
      <c r="AK355" s="7" t="s">
        <v>64</v>
      </c>
      <c r="AL355" s="5" t="s">
        <v>172</v>
      </c>
      <c r="AM355" s="5" t="s">
        <v>634</v>
      </c>
      <c r="AN355" s="10" t="s">
        <v>328</v>
      </c>
      <c r="AO355" s="11" t="s">
        <v>154</v>
      </c>
      <c r="AP355" s="11">
        <v>2.0</v>
      </c>
      <c r="AQ355" s="11"/>
      <c r="AR355" s="12">
        <f>IFERROR(__xludf.DUMMYFUNCTION("IF(REGEXMATCH(AO355, ""ISU_REP""), 1, 0)"),0.0)</f>
        <v>0</v>
      </c>
      <c r="AS355" s="12">
        <f>IFERROR(__xludf.DUMMYFUNCTION("IF(REGEXMATCH(AO355, ""ISU_ANLYS""), 1, 0)"),0.0)</f>
        <v>0</v>
      </c>
      <c r="AT355" s="12">
        <f>IFERROR(__xludf.DUMMYFUNCTION("IF(REGEXMATCH(AO355, ""SOL_DES""), 1, 0)"),0.0)</f>
        <v>0</v>
      </c>
      <c r="AU355" s="12">
        <f>IFERROR(__xludf.DUMMYFUNCTION("IF(REGEXMATCH(AO355, ""IMPL""), 1, 0)"),1.0)</f>
        <v>1</v>
      </c>
      <c r="AV355" s="12">
        <f>IFERROR(__xludf.DUMMYFUNCTION("IF(REGEXMATCH(AO355, ""CR""), 1, 0)"),1.0)</f>
        <v>1</v>
      </c>
      <c r="AW355" s="12">
        <f>IFERROR(__xludf.DUMMYFUNCTION("IF(REGEXMATCH(AO355, ""VER""), 1, 0)"),0.0)</f>
        <v>0</v>
      </c>
      <c r="AX355" s="10" t="s">
        <v>155</v>
      </c>
      <c r="AY355" s="10" t="s">
        <v>71</v>
      </c>
    </row>
    <row r="356" ht="15.75" customHeight="1">
      <c r="A356" s="5">
        <v>1761994.0</v>
      </c>
      <c r="B356" s="6" t="s">
        <v>2558</v>
      </c>
      <c r="C356" s="5">
        <v>0.0</v>
      </c>
      <c r="D356" s="7" t="s">
        <v>233</v>
      </c>
      <c r="E356" s="7" t="s">
        <v>53</v>
      </c>
      <c r="F356" s="7" t="s">
        <v>1487</v>
      </c>
      <c r="G356" s="7" t="s">
        <v>2559</v>
      </c>
      <c r="H356" s="7" t="s">
        <v>2560</v>
      </c>
      <c r="I356" s="5">
        <v>2022.0</v>
      </c>
      <c r="J356" s="8">
        <v>44621.0</v>
      </c>
      <c r="K356" s="7" t="s">
        <v>2561</v>
      </c>
      <c r="L356" s="7" t="s">
        <v>2561</v>
      </c>
      <c r="M356" s="7">
        <f>IFERROR(__xludf.DUMMYFUNCTION("index(SPLIT(L356,""-""),0,1)"),2022.0)</f>
        <v>2022</v>
      </c>
      <c r="N356" s="5">
        <v>3.0</v>
      </c>
      <c r="O356" s="5">
        <v>3.0</v>
      </c>
      <c r="P356" s="5">
        <v>2.0</v>
      </c>
      <c r="Q356" s="7" t="s">
        <v>2562</v>
      </c>
      <c r="R356" s="5">
        <v>4.0</v>
      </c>
      <c r="S356" s="5">
        <v>8.0</v>
      </c>
      <c r="T356" s="5">
        <v>6.0</v>
      </c>
      <c r="U356" s="5">
        <v>225.0</v>
      </c>
      <c r="V356" s="5">
        <v>3.0</v>
      </c>
      <c r="W356" s="5">
        <v>33.0</v>
      </c>
      <c r="X356" s="7" t="s">
        <v>2559</v>
      </c>
      <c r="Y356" s="5">
        <v>3.0</v>
      </c>
      <c r="Z356" s="5">
        <v>33.0</v>
      </c>
      <c r="AA356" s="5">
        <v>1.0</v>
      </c>
      <c r="AB356" s="5">
        <v>3.0</v>
      </c>
      <c r="AC356" s="7" t="s">
        <v>60</v>
      </c>
      <c r="AD356" s="7" t="s">
        <v>60</v>
      </c>
      <c r="AE356" s="7" t="s">
        <v>62</v>
      </c>
      <c r="AF356" s="7" t="s">
        <v>63</v>
      </c>
      <c r="AG356" s="7" t="s">
        <v>64</v>
      </c>
      <c r="AH356" s="7"/>
      <c r="AI356" s="7" t="s">
        <v>65</v>
      </c>
      <c r="AJ356" s="9" t="b">
        <v>0</v>
      </c>
      <c r="AK356" s="7" t="s">
        <v>64</v>
      </c>
      <c r="AL356" s="5" t="s">
        <v>66</v>
      </c>
      <c r="AM356" s="5" t="s">
        <v>103</v>
      </c>
      <c r="AN356" s="10" t="s">
        <v>1449</v>
      </c>
      <c r="AO356" s="11" t="s">
        <v>448</v>
      </c>
      <c r="AP356" s="11">
        <v>3.0</v>
      </c>
      <c r="AQ356" s="11"/>
      <c r="AR356" s="12">
        <f>IFERROR(__xludf.DUMMYFUNCTION("IF(REGEXMATCH(AO356, ""ISU_REP""), 1, 0)"),0.0)</f>
        <v>0</v>
      </c>
      <c r="AS356" s="12">
        <f>IFERROR(__xludf.DUMMYFUNCTION("IF(REGEXMATCH(AO356, ""ISU_ANLYS""), 1, 0)"),0.0)</f>
        <v>0</v>
      </c>
      <c r="AT356" s="12">
        <f>IFERROR(__xludf.DUMMYFUNCTION("IF(REGEXMATCH(AO356, ""SOL_DES""), 1, 0)"),1.0)</f>
        <v>1</v>
      </c>
      <c r="AU356" s="12">
        <f>IFERROR(__xludf.DUMMYFUNCTION("IF(REGEXMATCH(AO356, ""IMPL""), 1, 0)"),1.0)</f>
        <v>1</v>
      </c>
      <c r="AV356" s="12">
        <f>IFERROR(__xludf.DUMMYFUNCTION("IF(REGEXMATCH(AO356, ""CR""), 1, 0)"),1.0)</f>
        <v>1</v>
      </c>
      <c r="AW356" s="12">
        <f>IFERROR(__xludf.DUMMYFUNCTION("IF(REGEXMATCH(AO356, ""VER""), 1, 0)"),0.0)</f>
        <v>0</v>
      </c>
      <c r="AX356" s="10" t="s">
        <v>376</v>
      </c>
      <c r="AY356" s="10" t="s">
        <v>71</v>
      </c>
    </row>
    <row r="357" ht="15.75" customHeight="1">
      <c r="A357" s="5">
        <v>1762088.0</v>
      </c>
      <c r="B357" s="6" t="s">
        <v>2563</v>
      </c>
      <c r="C357" s="5">
        <v>0.0</v>
      </c>
      <c r="D357" s="7" t="s">
        <v>605</v>
      </c>
      <c r="E357" s="7" t="s">
        <v>53</v>
      </c>
      <c r="F357" s="7" t="s">
        <v>108</v>
      </c>
      <c r="G357" s="7" t="s">
        <v>1437</v>
      </c>
      <c r="H357" s="7" t="s">
        <v>2564</v>
      </c>
      <c r="I357" s="5">
        <v>2022.0</v>
      </c>
      <c r="J357" s="8">
        <v>44621.0</v>
      </c>
      <c r="K357" s="7" t="s">
        <v>2565</v>
      </c>
      <c r="L357" s="7" t="s">
        <v>2566</v>
      </c>
      <c r="M357" s="7">
        <f>IFERROR(__xludf.DUMMYFUNCTION("index(SPLIT(L357,""-""),0,1)"),2022.0)</f>
        <v>2022</v>
      </c>
      <c r="N357" s="5">
        <v>2.0</v>
      </c>
      <c r="O357" s="5">
        <v>15.0</v>
      </c>
      <c r="P357" s="5">
        <v>3.0</v>
      </c>
      <c r="Q357" s="7" t="s">
        <v>2567</v>
      </c>
      <c r="R357" s="5">
        <v>6.0</v>
      </c>
      <c r="S357" s="5">
        <v>0.0</v>
      </c>
      <c r="T357" s="5">
        <v>15.0</v>
      </c>
      <c r="U357" s="5">
        <v>557.0</v>
      </c>
      <c r="V357" s="5">
        <v>7.0</v>
      </c>
      <c r="W357" s="5">
        <v>322.0</v>
      </c>
      <c r="X357" s="7" t="s">
        <v>1437</v>
      </c>
      <c r="Y357" s="5">
        <v>7.0</v>
      </c>
      <c r="Z357" s="5">
        <v>322.0</v>
      </c>
      <c r="AA357" s="5">
        <v>1.0</v>
      </c>
      <c r="AB357" s="5">
        <v>2.0</v>
      </c>
      <c r="AC357" s="7" t="s">
        <v>60</v>
      </c>
      <c r="AD357" s="7" t="s">
        <v>60</v>
      </c>
      <c r="AE357" s="7" t="s">
        <v>62</v>
      </c>
      <c r="AF357" s="7" t="s">
        <v>63</v>
      </c>
      <c r="AG357" s="7" t="s">
        <v>2568</v>
      </c>
      <c r="AH357" s="7"/>
      <c r="AI357" s="7" t="s">
        <v>65</v>
      </c>
      <c r="AJ357" s="9" t="b">
        <v>0</v>
      </c>
      <c r="AK357" s="7" t="s">
        <v>64</v>
      </c>
      <c r="AL357" s="5" t="s">
        <v>66</v>
      </c>
      <c r="AM357" s="5" t="s">
        <v>273</v>
      </c>
      <c r="AN357" s="10" t="s">
        <v>2569</v>
      </c>
      <c r="AO357" s="11" t="s">
        <v>2570</v>
      </c>
      <c r="AP357" s="11">
        <v>5.0</v>
      </c>
      <c r="AQ357" s="11"/>
      <c r="AR357" s="12">
        <f>IFERROR(__xludf.DUMMYFUNCTION("IF(REGEXMATCH(AO357, ""ISU_REP""), 1, 0)"),0.0)</f>
        <v>0</v>
      </c>
      <c r="AS357" s="12">
        <f>IFERROR(__xludf.DUMMYFUNCTION("IF(REGEXMATCH(AO357, ""ISU_ANLYS""), 1, 0)"),0.0)</f>
        <v>0</v>
      </c>
      <c r="AT357" s="12">
        <f>IFERROR(__xludf.DUMMYFUNCTION("IF(REGEXMATCH(AO357, ""SOL_DES""), 1, 0)"),1.0)</f>
        <v>1</v>
      </c>
      <c r="AU357" s="12">
        <f>IFERROR(__xludf.DUMMYFUNCTION("IF(REGEXMATCH(AO357, ""IMPL""), 1, 0)"),1.0)</f>
        <v>1</v>
      </c>
      <c r="AV357" s="12">
        <f>IFERROR(__xludf.DUMMYFUNCTION("IF(REGEXMATCH(AO357, ""CR""), 1, 0)"),1.0)</f>
        <v>1</v>
      </c>
      <c r="AW357" s="12">
        <f>IFERROR(__xludf.DUMMYFUNCTION("IF(REGEXMATCH(AO357, ""VER""), 1, 0)"),0.0)</f>
        <v>0</v>
      </c>
      <c r="AX357" s="10" t="s">
        <v>138</v>
      </c>
      <c r="AY357" s="10" t="s">
        <v>94</v>
      </c>
    </row>
    <row r="358" ht="15.75" customHeight="1">
      <c r="A358" s="5">
        <v>1762169.0</v>
      </c>
      <c r="B358" s="6" t="s">
        <v>2571</v>
      </c>
      <c r="C358" s="5">
        <v>1.0</v>
      </c>
      <c r="D358" s="7" t="s">
        <v>605</v>
      </c>
      <c r="E358" s="7" t="s">
        <v>53</v>
      </c>
      <c r="F358" s="7" t="s">
        <v>185</v>
      </c>
      <c r="G358" s="7" t="s">
        <v>1807</v>
      </c>
      <c r="H358" s="7" t="s">
        <v>2572</v>
      </c>
      <c r="I358" s="5">
        <v>2022.0</v>
      </c>
      <c r="J358" s="8">
        <v>44621.0</v>
      </c>
      <c r="K358" s="7" t="s">
        <v>2573</v>
      </c>
      <c r="L358" s="7" t="s">
        <v>2573</v>
      </c>
      <c r="M358" s="7"/>
      <c r="N358" s="5">
        <v>12.0</v>
      </c>
      <c r="O358" s="5">
        <v>12.0</v>
      </c>
      <c r="P358" s="5">
        <v>0.0</v>
      </c>
      <c r="Q358" s="7" t="s">
        <v>2574</v>
      </c>
      <c r="R358" s="5">
        <v>15.0</v>
      </c>
      <c r="S358" s="5">
        <v>99.0</v>
      </c>
      <c r="T358" s="5">
        <v>5.0</v>
      </c>
      <c r="U358" s="5">
        <v>215.0</v>
      </c>
      <c r="V358" s="5">
        <v>3.0</v>
      </c>
      <c r="W358" s="5">
        <v>179.0</v>
      </c>
      <c r="X358" s="7" t="s">
        <v>1807</v>
      </c>
      <c r="Y358" s="5">
        <v>3.0</v>
      </c>
      <c r="Z358" s="5">
        <v>179.0</v>
      </c>
      <c r="AA358" s="5">
        <v>1.0</v>
      </c>
      <c r="AB358" s="5">
        <v>0.0</v>
      </c>
      <c r="AC358" s="7" t="s">
        <v>1570</v>
      </c>
      <c r="AD358" s="7" t="s">
        <v>60</v>
      </c>
      <c r="AE358" s="7" t="s">
        <v>62</v>
      </c>
      <c r="AF358" s="7" t="s">
        <v>63</v>
      </c>
      <c r="AG358" s="7" t="s">
        <v>64</v>
      </c>
      <c r="AH358" s="7"/>
      <c r="AI358" s="7" t="s">
        <v>65</v>
      </c>
      <c r="AJ358" s="9" t="b">
        <v>0</v>
      </c>
      <c r="AK358" s="7" t="s">
        <v>64</v>
      </c>
      <c r="AL358" s="5" t="s">
        <v>66</v>
      </c>
      <c r="AM358" s="5" t="s">
        <v>223</v>
      </c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ht="15.75" customHeight="1">
      <c r="A359" s="5">
        <v>1762292.0</v>
      </c>
      <c r="B359" s="6" t="s">
        <v>2575</v>
      </c>
      <c r="C359" s="5">
        <v>0.0</v>
      </c>
      <c r="D359" s="7" t="s">
        <v>233</v>
      </c>
      <c r="E359" s="7" t="s">
        <v>205</v>
      </c>
      <c r="F359" s="7" t="s">
        <v>1882</v>
      </c>
      <c r="G359" s="7" t="s">
        <v>1842</v>
      </c>
      <c r="H359" s="7" t="s">
        <v>2576</v>
      </c>
      <c r="I359" s="5">
        <v>2022.0</v>
      </c>
      <c r="J359" s="8">
        <v>44621.0</v>
      </c>
      <c r="K359" s="7" t="s">
        <v>2577</v>
      </c>
      <c r="L359" s="7" t="s">
        <v>2578</v>
      </c>
      <c r="M359" s="7">
        <f>IFERROR(__xludf.DUMMYFUNCTION("index(SPLIT(L359,""-""),0,1)"),2022.0)</f>
        <v>2022</v>
      </c>
      <c r="N359" s="5">
        <v>3.0</v>
      </c>
      <c r="O359" s="5">
        <v>31.0</v>
      </c>
      <c r="P359" s="5">
        <v>6.0</v>
      </c>
      <c r="Q359" s="7" t="s">
        <v>2579</v>
      </c>
      <c r="R359" s="5">
        <v>10.0</v>
      </c>
      <c r="S359" s="5">
        <v>47.0</v>
      </c>
      <c r="T359" s="5">
        <v>10.0</v>
      </c>
      <c r="U359" s="5">
        <v>424.0</v>
      </c>
      <c r="V359" s="5">
        <v>2.0</v>
      </c>
      <c r="W359" s="5">
        <v>69.0</v>
      </c>
      <c r="X359" s="7" t="s">
        <v>2580</v>
      </c>
      <c r="Y359" s="5">
        <v>2.0</v>
      </c>
      <c r="Z359" s="5">
        <v>104.0</v>
      </c>
      <c r="AA359" s="5">
        <v>0.0</v>
      </c>
      <c r="AB359" s="5">
        <v>2.0</v>
      </c>
      <c r="AC359" s="7" t="s">
        <v>222</v>
      </c>
      <c r="AD359" s="7" t="s">
        <v>60</v>
      </c>
      <c r="AE359" s="7" t="s">
        <v>62</v>
      </c>
      <c r="AF359" s="7" t="s">
        <v>115</v>
      </c>
      <c r="AG359" s="7" t="s">
        <v>64</v>
      </c>
      <c r="AH359" s="7"/>
      <c r="AI359" s="7" t="s">
        <v>212</v>
      </c>
      <c r="AJ359" s="9" t="b">
        <v>0</v>
      </c>
      <c r="AK359" s="7" t="s">
        <v>64</v>
      </c>
      <c r="AL359" s="5" t="s">
        <v>66</v>
      </c>
      <c r="AM359" s="5" t="s">
        <v>273</v>
      </c>
      <c r="AN359" s="10" t="s">
        <v>2581</v>
      </c>
      <c r="AO359" s="11" t="s">
        <v>2582</v>
      </c>
      <c r="AP359" s="11">
        <v>6.0</v>
      </c>
      <c r="AQ359" s="11"/>
      <c r="AR359" s="12">
        <f>IFERROR(__xludf.DUMMYFUNCTION("IF(REGEXMATCH(AO359, ""ISU_REP""), 1, 0)"),0.0)</f>
        <v>0</v>
      </c>
      <c r="AS359" s="12">
        <f>IFERROR(__xludf.DUMMYFUNCTION("IF(REGEXMATCH(AO359, ""ISU_ANLYS""), 1, 0)"),0.0)</f>
        <v>0</v>
      </c>
      <c r="AT359" s="12">
        <f>IFERROR(__xludf.DUMMYFUNCTION("IF(REGEXMATCH(AO359, ""SOL_DES""), 1, 0)"),1.0)</f>
        <v>1</v>
      </c>
      <c r="AU359" s="12">
        <f>IFERROR(__xludf.DUMMYFUNCTION("IF(REGEXMATCH(AO359, ""IMPL""), 1, 0)"),1.0)</f>
        <v>1</v>
      </c>
      <c r="AV359" s="12">
        <f>IFERROR(__xludf.DUMMYFUNCTION("IF(REGEXMATCH(AO359, ""CR""), 1, 0)"),1.0)</f>
        <v>1</v>
      </c>
      <c r="AW359" s="12">
        <f>IFERROR(__xludf.DUMMYFUNCTION("IF(REGEXMATCH(AO359, ""VER""), 1, 0)"),1.0)</f>
        <v>1</v>
      </c>
      <c r="AX359" s="10" t="s">
        <v>376</v>
      </c>
      <c r="AY359" s="10" t="s">
        <v>71</v>
      </c>
    </row>
    <row r="360" ht="15.75" customHeight="1">
      <c r="A360" s="5">
        <v>1763285.0</v>
      </c>
      <c r="B360" s="6" t="s">
        <v>2583</v>
      </c>
      <c r="C360" s="5">
        <v>1.0</v>
      </c>
      <c r="D360" s="7" t="s">
        <v>605</v>
      </c>
      <c r="E360" s="7" t="s">
        <v>53</v>
      </c>
      <c r="F360" s="7" t="s">
        <v>234</v>
      </c>
      <c r="G360" s="7" t="s">
        <v>1807</v>
      </c>
      <c r="H360" s="7" t="s">
        <v>2584</v>
      </c>
      <c r="I360" s="5">
        <v>2022.0</v>
      </c>
      <c r="J360" s="8">
        <v>44652.0</v>
      </c>
      <c r="K360" s="7" t="s">
        <v>2585</v>
      </c>
      <c r="L360" s="7" t="s">
        <v>2585</v>
      </c>
      <c r="M360" s="7"/>
      <c r="N360" s="5">
        <v>5.0</v>
      </c>
      <c r="O360" s="5">
        <v>5.0</v>
      </c>
      <c r="P360" s="5">
        <v>0.0</v>
      </c>
      <c r="Q360" s="7" t="s">
        <v>2586</v>
      </c>
      <c r="R360" s="5">
        <v>12.0</v>
      </c>
      <c r="S360" s="5">
        <v>218.0</v>
      </c>
      <c r="T360" s="5">
        <v>5.0</v>
      </c>
      <c r="U360" s="5">
        <v>275.0</v>
      </c>
      <c r="V360" s="5">
        <v>3.0</v>
      </c>
      <c r="W360" s="5">
        <v>242.0</v>
      </c>
      <c r="X360" s="7" t="s">
        <v>1807</v>
      </c>
      <c r="Y360" s="5">
        <v>3.0</v>
      </c>
      <c r="Z360" s="5">
        <v>242.0</v>
      </c>
      <c r="AA360" s="5">
        <v>1.0</v>
      </c>
      <c r="AB360" s="5">
        <v>0.0</v>
      </c>
      <c r="AC360" s="7" t="s">
        <v>1570</v>
      </c>
      <c r="AD360" s="7" t="s">
        <v>60</v>
      </c>
      <c r="AE360" s="7" t="s">
        <v>62</v>
      </c>
      <c r="AF360" s="7" t="s">
        <v>63</v>
      </c>
      <c r="AG360" s="7" t="s">
        <v>64</v>
      </c>
      <c r="AH360" s="7"/>
      <c r="AI360" s="7" t="s">
        <v>65</v>
      </c>
      <c r="AJ360" s="9" t="b">
        <v>0</v>
      </c>
      <c r="AK360" s="7" t="s">
        <v>64</v>
      </c>
      <c r="AL360" s="5" t="s">
        <v>326</v>
      </c>
      <c r="AM360" s="5" t="s">
        <v>572</v>
      </c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ht="15.75" customHeight="1">
      <c r="A361" s="5">
        <v>1764716.0</v>
      </c>
      <c r="B361" s="6" t="s">
        <v>2587</v>
      </c>
      <c r="C361" s="5">
        <v>0.0</v>
      </c>
      <c r="D361" s="7" t="s">
        <v>52</v>
      </c>
      <c r="E361" s="7" t="s">
        <v>53</v>
      </c>
      <c r="F361" s="7" t="s">
        <v>862</v>
      </c>
      <c r="G361" s="7" t="s">
        <v>431</v>
      </c>
      <c r="H361" s="7" t="s">
        <v>2588</v>
      </c>
      <c r="I361" s="5">
        <v>2022.0</v>
      </c>
      <c r="J361" s="8">
        <v>44652.0</v>
      </c>
      <c r="K361" s="7" t="s">
        <v>2589</v>
      </c>
      <c r="L361" s="7" t="s">
        <v>2590</v>
      </c>
      <c r="M361" s="7">
        <f>IFERROR(__xludf.DUMMYFUNCTION("index(SPLIT(L361,""-""),0,1)"),2022.0)</f>
        <v>2022</v>
      </c>
      <c r="N361" s="5">
        <v>0.0</v>
      </c>
      <c r="O361" s="5">
        <v>5.0</v>
      </c>
      <c r="P361" s="5">
        <v>6.0</v>
      </c>
      <c r="Q361" s="7" t="s">
        <v>2591</v>
      </c>
      <c r="R361" s="5">
        <v>9.0</v>
      </c>
      <c r="S361" s="5">
        <v>189.0</v>
      </c>
      <c r="T361" s="5">
        <v>13.0</v>
      </c>
      <c r="U361" s="5">
        <v>466.0</v>
      </c>
      <c r="V361" s="5">
        <v>3.0</v>
      </c>
      <c r="W361" s="5">
        <v>199.0</v>
      </c>
      <c r="X361" s="7" t="s">
        <v>807</v>
      </c>
      <c r="Y361" s="5">
        <v>3.0</v>
      </c>
      <c r="Z361" s="5">
        <v>110.0</v>
      </c>
      <c r="AA361" s="5">
        <v>0.0</v>
      </c>
      <c r="AB361" s="5">
        <v>3.0</v>
      </c>
      <c r="AC361" s="7" t="s">
        <v>60</v>
      </c>
      <c r="AD361" s="7" t="s">
        <v>2392</v>
      </c>
      <c r="AE361" s="7" t="s">
        <v>62</v>
      </c>
      <c r="AF361" s="7" t="s">
        <v>115</v>
      </c>
      <c r="AG361" s="7" t="s">
        <v>64</v>
      </c>
      <c r="AH361" s="7"/>
      <c r="AI361" s="7" t="s">
        <v>65</v>
      </c>
      <c r="AJ361" s="9" t="b">
        <v>0</v>
      </c>
      <c r="AK361" s="7" t="s">
        <v>2592</v>
      </c>
      <c r="AL361" s="5" t="s">
        <v>326</v>
      </c>
      <c r="AM361" s="5" t="s">
        <v>572</v>
      </c>
      <c r="AN361" s="10" t="s">
        <v>2593</v>
      </c>
      <c r="AO361" s="11" t="s">
        <v>1412</v>
      </c>
      <c r="AP361" s="11">
        <v>3.0</v>
      </c>
      <c r="AQ361" s="11" t="str">
        <f>IF(AP361&gt;12,"1","0")</f>
        <v>0</v>
      </c>
      <c r="AR361" s="12">
        <f>IFERROR(__xludf.DUMMYFUNCTION("IF(REGEXMATCH(AO361, ""ISU_REP""), 1, 0)"),0.0)</f>
        <v>0</v>
      </c>
      <c r="AS361" s="12">
        <f>IFERROR(__xludf.DUMMYFUNCTION("IF(REGEXMATCH(AO361, ""ISU_ANLYS""), 1, 0)"),0.0)</f>
        <v>0</v>
      </c>
      <c r="AT361" s="12">
        <f>IFERROR(__xludf.DUMMYFUNCTION("IF(REGEXMATCH(AO361, ""SOL_DES""), 1, 0)"),0.0)</f>
        <v>0</v>
      </c>
      <c r="AU361" s="12">
        <f>IFERROR(__xludf.DUMMYFUNCTION("IF(REGEXMATCH(AO361, ""IMPL""), 1, 0)"),1.0)</f>
        <v>1</v>
      </c>
      <c r="AV361" s="12">
        <f>IFERROR(__xludf.DUMMYFUNCTION("IF(REGEXMATCH(AO361, ""CR""), 1, 0)"),1.0)</f>
        <v>1</v>
      </c>
      <c r="AW361" s="12">
        <f>IFERROR(__xludf.DUMMYFUNCTION("IF(REGEXMATCH(AO361, ""VER""), 1, 0)"),1.0)</f>
        <v>1</v>
      </c>
      <c r="AX361" s="10" t="s">
        <v>215</v>
      </c>
      <c r="AY361" s="10" t="s">
        <v>71</v>
      </c>
    </row>
    <row r="362" ht="15.75" customHeight="1">
      <c r="A362" s="5">
        <v>1768291.0</v>
      </c>
      <c r="B362" s="6" t="s">
        <v>2594</v>
      </c>
      <c r="C362" s="5">
        <v>1.0</v>
      </c>
      <c r="D362" s="7" t="s">
        <v>605</v>
      </c>
      <c r="E362" s="7" t="s">
        <v>53</v>
      </c>
      <c r="F362" s="7" t="s">
        <v>559</v>
      </c>
      <c r="G362" s="7" t="s">
        <v>1807</v>
      </c>
      <c r="H362" s="7" t="s">
        <v>2595</v>
      </c>
      <c r="I362" s="5">
        <v>2022.0</v>
      </c>
      <c r="J362" s="8">
        <v>44682.0</v>
      </c>
      <c r="K362" s="7" t="s">
        <v>2596</v>
      </c>
      <c r="L362" s="7" t="s">
        <v>2596</v>
      </c>
      <c r="M362" s="7"/>
      <c r="N362" s="5">
        <v>9.0</v>
      </c>
      <c r="O362" s="5">
        <v>9.0</v>
      </c>
      <c r="P362" s="5">
        <v>0.0</v>
      </c>
      <c r="Q362" s="7" t="s">
        <v>2597</v>
      </c>
      <c r="R362" s="5">
        <v>12.0</v>
      </c>
      <c r="S362" s="5">
        <v>150.0</v>
      </c>
      <c r="T362" s="5">
        <v>5.0</v>
      </c>
      <c r="U362" s="5">
        <v>282.0</v>
      </c>
      <c r="V362" s="5">
        <v>3.0</v>
      </c>
      <c r="W362" s="5">
        <v>249.0</v>
      </c>
      <c r="X362" s="7" t="s">
        <v>1807</v>
      </c>
      <c r="Y362" s="5">
        <v>3.0</v>
      </c>
      <c r="Z362" s="5">
        <v>249.0</v>
      </c>
      <c r="AA362" s="5">
        <v>1.0</v>
      </c>
      <c r="AB362" s="5">
        <v>1.0</v>
      </c>
      <c r="AC362" s="7" t="s">
        <v>1570</v>
      </c>
      <c r="AD362" s="7" t="s">
        <v>60</v>
      </c>
      <c r="AE362" s="7" t="s">
        <v>62</v>
      </c>
      <c r="AF362" s="7" t="s">
        <v>63</v>
      </c>
      <c r="AG362" s="7" t="s">
        <v>64</v>
      </c>
      <c r="AH362" s="7"/>
      <c r="AI362" s="7" t="s">
        <v>65</v>
      </c>
      <c r="AJ362" s="9" t="b">
        <v>0</v>
      </c>
      <c r="AK362" s="7" t="s">
        <v>64</v>
      </c>
      <c r="AL362" s="5" t="s">
        <v>66</v>
      </c>
      <c r="AM362" s="5" t="s">
        <v>223</v>
      </c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ht="15.75" customHeight="1">
      <c r="A363" s="5">
        <v>1768744.0</v>
      </c>
      <c r="B363" s="6" t="s">
        <v>2598</v>
      </c>
      <c r="C363" s="5">
        <v>0.0</v>
      </c>
      <c r="D363" s="7" t="s">
        <v>605</v>
      </c>
      <c r="E363" s="7" t="s">
        <v>205</v>
      </c>
      <c r="F363" s="7" t="s">
        <v>1087</v>
      </c>
      <c r="G363" s="7" t="s">
        <v>2599</v>
      </c>
      <c r="H363" s="7" t="s">
        <v>2600</v>
      </c>
      <c r="I363" s="5">
        <v>2022.0</v>
      </c>
      <c r="J363" s="8">
        <v>44682.0</v>
      </c>
      <c r="K363" s="7" t="s">
        <v>2601</v>
      </c>
      <c r="L363" s="7" t="s">
        <v>2601</v>
      </c>
      <c r="M363" s="7">
        <f>IFERROR(__xludf.DUMMYFUNCTION("index(SPLIT(L363,""-""),0,1)"),2022.0)</f>
        <v>2022</v>
      </c>
      <c r="N363" s="5">
        <v>16.0</v>
      </c>
      <c r="O363" s="5">
        <v>16.0</v>
      </c>
      <c r="P363" s="5">
        <v>2.0</v>
      </c>
      <c r="Q363" s="7" t="s">
        <v>2602</v>
      </c>
      <c r="R363" s="5">
        <v>11.0</v>
      </c>
      <c r="S363" s="5">
        <v>30.0</v>
      </c>
      <c r="T363" s="5">
        <v>5.0</v>
      </c>
      <c r="U363" s="5">
        <v>90.0</v>
      </c>
      <c r="V363" s="5">
        <v>3.0</v>
      </c>
      <c r="W363" s="5">
        <v>60.0</v>
      </c>
      <c r="X363" s="7" t="s">
        <v>2599</v>
      </c>
      <c r="Y363" s="5">
        <v>3.0</v>
      </c>
      <c r="Z363" s="5">
        <v>60.0</v>
      </c>
      <c r="AA363" s="5">
        <v>1.0</v>
      </c>
      <c r="AB363" s="5">
        <v>1.0</v>
      </c>
      <c r="AC363" s="7" t="s">
        <v>60</v>
      </c>
      <c r="AD363" s="7" t="s">
        <v>60</v>
      </c>
      <c r="AE363" s="7" t="s">
        <v>62</v>
      </c>
      <c r="AF363" s="7" t="s">
        <v>63</v>
      </c>
      <c r="AG363" s="7" t="s">
        <v>64</v>
      </c>
      <c r="AH363" s="7"/>
      <c r="AI363" s="7" t="s">
        <v>212</v>
      </c>
      <c r="AJ363" s="9" t="b">
        <v>0</v>
      </c>
      <c r="AK363" s="7" t="s">
        <v>64</v>
      </c>
      <c r="AL363" s="5" t="s">
        <v>66</v>
      </c>
      <c r="AM363" s="5" t="s">
        <v>223</v>
      </c>
      <c r="AN363" s="10" t="s">
        <v>328</v>
      </c>
      <c r="AO363" s="11" t="s">
        <v>154</v>
      </c>
      <c r="AP363" s="11">
        <v>2.0</v>
      </c>
      <c r="AQ363" s="11"/>
      <c r="AR363" s="12">
        <f>IFERROR(__xludf.DUMMYFUNCTION("IF(REGEXMATCH(AO363, ""ISU_REP""), 1, 0)"),0.0)</f>
        <v>0</v>
      </c>
      <c r="AS363" s="12">
        <f>IFERROR(__xludf.DUMMYFUNCTION("IF(REGEXMATCH(AO363, ""ISU_ANLYS""), 1, 0)"),0.0)</f>
        <v>0</v>
      </c>
      <c r="AT363" s="12">
        <f>IFERROR(__xludf.DUMMYFUNCTION("IF(REGEXMATCH(AO363, ""SOL_DES""), 1, 0)"),0.0)</f>
        <v>0</v>
      </c>
      <c r="AU363" s="12">
        <f>IFERROR(__xludf.DUMMYFUNCTION("IF(REGEXMATCH(AO363, ""IMPL""), 1, 0)"),1.0)</f>
        <v>1</v>
      </c>
      <c r="AV363" s="12">
        <f>IFERROR(__xludf.DUMMYFUNCTION("IF(REGEXMATCH(AO363, ""CR""), 1, 0)"),1.0)</f>
        <v>1</v>
      </c>
      <c r="AW363" s="12">
        <f>IFERROR(__xludf.DUMMYFUNCTION("IF(REGEXMATCH(AO363, ""VER""), 1, 0)"),0.0)</f>
        <v>0</v>
      </c>
      <c r="AX363" s="10" t="s">
        <v>155</v>
      </c>
      <c r="AY363" s="10" t="s">
        <v>71</v>
      </c>
    </row>
    <row r="364" ht="15.75" customHeight="1">
      <c r="A364" s="5">
        <v>1769085.0</v>
      </c>
      <c r="B364" s="6" t="s">
        <v>2603</v>
      </c>
      <c r="C364" s="5">
        <v>0.0</v>
      </c>
      <c r="D364" s="7" t="s">
        <v>52</v>
      </c>
      <c r="E364" s="7" t="s">
        <v>205</v>
      </c>
      <c r="F364" s="7" t="s">
        <v>1882</v>
      </c>
      <c r="G364" s="7" t="s">
        <v>2604</v>
      </c>
      <c r="H364" s="7" t="s">
        <v>2605</v>
      </c>
      <c r="I364" s="5">
        <v>2022.0</v>
      </c>
      <c r="J364" s="8">
        <v>44682.0</v>
      </c>
      <c r="K364" s="7" t="s">
        <v>2606</v>
      </c>
      <c r="L364" s="7" t="s">
        <v>2606</v>
      </c>
      <c r="M364" s="7">
        <f>IFERROR(__xludf.DUMMYFUNCTION("index(SPLIT(L364,""-""),0,1)"),2022.0)</f>
        <v>2022</v>
      </c>
      <c r="N364" s="5">
        <v>28.0</v>
      </c>
      <c r="O364" s="5">
        <v>28.0</v>
      </c>
      <c r="P364" s="5">
        <v>2.0</v>
      </c>
      <c r="Q364" s="7" t="s">
        <v>2607</v>
      </c>
      <c r="R364" s="5">
        <v>7.0</v>
      </c>
      <c r="S364" s="5">
        <v>211.0</v>
      </c>
      <c r="T364" s="5">
        <v>6.0</v>
      </c>
      <c r="U364" s="5">
        <v>338.0</v>
      </c>
      <c r="V364" s="5">
        <v>3.0</v>
      </c>
      <c r="W364" s="5">
        <v>276.0</v>
      </c>
      <c r="X364" s="7" t="s">
        <v>2604</v>
      </c>
      <c r="Y364" s="5">
        <v>3.0</v>
      </c>
      <c r="Z364" s="5">
        <v>276.0</v>
      </c>
      <c r="AA364" s="5">
        <v>1.0</v>
      </c>
      <c r="AB364" s="5">
        <v>1.0</v>
      </c>
      <c r="AC364" s="7" t="s">
        <v>222</v>
      </c>
      <c r="AD364" s="7" t="s">
        <v>1721</v>
      </c>
      <c r="AE364" s="7" t="s">
        <v>62</v>
      </c>
      <c r="AF364" s="7" t="s">
        <v>63</v>
      </c>
      <c r="AG364" s="7" t="s">
        <v>64</v>
      </c>
      <c r="AH364" s="7"/>
      <c r="AI364" s="7" t="s">
        <v>212</v>
      </c>
      <c r="AJ364" s="9" t="b">
        <v>0</v>
      </c>
      <c r="AK364" s="7" t="s">
        <v>64</v>
      </c>
      <c r="AL364" s="5" t="s">
        <v>66</v>
      </c>
      <c r="AM364" s="5" t="s">
        <v>103</v>
      </c>
      <c r="AN364" s="10" t="s">
        <v>2608</v>
      </c>
      <c r="AO364" s="11" t="s">
        <v>1037</v>
      </c>
      <c r="AP364" s="11">
        <v>4.0</v>
      </c>
      <c r="AQ364" s="11" t="str">
        <f t="shared" ref="AQ364:AQ366" si="41">IF(AP364&gt;12,"1","0")</f>
        <v>0</v>
      </c>
      <c r="AR364" s="12">
        <f>IFERROR(__xludf.DUMMYFUNCTION("IF(REGEXMATCH(AO364, ""ISU_REP""), 1, 0)"),0.0)</f>
        <v>0</v>
      </c>
      <c r="AS364" s="12">
        <f>IFERROR(__xludf.DUMMYFUNCTION("IF(REGEXMATCH(AO364, ""ISU_ANLYS""), 1, 0)"),1.0)</f>
        <v>1</v>
      </c>
      <c r="AT364" s="12">
        <f>IFERROR(__xludf.DUMMYFUNCTION("IF(REGEXMATCH(AO364, ""SOL_DES""), 1, 0)"),1.0)</f>
        <v>1</v>
      </c>
      <c r="AU364" s="12">
        <f>IFERROR(__xludf.DUMMYFUNCTION("IF(REGEXMATCH(AO364, ""IMPL""), 1, 0)"),1.0)</f>
        <v>1</v>
      </c>
      <c r="AV364" s="12">
        <f>IFERROR(__xludf.DUMMYFUNCTION("IF(REGEXMATCH(AO364, ""CR""), 1, 0)"),1.0)</f>
        <v>1</v>
      </c>
      <c r="AW364" s="12">
        <f>IFERROR(__xludf.DUMMYFUNCTION("IF(REGEXMATCH(AO364, ""VER""), 1, 0)"),0.0)</f>
        <v>0</v>
      </c>
      <c r="AX364" s="10" t="s">
        <v>70</v>
      </c>
      <c r="AY364" s="10" t="s">
        <v>71</v>
      </c>
    </row>
    <row r="365" ht="15.75" customHeight="1">
      <c r="A365" s="5">
        <v>1769254.0</v>
      </c>
      <c r="B365" s="6" t="s">
        <v>2609</v>
      </c>
      <c r="C365" s="5">
        <v>0.0</v>
      </c>
      <c r="D365" s="7" t="s">
        <v>52</v>
      </c>
      <c r="E365" s="7" t="s">
        <v>53</v>
      </c>
      <c r="F365" s="7" t="s">
        <v>1588</v>
      </c>
      <c r="G365" s="7" t="s">
        <v>1274</v>
      </c>
      <c r="H365" s="7" t="s">
        <v>2610</v>
      </c>
      <c r="I365" s="5">
        <v>2022.0</v>
      </c>
      <c r="J365" s="8">
        <v>44682.0</v>
      </c>
      <c r="K365" s="7" t="s">
        <v>2611</v>
      </c>
      <c r="L365" s="7" t="s">
        <v>2612</v>
      </c>
      <c r="M365" s="7">
        <f>IFERROR(__xludf.DUMMYFUNCTION("index(SPLIT(L365,""-""),0,1)"),2022.0)</f>
        <v>2022</v>
      </c>
      <c r="N365" s="5">
        <v>95.0</v>
      </c>
      <c r="O365" s="5">
        <v>111.0</v>
      </c>
      <c r="P365" s="5">
        <v>21.0</v>
      </c>
      <c r="Q365" s="7" t="s">
        <v>2613</v>
      </c>
      <c r="R365" s="5">
        <v>6.0</v>
      </c>
      <c r="S365" s="5">
        <v>163.0</v>
      </c>
      <c r="T365" s="5">
        <v>28.0</v>
      </c>
      <c r="U365" s="5">
        <v>1417.0</v>
      </c>
      <c r="V365" s="5">
        <v>1.0</v>
      </c>
      <c r="W365" s="5">
        <v>163.0</v>
      </c>
      <c r="X365" s="7" t="s">
        <v>2475</v>
      </c>
      <c r="Y365" s="5">
        <v>2.0</v>
      </c>
      <c r="Z365" s="5">
        <v>63.0</v>
      </c>
      <c r="AA365" s="5">
        <v>0.0</v>
      </c>
      <c r="AB365" s="5">
        <v>3.0</v>
      </c>
      <c r="AC365" s="7" t="s">
        <v>60</v>
      </c>
      <c r="AD365" s="7" t="s">
        <v>2392</v>
      </c>
      <c r="AE365" s="7" t="s">
        <v>62</v>
      </c>
      <c r="AF365" s="7" t="s">
        <v>115</v>
      </c>
      <c r="AG365" s="7" t="s">
        <v>64</v>
      </c>
      <c r="AH365" s="7"/>
      <c r="AI365" s="7" t="s">
        <v>65</v>
      </c>
      <c r="AJ365" s="9" t="b">
        <v>0</v>
      </c>
      <c r="AK365" s="7" t="s">
        <v>2614</v>
      </c>
      <c r="AL365" s="5" t="s">
        <v>66</v>
      </c>
      <c r="AM365" s="5" t="s">
        <v>79</v>
      </c>
      <c r="AN365" s="10" t="s">
        <v>2615</v>
      </c>
      <c r="AO365" s="11" t="s">
        <v>2616</v>
      </c>
      <c r="AP365" s="11">
        <v>12.0</v>
      </c>
      <c r="AQ365" s="11" t="str">
        <f t="shared" si="41"/>
        <v>0</v>
      </c>
      <c r="AR365" s="12">
        <f>IFERROR(__xludf.DUMMYFUNCTION("IF(REGEXMATCH(AO365, ""ISU_REP""), 1, 0)"),1.0)</f>
        <v>1</v>
      </c>
      <c r="AS365" s="12">
        <f>IFERROR(__xludf.DUMMYFUNCTION("IF(REGEXMATCH(AO365, ""ISU_ANLYS""), 1, 0)"),1.0)</f>
        <v>1</v>
      </c>
      <c r="AT365" s="12">
        <f>IFERROR(__xludf.DUMMYFUNCTION("IF(REGEXMATCH(AO365, ""SOL_DES""), 1, 0)"),0.0)</f>
        <v>0</v>
      </c>
      <c r="AU365" s="12">
        <f>IFERROR(__xludf.DUMMYFUNCTION("IF(REGEXMATCH(AO365, ""IMPL""), 1, 0)"),1.0)</f>
        <v>1</v>
      </c>
      <c r="AV365" s="12">
        <f>IFERROR(__xludf.DUMMYFUNCTION("IF(REGEXMATCH(AO365, ""CR""), 1, 0)"),1.0)</f>
        <v>1</v>
      </c>
      <c r="AW365" s="12">
        <f>IFERROR(__xludf.DUMMYFUNCTION("IF(REGEXMATCH(AO365, ""VER""), 1, 0)"),1.0)</f>
        <v>1</v>
      </c>
      <c r="AX365" s="10" t="s">
        <v>1253</v>
      </c>
      <c r="AY365" s="10" t="s">
        <v>94</v>
      </c>
    </row>
    <row r="366" ht="15.75" customHeight="1">
      <c r="A366" s="5">
        <v>1769748.0</v>
      </c>
      <c r="B366" s="6" t="s">
        <v>2617</v>
      </c>
      <c r="C366" s="5">
        <v>0.0</v>
      </c>
      <c r="D366" s="7" t="s">
        <v>52</v>
      </c>
      <c r="E366" s="7" t="s">
        <v>53</v>
      </c>
      <c r="F366" s="7" t="s">
        <v>268</v>
      </c>
      <c r="G366" s="7" t="s">
        <v>2618</v>
      </c>
      <c r="H366" s="7" t="s">
        <v>2619</v>
      </c>
      <c r="I366" s="5">
        <v>2022.0</v>
      </c>
      <c r="J366" s="8">
        <v>44682.0</v>
      </c>
      <c r="K366" s="7" t="s">
        <v>2620</v>
      </c>
      <c r="L366" s="7" t="s">
        <v>2621</v>
      </c>
      <c r="M366" s="7">
        <f>IFERROR(__xludf.DUMMYFUNCTION("index(SPLIT(L366,""-""),0,1)"),2022.0)</f>
        <v>2022</v>
      </c>
      <c r="N366" s="5">
        <v>1.0</v>
      </c>
      <c r="O366" s="5">
        <v>6.0</v>
      </c>
      <c r="P366" s="5">
        <v>5.0</v>
      </c>
      <c r="Q366" s="7" t="s">
        <v>2622</v>
      </c>
      <c r="R366" s="5">
        <v>22.0</v>
      </c>
      <c r="S366" s="5">
        <v>6014.0</v>
      </c>
      <c r="T366" s="5">
        <v>17.0</v>
      </c>
      <c r="U366" s="5">
        <v>7131.0</v>
      </c>
      <c r="V366" s="5">
        <v>9.0</v>
      </c>
      <c r="W366" s="5">
        <v>6772.0</v>
      </c>
      <c r="X366" s="7" t="s">
        <v>2618</v>
      </c>
      <c r="Y366" s="5">
        <v>9.0</v>
      </c>
      <c r="Z366" s="5">
        <v>6772.0</v>
      </c>
      <c r="AA366" s="5">
        <v>1.0</v>
      </c>
      <c r="AB366" s="5">
        <v>1.0</v>
      </c>
      <c r="AC366" s="7" t="s">
        <v>60</v>
      </c>
      <c r="AD366" s="7" t="s">
        <v>2316</v>
      </c>
      <c r="AE366" s="7" t="s">
        <v>62</v>
      </c>
      <c r="AF366" s="7" t="s">
        <v>63</v>
      </c>
      <c r="AG366" s="7" t="s">
        <v>64</v>
      </c>
      <c r="AH366" s="7"/>
      <c r="AI366" s="7" t="s">
        <v>65</v>
      </c>
      <c r="AJ366" s="9" t="b">
        <v>0</v>
      </c>
      <c r="AK366" s="7" t="s">
        <v>2623</v>
      </c>
      <c r="AL366" s="5" t="s">
        <v>66</v>
      </c>
      <c r="AM366" s="5" t="s">
        <v>273</v>
      </c>
      <c r="AN366" s="10" t="s">
        <v>2624</v>
      </c>
      <c r="AO366" s="11" t="s">
        <v>318</v>
      </c>
      <c r="AP366" s="11">
        <v>3.0</v>
      </c>
      <c r="AQ366" s="11" t="str">
        <f t="shared" si="41"/>
        <v>0</v>
      </c>
      <c r="AR366" s="12">
        <f>IFERROR(__xludf.DUMMYFUNCTION("IF(REGEXMATCH(AO366, ""ISU_REP""), 1, 0)"),0.0)</f>
        <v>0</v>
      </c>
      <c r="AS366" s="12">
        <f>IFERROR(__xludf.DUMMYFUNCTION("IF(REGEXMATCH(AO366, ""ISU_ANLYS""), 1, 0)"),1.0)</f>
        <v>1</v>
      </c>
      <c r="AT366" s="12">
        <f>IFERROR(__xludf.DUMMYFUNCTION("IF(REGEXMATCH(AO366, ""SOL_DES""), 1, 0)"),0.0)</f>
        <v>0</v>
      </c>
      <c r="AU366" s="12">
        <f>IFERROR(__xludf.DUMMYFUNCTION("IF(REGEXMATCH(AO366, ""IMPL""), 1, 0)"),1.0)</f>
        <v>1</v>
      </c>
      <c r="AV366" s="12">
        <f>IFERROR(__xludf.DUMMYFUNCTION("IF(REGEXMATCH(AO366, ""CR""), 1, 0)"),1.0)</f>
        <v>1</v>
      </c>
      <c r="AW366" s="12">
        <f>IFERROR(__xludf.DUMMYFUNCTION("IF(REGEXMATCH(AO366, ""VER""), 1, 0)"),0.0)</f>
        <v>0</v>
      </c>
      <c r="AX366" s="10" t="s">
        <v>319</v>
      </c>
      <c r="AY366" s="10" t="s">
        <v>71</v>
      </c>
    </row>
    <row r="367" ht="15.75" customHeight="1">
      <c r="A367" s="5">
        <v>1772511.0</v>
      </c>
      <c r="B367" s="6" t="s">
        <v>2625</v>
      </c>
      <c r="C367" s="5">
        <v>1.0</v>
      </c>
      <c r="D367" s="7" t="s">
        <v>605</v>
      </c>
      <c r="E367" s="7" t="s">
        <v>53</v>
      </c>
      <c r="F367" s="7" t="s">
        <v>185</v>
      </c>
      <c r="G367" s="7" t="s">
        <v>1807</v>
      </c>
      <c r="H367" s="7" t="s">
        <v>2626</v>
      </c>
      <c r="I367" s="5">
        <v>2022.0</v>
      </c>
      <c r="J367" s="8">
        <v>44713.0</v>
      </c>
      <c r="K367" s="7" t="s">
        <v>2627</v>
      </c>
      <c r="L367" s="7" t="s">
        <v>2627</v>
      </c>
      <c r="M367" s="7"/>
      <c r="N367" s="5">
        <v>7.0</v>
      </c>
      <c r="O367" s="5">
        <v>7.0</v>
      </c>
      <c r="P367" s="5">
        <v>0.0</v>
      </c>
      <c r="Q367" s="7" t="s">
        <v>2628</v>
      </c>
      <c r="R367" s="5">
        <v>16.0</v>
      </c>
      <c r="S367" s="5">
        <v>102.0</v>
      </c>
      <c r="T367" s="5">
        <v>5.0</v>
      </c>
      <c r="U367" s="5">
        <v>183.0</v>
      </c>
      <c r="V367" s="5">
        <v>3.0</v>
      </c>
      <c r="W367" s="5">
        <v>122.0</v>
      </c>
      <c r="X367" s="7" t="s">
        <v>1807</v>
      </c>
      <c r="Y367" s="5">
        <v>3.0</v>
      </c>
      <c r="Z367" s="5">
        <v>122.0</v>
      </c>
      <c r="AA367" s="5">
        <v>1.0</v>
      </c>
      <c r="AB367" s="5">
        <v>0.0</v>
      </c>
      <c r="AC367" s="7" t="s">
        <v>1570</v>
      </c>
      <c r="AD367" s="7" t="s">
        <v>60</v>
      </c>
      <c r="AE367" s="7" t="s">
        <v>62</v>
      </c>
      <c r="AF367" s="7" t="s">
        <v>63</v>
      </c>
      <c r="AG367" s="7" t="s">
        <v>64</v>
      </c>
      <c r="AH367" s="7"/>
      <c r="AI367" s="7" t="s">
        <v>65</v>
      </c>
      <c r="AJ367" s="9" t="b">
        <v>0</v>
      </c>
      <c r="AK367" s="7" t="s">
        <v>64</v>
      </c>
      <c r="AL367" s="5" t="s">
        <v>66</v>
      </c>
      <c r="AM367" s="5" t="s">
        <v>223</v>
      </c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ht="15.75" customHeight="1">
      <c r="A368" s="5">
        <v>1774026.0</v>
      </c>
      <c r="B368" s="6" t="s">
        <v>2629</v>
      </c>
      <c r="C368" s="5">
        <v>0.0</v>
      </c>
      <c r="D368" s="7" t="s">
        <v>605</v>
      </c>
      <c r="E368" s="7" t="s">
        <v>53</v>
      </c>
      <c r="F368" s="7" t="s">
        <v>1588</v>
      </c>
      <c r="G368" s="7" t="s">
        <v>1402</v>
      </c>
      <c r="H368" s="7" t="s">
        <v>2630</v>
      </c>
      <c r="I368" s="5">
        <v>2022.0</v>
      </c>
      <c r="J368" s="8">
        <v>44713.0</v>
      </c>
      <c r="K368" s="7" t="s">
        <v>2631</v>
      </c>
      <c r="L368" s="7" t="s">
        <v>2632</v>
      </c>
      <c r="M368" s="7">
        <f>IFERROR(__xludf.DUMMYFUNCTION("index(SPLIT(L368,""-""),0,1)"),2022.0)</f>
        <v>2022</v>
      </c>
      <c r="N368" s="5">
        <v>0.0</v>
      </c>
      <c r="O368" s="5">
        <v>3.0</v>
      </c>
      <c r="P368" s="5">
        <v>0.0</v>
      </c>
      <c r="Q368" s="7" t="s">
        <v>2633</v>
      </c>
      <c r="R368" s="5">
        <v>11.0</v>
      </c>
      <c r="S368" s="5">
        <v>49.0</v>
      </c>
      <c r="T368" s="5">
        <v>8.0</v>
      </c>
      <c r="U368" s="5">
        <v>407.0</v>
      </c>
      <c r="V368" s="5">
        <v>6.0</v>
      </c>
      <c r="W368" s="5">
        <v>375.0</v>
      </c>
      <c r="X368" s="7" t="s">
        <v>1402</v>
      </c>
      <c r="Y368" s="5">
        <v>6.0</v>
      </c>
      <c r="Z368" s="5">
        <v>375.0</v>
      </c>
      <c r="AA368" s="5">
        <v>1.0</v>
      </c>
      <c r="AB368" s="5">
        <v>3.0</v>
      </c>
      <c r="AC368" s="7" t="s">
        <v>60</v>
      </c>
      <c r="AD368" s="7" t="s">
        <v>60</v>
      </c>
      <c r="AE368" s="7" t="s">
        <v>62</v>
      </c>
      <c r="AF368" s="7" t="s">
        <v>63</v>
      </c>
      <c r="AG368" s="7" t="s">
        <v>64</v>
      </c>
      <c r="AH368" s="7"/>
      <c r="AI368" s="7" t="s">
        <v>65</v>
      </c>
      <c r="AJ368" s="9" t="b">
        <v>0</v>
      </c>
      <c r="AK368" s="7" t="s">
        <v>64</v>
      </c>
      <c r="AL368" s="5" t="s">
        <v>172</v>
      </c>
      <c r="AM368" s="5" t="s">
        <v>634</v>
      </c>
      <c r="AN368" s="10" t="s">
        <v>2634</v>
      </c>
      <c r="AO368" s="11" t="s">
        <v>1494</v>
      </c>
      <c r="AP368" s="11">
        <v>4.0</v>
      </c>
      <c r="AQ368" s="11"/>
      <c r="AR368" s="12">
        <f>IFERROR(__xludf.DUMMYFUNCTION("IF(REGEXMATCH(AO368, ""ISU_REP""), 1, 0)"),0.0)</f>
        <v>0</v>
      </c>
      <c r="AS368" s="12">
        <f>IFERROR(__xludf.DUMMYFUNCTION("IF(REGEXMATCH(AO368, ""ISU_ANLYS""), 1, 0)"),0.0)</f>
        <v>0</v>
      </c>
      <c r="AT368" s="12">
        <f>IFERROR(__xludf.DUMMYFUNCTION("IF(REGEXMATCH(AO368, ""SOL_DES""), 1, 0)"),1.0)</f>
        <v>1</v>
      </c>
      <c r="AU368" s="12">
        <f>IFERROR(__xludf.DUMMYFUNCTION("IF(REGEXMATCH(AO368, ""IMPL""), 1, 0)"),1.0)</f>
        <v>1</v>
      </c>
      <c r="AV368" s="12">
        <f>IFERROR(__xludf.DUMMYFUNCTION("IF(REGEXMATCH(AO368, ""CR""), 1, 0)"),1.0)</f>
        <v>1</v>
      </c>
      <c r="AW368" s="12">
        <f>IFERROR(__xludf.DUMMYFUNCTION("IF(REGEXMATCH(AO368, ""VER""), 1, 0)"),1.0)</f>
        <v>1</v>
      </c>
      <c r="AX368" s="10" t="s">
        <v>215</v>
      </c>
      <c r="AY368" s="10" t="s">
        <v>71</v>
      </c>
    </row>
    <row r="369" ht="15.75" customHeight="1">
      <c r="A369" s="5">
        <v>1778644.0</v>
      </c>
      <c r="B369" s="6" t="s">
        <v>2635</v>
      </c>
      <c r="C369" s="5">
        <v>0.0</v>
      </c>
      <c r="D369" s="7" t="s">
        <v>52</v>
      </c>
      <c r="E369" s="7" t="s">
        <v>53</v>
      </c>
      <c r="F369" s="7" t="s">
        <v>309</v>
      </c>
      <c r="G369" s="7" t="s">
        <v>2636</v>
      </c>
      <c r="H369" s="7" t="s">
        <v>2637</v>
      </c>
      <c r="I369" s="5">
        <v>2022.0</v>
      </c>
      <c r="J369" s="8">
        <v>44743.0</v>
      </c>
      <c r="K369" s="7" t="s">
        <v>2638</v>
      </c>
      <c r="L369" s="7" t="s">
        <v>2639</v>
      </c>
      <c r="M369" s="7">
        <f>IFERROR(__xludf.DUMMYFUNCTION("index(SPLIT(L369,""-""),0,1)"),2022.0)</f>
        <v>2022</v>
      </c>
      <c r="N369" s="5">
        <v>6.0</v>
      </c>
      <c r="O369" s="5">
        <v>62.0</v>
      </c>
      <c r="P369" s="5">
        <v>0.0</v>
      </c>
      <c r="Q369" s="7" t="s">
        <v>2640</v>
      </c>
      <c r="R369" s="5">
        <v>8.0</v>
      </c>
      <c r="S369" s="5">
        <v>110.0</v>
      </c>
      <c r="T369" s="5">
        <v>4.0</v>
      </c>
      <c r="U369" s="5">
        <v>174.0</v>
      </c>
      <c r="V369" s="5">
        <v>2.0</v>
      </c>
      <c r="W369" s="5">
        <v>133.0</v>
      </c>
      <c r="X369" s="7" t="s">
        <v>2636</v>
      </c>
      <c r="Y369" s="5">
        <v>2.0</v>
      </c>
      <c r="Z369" s="5">
        <v>133.0</v>
      </c>
      <c r="AA369" s="5">
        <v>1.0</v>
      </c>
      <c r="AB369" s="5">
        <v>1.0</v>
      </c>
      <c r="AC369" s="7" t="s">
        <v>60</v>
      </c>
      <c r="AD369" s="7" t="s">
        <v>1721</v>
      </c>
      <c r="AE369" s="7" t="s">
        <v>62</v>
      </c>
      <c r="AF369" s="7" t="s">
        <v>63</v>
      </c>
      <c r="AG369" s="7" t="s">
        <v>64</v>
      </c>
      <c r="AH369" s="7"/>
      <c r="AI369" s="7" t="s">
        <v>65</v>
      </c>
      <c r="AJ369" s="9" t="b">
        <v>0</v>
      </c>
      <c r="AK369" s="7" t="s">
        <v>64</v>
      </c>
      <c r="AL369" s="5" t="s">
        <v>66</v>
      </c>
      <c r="AM369" s="5" t="s">
        <v>273</v>
      </c>
      <c r="AN369" s="10" t="s">
        <v>2608</v>
      </c>
      <c r="AO369" s="11" t="s">
        <v>1037</v>
      </c>
      <c r="AP369" s="11">
        <v>4.0</v>
      </c>
      <c r="AQ369" s="11" t="str">
        <f>IF(AP369&gt;12,"1","0")</f>
        <v>0</v>
      </c>
      <c r="AR369" s="12">
        <f>IFERROR(__xludf.DUMMYFUNCTION("IF(REGEXMATCH(AO369, ""ISU_REP""), 1, 0)"),0.0)</f>
        <v>0</v>
      </c>
      <c r="AS369" s="12">
        <f>IFERROR(__xludf.DUMMYFUNCTION("IF(REGEXMATCH(AO369, ""ISU_ANLYS""), 1, 0)"),1.0)</f>
        <v>1</v>
      </c>
      <c r="AT369" s="12">
        <f>IFERROR(__xludf.DUMMYFUNCTION("IF(REGEXMATCH(AO369, ""SOL_DES""), 1, 0)"),1.0)</f>
        <v>1</v>
      </c>
      <c r="AU369" s="12">
        <f>IFERROR(__xludf.DUMMYFUNCTION("IF(REGEXMATCH(AO369, ""IMPL""), 1, 0)"),1.0)</f>
        <v>1</v>
      </c>
      <c r="AV369" s="12">
        <f>IFERROR(__xludf.DUMMYFUNCTION("IF(REGEXMATCH(AO369, ""CR""), 1, 0)"),1.0)</f>
        <v>1</v>
      </c>
      <c r="AW369" s="12">
        <f>IFERROR(__xludf.DUMMYFUNCTION("IF(REGEXMATCH(AO369, ""VER""), 1, 0)"),0.0)</f>
        <v>0</v>
      </c>
      <c r="AX369" s="10" t="s">
        <v>70</v>
      </c>
      <c r="AY369" s="10" t="s">
        <v>71</v>
      </c>
    </row>
    <row r="370" ht="15.75" customHeight="1">
      <c r="A370" s="5">
        <v>1780991.0</v>
      </c>
      <c r="B370" s="6" t="s">
        <v>2641</v>
      </c>
      <c r="C370" s="5">
        <v>1.0</v>
      </c>
      <c r="D370" s="7" t="s">
        <v>605</v>
      </c>
      <c r="E370" s="7" t="s">
        <v>53</v>
      </c>
      <c r="F370" s="7" t="s">
        <v>486</v>
      </c>
      <c r="G370" s="7" t="s">
        <v>1807</v>
      </c>
      <c r="H370" s="7" t="s">
        <v>2642</v>
      </c>
      <c r="I370" s="5">
        <v>2022.0</v>
      </c>
      <c r="J370" s="8">
        <v>44743.0</v>
      </c>
      <c r="K370" s="7" t="s">
        <v>2643</v>
      </c>
      <c r="L370" s="7" t="s">
        <v>2643</v>
      </c>
      <c r="M370" s="7"/>
      <c r="N370" s="5">
        <v>89.0</v>
      </c>
      <c r="O370" s="5">
        <v>89.0</v>
      </c>
      <c r="P370" s="5">
        <v>0.0</v>
      </c>
      <c r="Q370" s="7" t="s">
        <v>2644</v>
      </c>
      <c r="R370" s="5">
        <v>21.0</v>
      </c>
      <c r="S370" s="5">
        <v>180.0</v>
      </c>
      <c r="T370" s="5">
        <v>5.0</v>
      </c>
      <c r="U370" s="5">
        <v>573.0</v>
      </c>
      <c r="V370" s="5">
        <v>3.0</v>
      </c>
      <c r="W370" s="5">
        <v>531.0</v>
      </c>
      <c r="X370" s="7" t="s">
        <v>1807</v>
      </c>
      <c r="Y370" s="5">
        <v>3.0</v>
      </c>
      <c r="Z370" s="5">
        <v>531.0</v>
      </c>
      <c r="AA370" s="5">
        <v>1.0</v>
      </c>
      <c r="AB370" s="5">
        <v>0.0</v>
      </c>
      <c r="AC370" s="7" t="s">
        <v>1570</v>
      </c>
      <c r="AD370" s="7" t="s">
        <v>60</v>
      </c>
      <c r="AE370" s="7" t="s">
        <v>62</v>
      </c>
      <c r="AF370" s="7" t="s">
        <v>63</v>
      </c>
      <c r="AG370" s="7" t="s">
        <v>64</v>
      </c>
      <c r="AH370" s="7"/>
      <c r="AI370" s="7" t="s">
        <v>65</v>
      </c>
      <c r="AJ370" s="9" t="b">
        <v>0</v>
      </c>
      <c r="AK370" s="7" t="s">
        <v>64</v>
      </c>
      <c r="AL370" s="5" t="s">
        <v>172</v>
      </c>
      <c r="AM370" s="5" t="s">
        <v>173</v>
      </c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ht="15.75" customHeight="1">
      <c r="A371" s="5">
        <v>1790543.0</v>
      </c>
      <c r="B371" s="6" t="s">
        <v>2645</v>
      </c>
      <c r="C371" s="5">
        <v>0.0</v>
      </c>
      <c r="D371" s="7" t="s">
        <v>52</v>
      </c>
      <c r="E371" s="7" t="s">
        <v>53</v>
      </c>
      <c r="F371" s="7" t="s">
        <v>73</v>
      </c>
      <c r="G371" s="7" t="s">
        <v>431</v>
      </c>
      <c r="H371" s="7" t="s">
        <v>2646</v>
      </c>
      <c r="I371" s="5">
        <v>2022.0</v>
      </c>
      <c r="J371" s="8">
        <v>44805.0</v>
      </c>
      <c r="K371" s="7" t="s">
        <v>2647</v>
      </c>
      <c r="L371" s="7" t="s">
        <v>2648</v>
      </c>
      <c r="M371" s="7">
        <f>IFERROR(__xludf.DUMMYFUNCTION("index(SPLIT(L371,""-""),0,1)"),2022.0)</f>
        <v>2022</v>
      </c>
      <c r="N371" s="5">
        <v>0.0</v>
      </c>
      <c r="O371" s="5">
        <v>0.0</v>
      </c>
      <c r="P371" s="5">
        <v>5.0</v>
      </c>
      <c r="Q371" s="7" t="s">
        <v>2649</v>
      </c>
      <c r="R371" s="5">
        <v>9.0</v>
      </c>
      <c r="S371" s="5">
        <v>141.0</v>
      </c>
      <c r="T371" s="5">
        <v>10.0</v>
      </c>
      <c r="U371" s="5">
        <v>307.0</v>
      </c>
      <c r="V371" s="5">
        <v>3.0</v>
      </c>
      <c r="W371" s="5">
        <v>151.0</v>
      </c>
      <c r="X371" s="7" t="s">
        <v>807</v>
      </c>
      <c r="Y371" s="5">
        <v>1.0</v>
      </c>
      <c r="Z371" s="5">
        <v>29.0</v>
      </c>
      <c r="AA371" s="5">
        <v>0.0</v>
      </c>
      <c r="AB371" s="5">
        <v>3.0</v>
      </c>
      <c r="AC371" s="7" t="s">
        <v>60</v>
      </c>
      <c r="AD371" s="7" t="s">
        <v>2392</v>
      </c>
      <c r="AE371" s="7" t="s">
        <v>62</v>
      </c>
      <c r="AF371" s="7" t="s">
        <v>115</v>
      </c>
      <c r="AG371" s="7" t="s">
        <v>64</v>
      </c>
      <c r="AH371" s="7"/>
      <c r="AI371" s="7" t="s">
        <v>65</v>
      </c>
      <c r="AJ371" s="9" t="b">
        <v>0</v>
      </c>
      <c r="AK371" s="7" t="s">
        <v>2650</v>
      </c>
      <c r="AL371" s="5" t="s">
        <v>66</v>
      </c>
      <c r="AM371" s="5" t="s">
        <v>103</v>
      </c>
      <c r="AN371" s="10" t="s">
        <v>2593</v>
      </c>
      <c r="AO371" s="11" t="s">
        <v>1412</v>
      </c>
      <c r="AP371" s="11">
        <v>3.0</v>
      </c>
      <c r="AQ371" s="11" t="str">
        <f>IF(AP371&gt;12,"1","0")</f>
        <v>0</v>
      </c>
      <c r="AR371" s="12">
        <f>IFERROR(__xludf.DUMMYFUNCTION("IF(REGEXMATCH(AO371, ""ISU_REP""), 1, 0)"),0.0)</f>
        <v>0</v>
      </c>
      <c r="AS371" s="12">
        <f>IFERROR(__xludf.DUMMYFUNCTION("IF(REGEXMATCH(AO371, ""ISU_ANLYS""), 1, 0)"),0.0)</f>
        <v>0</v>
      </c>
      <c r="AT371" s="12">
        <f>IFERROR(__xludf.DUMMYFUNCTION("IF(REGEXMATCH(AO371, ""SOL_DES""), 1, 0)"),0.0)</f>
        <v>0</v>
      </c>
      <c r="AU371" s="12">
        <f>IFERROR(__xludf.DUMMYFUNCTION("IF(REGEXMATCH(AO371, ""IMPL""), 1, 0)"),1.0)</f>
        <v>1</v>
      </c>
      <c r="AV371" s="12">
        <f>IFERROR(__xludf.DUMMYFUNCTION("IF(REGEXMATCH(AO371, ""CR""), 1, 0)"),1.0)</f>
        <v>1</v>
      </c>
      <c r="AW371" s="12">
        <f>IFERROR(__xludf.DUMMYFUNCTION("IF(REGEXMATCH(AO371, ""VER""), 1, 0)"),1.0)</f>
        <v>1</v>
      </c>
      <c r="AX371" s="10" t="s">
        <v>215</v>
      </c>
      <c r="AY371" s="10" t="s">
        <v>71</v>
      </c>
    </row>
    <row r="372" ht="15.75" customHeight="1">
      <c r="A372" s="5">
        <v>1790664.0</v>
      </c>
      <c r="B372" s="6" t="s">
        <v>2651</v>
      </c>
      <c r="C372" s="5">
        <v>1.0</v>
      </c>
      <c r="D372" s="7" t="s">
        <v>605</v>
      </c>
      <c r="E372" s="7" t="s">
        <v>53</v>
      </c>
      <c r="F372" s="7" t="s">
        <v>2652</v>
      </c>
      <c r="G372" s="7" t="s">
        <v>1807</v>
      </c>
      <c r="H372" s="7" t="s">
        <v>2653</v>
      </c>
      <c r="I372" s="5">
        <v>2022.0</v>
      </c>
      <c r="J372" s="8">
        <v>44805.0</v>
      </c>
      <c r="K372" s="7" t="s">
        <v>2654</v>
      </c>
      <c r="L372" s="7" t="s">
        <v>2654</v>
      </c>
      <c r="M372" s="7"/>
      <c r="N372" s="5">
        <v>11.0</v>
      </c>
      <c r="O372" s="5">
        <v>11.0</v>
      </c>
      <c r="P372" s="5">
        <v>0.0</v>
      </c>
      <c r="Q372" s="7" t="s">
        <v>2655</v>
      </c>
      <c r="R372" s="5">
        <v>13.0</v>
      </c>
      <c r="S372" s="5">
        <v>127.0</v>
      </c>
      <c r="T372" s="5">
        <v>5.0</v>
      </c>
      <c r="U372" s="5">
        <v>229.0</v>
      </c>
      <c r="V372" s="5">
        <v>3.0</v>
      </c>
      <c r="W372" s="5">
        <v>195.0</v>
      </c>
      <c r="X372" s="7" t="s">
        <v>1807</v>
      </c>
      <c r="Y372" s="5">
        <v>3.0</v>
      </c>
      <c r="Z372" s="5">
        <v>195.0</v>
      </c>
      <c r="AA372" s="5">
        <v>1.0</v>
      </c>
      <c r="AB372" s="5">
        <v>0.0</v>
      </c>
      <c r="AC372" s="7" t="s">
        <v>1570</v>
      </c>
      <c r="AD372" s="7" t="s">
        <v>2242</v>
      </c>
      <c r="AE372" s="7" t="s">
        <v>62</v>
      </c>
      <c r="AF372" s="7" t="s">
        <v>63</v>
      </c>
      <c r="AG372" s="7" t="s">
        <v>64</v>
      </c>
      <c r="AH372" s="7"/>
      <c r="AI372" s="7" t="s">
        <v>65</v>
      </c>
      <c r="AJ372" s="9" t="b">
        <v>0</v>
      </c>
      <c r="AK372" s="7" t="s">
        <v>64</v>
      </c>
      <c r="AL372" s="5" t="s">
        <v>66</v>
      </c>
      <c r="AM372" s="5" t="s">
        <v>223</v>
      </c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ht="15.75" customHeight="1">
      <c r="A373" s="5">
        <v>1792203.0</v>
      </c>
      <c r="B373" s="6" t="s">
        <v>2656</v>
      </c>
      <c r="C373" s="5">
        <v>0.0</v>
      </c>
      <c r="D373" s="7" t="s">
        <v>52</v>
      </c>
      <c r="E373" s="7" t="s">
        <v>53</v>
      </c>
      <c r="F373" s="7" t="s">
        <v>268</v>
      </c>
      <c r="G373" s="7" t="s">
        <v>2618</v>
      </c>
      <c r="H373" s="7" t="s">
        <v>2657</v>
      </c>
      <c r="I373" s="5">
        <v>2022.0</v>
      </c>
      <c r="J373" s="8">
        <v>44805.0</v>
      </c>
      <c r="K373" s="7" t="s">
        <v>2658</v>
      </c>
      <c r="L373" s="7" t="s">
        <v>2659</v>
      </c>
      <c r="M373" s="7">
        <f>IFERROR(__xludf.DUMMYFUNCTION("index(SPLIT(L373,""-""),0,1)"),2022.0)</f>
        <v>2022</v>
      </c>
      <c r="N373" s="5">
        <v>33.0</v>
      </c>
      <c r="O373" s="5">
        <v>35.0</v>
      </c>
      <c r="P373" s="5">
        <v>5.0</v>
      </c>
      <c r="Q373" s="7" t="s">
        <v>2660</v>
      </c>
      <c r="R373" s="5">
        <v>12.0</v>
      </c>
      <c r="S373" s="5">
        <v>0.0</v>
      </c>
      <c r="T373" s="5">
        <v>13.0</v>
      </c>
      <c r="U373" s="5">
        <v>2392.0</v>
      </c>
      <c r="V373" s="5">
        <v>5.0</v>
      </c>
      <c r="W373" s="5">
        <v>69.0</v>
      </c>
      <c r="X373" s="7" t="s">
        <v>2618</v>
      </c>
      <c r="Y373" s="5">
        <v>5.0</v>
      </c>
      <c r="Z373" s="5">
        <v>69.0</v>
      </c>
      <c r="AA373" s="5">
        <v>1.0</v>
      </c>
      <c r="AB373" s="5">
        <v>2.0</v>
      </c>
      <c r="AC373" s="7" t="s">
        <v>1150</v>
      </c>
      <c r="AD373" s="7" t="s">
        <v>1721</v>
      </c>
      <c r="AE373" s="7" t="s">
        <v>62</v>
      </c>
      <c r="AF373" s="7" t="s">
        <v>63</v>
      </c>
      <c r="AG373" s="7" t="s">
        <v>64</v>
      </c>
      <c r="AH373" s="7"/>
      <c r="AI373" s="7" t="s">
        <v>65</v>
      </c>
      <c r="AJ373" s="9" t="b">
        <v>0</v>
      </c>
      <c r="AK373" s="7" t="s">
        <v>64</v>
      </c>
      <c r="AL373" s="5" t="s">
        <v>172</v>
      </c>
      <c r="AM373" s="5" t="s">
        <v>173</v>
      </c>
      <c r="AN373" s="10" t="s">
        <v>2661</v>
      </c>
      <c r="AO373" s="11" t="s">
        <v>2662</v>
      </c>
      <c r="AP373" s="11">
        <v>8.0</v>
      </c>
      <c r="AQ373" s="11" t="str">
        <f t="shared" ref="AQ373:AQ374" si="42">IF(AP373&gt;12,"1","0")</f>
        <v>0</v>
      </c>
      <c r="AR373" s="12">
        <f>IFERROR(__xludf.DUMMYFUNCTION("IF(REGEXMATCH(AO373, ""ISU_REP""), 1, 0)"),0.0)</f>
        <v>0</v>
      </c>
      <c r="AS373" s="12">
        <f>IFERROR(__xludf.DUMMYFUNCTION("IF(REGEXMATCH(AO373, ""ISU_ANLYS""), 1, 0)"),0.0)</f>
        <v>0</v>
      </c>
      <c r="AT373" s="12">
        <f>IFERROR(__xludf.DUMMYFUNCTION("IF(REGEXMATCH(AO373, ""SOL_DES""), 1, 0)"),0.0)</f>
        <v>0</v>
      </c>
      <c r="AU373" s="12">
        <f>IFERROR(__xludf.DUMMYFUNCTION("IF(REGEXMATCH(AO373, ""IMPL""), 1, 0)"),1.0)</f>
        <v>1</v>
      </c>
      <c r="AV373" s="12">
        <f>IFERROR(__xludf.DUMMYFUNCTION("IF(REGEXMATCH(AO373, ""CR""), 1, 0)"),1.0)</f>
        <v>1</v>
      </c>
      <c r="AW373" s="12">
        <f>IFERROR(__xludf.DUMMYFUNCTION("IF(REGEXMATCH(AO373, ""VER""), 1, 0)"),1.0)</f>
        <v>1</v>
      </c>
      <c r="AX373" s="10" t="s">
        <v>138</v>
      </c>
      <c r="AY373" s="10" t="s">
        <v>94</v>
      </c>
    </row>
    <row r="374" ht="15.75" customHeight="1">
      <c r="A374" s="5">
        <v>1794237.0</v>
      </c>
      <c r="B374" s="6" t="s">
        <v>2663</v>
      </c>
      <c r="C374" s="5">
        <v>0.0</v>
      </c>
      <c r="D374" s="7" t="s">
        <v>52</v>
      </c>
      <c r="E374" s="7" t="s">
        <v>53</v>
      </c>
      <c r="F374" s="7" t="s">
        <v>511</v>
      </c>
      <c r="G374" s="7" t="s">
        <v>1488</v>
      </c>
      <c r="H374" s="7" t="s">
        <v>2664</v>
      </c>
      <c r="I374" s="5">
        <v>2022.0</v>
      </c>
      <c r="J374" s="17">
        <v>44835.0</v>
      </c>
      <c r="K374" s="7" t="s">
        <v>2665</v>
      </c>
      <c r="L374" s="7" t="s">
        <v>2666</v>
      </c>
      <c r="M374" s="7">
        <f>IFERROR(__xludf.DUMMYFUNCTION("index(SPLIT(L374,""-""),0,1)"),2022.0)</f>
        <v>2022</v>
      </c>
      <c r="N374" s="5">
        <v>18.0</v>
      </c>
      <c r="O374" s="5">
        <v>101.0</v>
      </c>
      <c r="P374" s="5">
        <v>10.0</v>
      </c>
      <c r="Q374" s="7" t="s">
        <v>2667</v>
      </c>
      <c r="R374" s="5">
        <v>6.0</v>
      </c>
      <c r="S374" s="5">
        <v>207.0</v>
      </c>
      <c r="T374" s="5">
        <v>25.0</v>
      </c>
      <c r="U374" s="5">
        <v>1477.0</v>
      </c>
      <c r="V374" s="5">
        <v>3.0</v>
      </c>
      <c r="W374" s="5">
        <v>342.0</v>
      </c>
      <c r="X374" s="7" t="s">
        <v>2668</v>
      </c>
      <c r="Y374" s="5">
        <v>2.0</v>
      </c>
      <c r="Z374" s="5">
        <v>113.0</v>
      </c>
      <c r="AA374" s="5">
        <v>0.0</v>
      </c>
      <c r="AB374" s="5">
        <v>3.0</v>
      </c>
      <c r="AC374" s="7" t="s">
        <v>60</v>
      </c>
      <c r="AD374" s="7" t="s">
        <v>2392</v>
      </c>
      <c r="AE374" s="7" t="s">
        <v>62</v>
      </c>
      <c r="AF374" s="7" t="s">
        <v>63</v>
      </c>
      <c r="AG374" s="7" t="s">
        <v>64</v>
      </c>
      <c r="AH374" s="7"/>
      <c r="AI374" s="7" t="s">
        <v>65</v>
      </c>
      <c r="AJ374" s="9" t="b">
        <v>0</v>
      </c>
      <c r="AK374" s="7" t="s">
        <v>2669</v>
      </c>
      <c r="AL374" s="5" t="s">
        <v>66</v>
      </c>
      <c r="AM374" s="5" t="s">
        <v>103</v>
      </c>
      <c r="AN374" s="10" t="s">
        <v>2670</v>
      </c>
      <c r="AO374" s="11" t="s">
        <v>2671</v>
      </c>
      <c r="AP374" s="11">
        <v>8.0</v>
      </c>
      <c r="AQ374" s="11" t="str">
        <f t="shared" si="42"/>
        <v>0</v>
      </c>
      <c r="AR374" s="12">
        <f>IFERROR(__xludf.DUMMYFUNCTION("IF(REGEXMATCH(AO374, ""ISU_REP""), 1, 0)"),0.0)</f>
        <v>0</v>
      </c>
      <c r="AS374" s="12">
        <f>IFERROR(__xludf.DUMMYFUNCTION("IF(REGEXMATCH(AO374, ""ISU_ANLYS""), 1, 0)"),1.0)</f>
        <v>1</v>
      </c>
      <c r="AT374" s="12">
        <f>IFERROR(__xludf.DUMMYFUNCTION("IF(REGEXMATCH(AO374, ""SOL_DES""), 1, 0)"),1.0)</f>
        <v>1</v>
      </c>
      <c r="AU374" s="12">
        <f>IFERROR(__xludf.DUMMYFUNCTION("IF(REGEXMATCH(AO374, ""IMPL""), 1, 0)"),1.0)</f>
        <v>1</v>
      </c>
      <c r="AV374" s="12">
        <f>IFERROR(__xludf.DUMMYFUNCTION("IF(REGEXMATCH(AO374, ""CR""), 1, 0)"),1.0)</f>
        <v>1</v>
      </c>
      <c r="AW374" s="12">
        <f>IFERROR(__xludf.DUMMYFUNCTION("IF(REGEXMATCH(AO374, ""VER""), 1, 0)"),1.0)</f>
        <v>1</v>
      </c>
      <c r="AX374" s="10" t="s">
        <v>668</v>
      </c>
      <c r="AY374" s="10" t="s">
        <v>94</v>
      </c>
    </row>
    <row r="375" ht="15.75" customHeight="1">
      <c r="A375" s="13">
        <v>1794406.0</v>
      </c>
      <c r="B375" s="14" t="str">
        <f>CONCATENATE("https://bugzilla.mozilla.org/show_bug.cgi?id=",A375)</f>
        <v>https://bugzilla.mozilla.org/show_bug.cgi?id=1794406</v>
      </c>
      <c r="C375" s="13">
        <v>0.0</v>
      </c>
      <c r="D375" s="13" t="s">
        <v>605</v>
      </c>
      <c r="E375" s="13" t="s">
        <v>53</v>
      </c>
      <c r="F375" s="13" t="s">
        <v>2359</v>
      </c>
      <c r="G375" s="13" t="s">
        <v>2672</v>
      </c>
      <c r="H375" s="13" t="s">
        <v>2673</v>
      </c>
      <c r="I375" s="13">
        <v>2022.0</v>
      </c>
      <c r="J375" s="18">
        <v>44835.0</v>
      </c>
      <c r="K375" s="13" t="s">
        <v>2674</v>
      </c>
      <c r="L375" s="13" t="s">
        <v>2674</v>
      </c>
      <c r="M375" s="7">
        <f>IFERROR(__xludf.DUMMYFUNCTION("index(SPLIT(L375,""-""),0,1)"),2022.0)</f>
        <v>2022</v>
      </c>
      <c r="N375" s="13">
        <v>3.0</v>
      </c>
      <c r="O375" s="13">
        <v>3.0</v>
      </c>
      <c r="P375" s="13">
        <v>0.0</v>
      </c>
      <c r="Q375" s="13" t="s">
        <v>2675</v>
      </c>
      <c r="R375" s="13">
        <v>6.0</v>
      </c>
      <c r="S375" s="13">
        <v>15.0</v>
      </c>
      <c r="T375" s="13">
        <v>4.0</v>
      </c>
      <c r="U375" s="13">
        <v>64.0</v>
      </c>
      <c r="V375" s="13">
        <v>2.0</v>
      </c>
      <c r="W375" s="13">
        <v>32.0</v>
      </c>
      <c r="X375" s="13" t="s">
        <v>2672</v>
      </c>
      <c r="Y375" s="13">
        <v>2.0</v>
      </c>
      <c r="Z375" s="13">
        <v>32.0</v>
      </c>
      <c r="AA375" s="13">
        <v>1.0</v>
      </c>
      <c r="AB375" s="13">
        <v>1.0</v>
      </c>
      <c r="AC375" s="13" t="s">
        <v>742</v>
      </c>
      <c r="AD375" s="13" t="s">
        <v>1721</v>
      </c>
      <c r="AE375" s="13" t="s">
        <v>62</v>
      </c>
      <c r="AF375" s="13" t="s">
        <v>63</v>
      </c>
      <c r="AG375" s="13"/>
      <c r="AH375" s="13"/>
      <c r="AI375" s="13"/>
      <c r="AJ375" s="13"/>
      <c r="AK375" s="13"/>
      <c r="AL375" s="13" t="s">
        <v>66</v>
      </c>
      <c r="AM375" s="13" t="s">
        <v>273</v>
      </c>
      <c r="AN375" s="10" t="s">
        <v>328</v>
      </c>
      <c r="AO375" s="11" t="s">
        <v>154</v>
      </c>
      <c r="AP375" s="11">
        <v>2.0</v>
      </c>
      <c r="AQ375" s="11"/>
      <c r="AR375" s="12">
        <f>IFERROR(__xludf.DUMMYFUNCTION("IF(REGEXMATCH(AO375, ""ISU_REP""), 1, 0)"),0.0)</f>
        <v>0</v>
      </c>
      <c r="AS375" s="12">
        <f>IFERROR(__xludf.DUMMYFUNCTION("IF(REGEXMATCH(AO375, ""ISU_ANLYS""), 1, 0)"),0.0)</f>
        <v>0</v>
      </c>
      <c r="AT375" s="12">
        <f>IFERROR(__xludf.DUMMYFUNCTION("IF(REGEXMATCH(AO375, ""SOL_DES""), 1, 0)"),0.0)</f>
        <v>0</v>
      </c>
      <c r="AU375" s="12">
        <f>IFERROR(__xludf.DUMMYFUNCTION("IF(REGEXMATCH(AO375, ""IMPL""), 1, 0)"),1.0)</f>
        <v>1</v>
      </c>
      <c r="AV375" s="12">
        <f>IFERROR(__xludf.DUMMYFUNCTION("IF(REGEXMATCH(AO375, ""CR""), 1, 0)"),1.0)</f>
        <v>1</v>
      </c>
      <c r="AW375" s="12">
        <f>IFERROR(__xludf.DUMMYFUNCTION("IF(REGEXMATCH(AO375, ""VER""), 1, 0)"),0.0)</f>
        <v>0</v>
      </c>
      <c r="AX375" s="16" t="s">
        <v>155</v>
      </c>
      <c r="AY375" s="16" t="s">
        <v>71</v>
      </c>
    </row>
    <row r="376" ht="15.75" customHeight="1">
      <c r="A376" s="5">
        <v>1803622.0</v>
      </c>
      <c r="B376" s="6" t="s">
        <v>2676</v>
      </c>
      <c r="C376" s="5">
        <v>1.0</v>
      </c>
      <c r="D376" s="7" t="s">
        <v>605</v>
      </c>
      <c r="E376" s="7" t="s">
        <v>53</v>
      </c>
      <c r="F376" s="7" t="s">
        <v>478</v>
      </c>
      <c r="G376" s="7" t="s">
        <v>1807</v>
      </c>
      <c r="H376" s="7" t="s">
        <v>2677</v>
      </c>
      <c r="I376" s="5">
        <v>2022.0</v>
      </c>
      <c r="J376" s="17">
        <v>44896.0</v>
      </c>
      <c r="K376" s="7" t="s">
        <v>2678</v>
      </c>
      <c r="L376" s="7" t="s">
        <v>2678</v>
      </c>
      <c r="M376" s="7"/>
      <c r="N376" s="5">
        <v>10.0</v>
      </c>
      <c r="O376" s="5">
        <v>10.0</v>
      </c>
      <c r="P376" s="5">
        <v>0.0</v>
      </c>
      <c r="Q376" s="7" t="s">
        <v>2679</v>
      </c>
      <c r="R376" s="5">
        <v>14.0</v>
      </c>
      <c r="S376" s="5">
        <v>123.0</v>
      </c>
      <c r="T376" s="5">
        <v>5.0</v>
      </c>
      <c r="U376" s="5">
        <v>356.0</v>
      </c>
      <c r="V376" s="5">
        <v>3.0</v>
      </c>
      <c r="W376" s="5">
        <v>297.0</v>
      </c>
      <c r="X376" s="7" t="s">
        <v>1807</v>
      </c>
      <c r="Y376" s="5">
        <v>3.0</v>
      </c>
      <c r="Z376" s="5">
        <v>297.0</v>
      </c>
      <c r="AA376" s="5">
        <v>1.0</v>
      </c>
      <c r="AB376" s="5">
        <v>0.0</v>
      </c>
      <c r="AC376" s="7" t="s">
        <v>1570</v>
      </c>
      <c r="AD376" s="7" t="s">
        <v>60</v>
      </c>
      <c r="AE376" s="7" t="s">
        <v>62</v>
      </c>
      <c r="AF376" s="7" t="s">
        <v>63</v>
      </c>
      <c r="AG376" s="7" t="s">
        <v>64</v>
      </c>
      <c r="AH376" s="7"/>
      <c r="AI376" s="7" t="s">
        <v>65</v>
      </c>
      <c r="AJ376" s="9" t="b">
        <v>0</v>
      </c>
      <c r="AK376" s="7" t="s">
        <v>64</v>
      </c>
      <c r="AL376" s="5" t="s">
        <v>66</v>
      </c>
      <c r="AM376" s="5" t="s">
        <v>781</v>
      </c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ht="15.75" customHeight="1">
      <c r="A377" s="13">
        <v>1809080.0</v>
      </c>
      <c r="B377" s="14" t="str">
        <f>CONCATENATE("https://bugzilla.mozilla.org/show_bug.cgi?id=",A377)</f>
        <v>https://bugzilla.mozilla.org/show_bug.cgi?id=1809080</v>
      </c>
      <c r="C377" s="13">
        <v>0.0</v>
      </c>
      <c r="D377" s="13" t="s">
        <v>52</v>
      </c>
      <c r="E377" s="13" t="s">
        <v>205</v>
      </c>
      <c r="F377" s="13" t="s">
        <v>606</v>
      </c>
      <c r="G377" s="13" t="s">
        <v>1895</v>
      </c>
      <c r="H377" s="13" t="s">
        <v>2680</v>
      </c>
      <c r="I377" s="13">
        <v>2023.0</v>
      </c>
      <c r="J377" s="15">
        <v>44927.0</v>
      </c>
      <c r="K377" s="13" t="s">
        <v>2681</v>
      </c>
      <c r="L377" s="13" t="s">
        <v>2682</v>
      </c>
      <c r="M377" s="7">
        <f>IFERROR(__xludf.DUMMYFUNCTION("index(SPLIT(L377,""-""),0,1)"),2023.0)</f>
        <v>2023</v>
      </c>
      <c r="N377" s="13">
        <v>4.0</v>
      </c>
      <c r="O377" s="13">
        <v>5.0</v>
      </c>
      <c r="P377" s="13">
        <v>5.0</v>
      </c>
      <c r="Q377" s="13" t="s">
        <v>2683</v>
      </c>
      <c r="R377" s="13">
        <v>15.0</v>
      </c>
      <c r="S377" s="13">
        <v>41.0</v>
      </c>
      <c r="T377" s="13">
        <v>9.0</v>
      </c>
      <c r="U377" s="13">
        <v>450.0</v>
      </c>
      <c r="V377" s="13">
        <v>5.0</v>
      </c>
      <c r="W377" s="13">
        <v>285.0</v>
      </c>
      <c r="X377" s="13" t="s">
        <v>1895</v>
      </c>
      <c r="Y377" s="13">
        <v>5.0</v>
      </c>
      <c r="Z377" s="13">
        <v>285.0</v>
      </c>
      <c r="AA377" s="13">
        <v>1.0</v>
      </c>
      <c r="AB377" s="13">
        <v>4.0</v>
      </c>
      <c r="AC377" s="13" t="s">
        <v>222</v>
      </c>
      <c r="AD377" s="13" t="s">
        <v>1721</v>
      </c>
      <c r="AE377" s="13" t="s">
        <v>62</v>
      </c>
      <c r="AF377" s="13" t="s">
        <v>115</v>
      </c>
      <c r="AG377" s="13"/>
      <c r="AH377" s="13"/>
      <c r="AI377" s="13"/>
      <c r="AJ377" s="13"/>
      <c r="AK377" s="13"/>
      <c r="AL377" s="13" t="s">
        <v>66</v>
      </c>
      <c r="AM377" s="13" t="s">
        <v>241</v>
      </c>
      <c r="AN377" s="10" t="s">
        <v>2684</v>
      </c>
      <c r="AO377" s="11" t="s">
        <v>306</v>
      </c>
      <c r="AP377" s="11">
        <v>6.0</v>
      </c>
      <c r="AQ377" s="11" t="str">
        <f t="shared" ref="AQ377:AQ378" si="43">IF(AP377&gt;12,"1","0")</f>
        <v>0</v>
      </c>
      <c r="AR377" s="12">
        <f>IFERROR(__xludf.DUMMYFUNCTION("IF(REGEXMATCH(AO377, ""ISU_REP""), 1, 0)"),0.0)</f>
        <v>0</v>
      </c>
      <c r="AS377" s="12">
        <f>IFERROR(__xludf.DUMMYFUNCTION("IF(REGEXMATCH(AO377, ""ISU_ANLYS""), 1, 0)"),0.0)</f>
        <v>0</v>
      </c>
      <c r="AT377" s="12">
        <f>IFERROR(__xludf.DUMMYFUNCTION("IF(REGEXMATCH(AO377, ""SOL_DES""), 1, 0)"),1.0)</f>
        <v>1</v>
      </c>
      <c r="AU377" s="12">
        <f>IFERROR(__xludf.DUMMYFUNCTION("IF(REGEXMATCH(AO377, ""IMPL""), 1, 0)"),1.0)</f>
        <v>1</v>
      </c>
      <c r="AV377" s="12">
        <f>IFERROR(__xludf.DUMMYFUNCTION("IF(REGEXMATCH(AO377, ""CR""), 1, 0)"),1.0)</f>
        <v>1</v>
      </c>
      <c r="AW377" s="12">
        <f>IFERROR(__xludf.DUMMYFUNCTION("IF(REGEXMATCH(AO377, ""VER""), 1, 0)"),1.0)</f>
        <v>1</v>
      </c>
      <c r="AX377" s="16" t="s">
        <v>307</v>
      </c>
      <c r="AY377" s="16" t="s">
        <v>94</v>
      </c>
    </row>
    <row r="378" ht="15.75" customHeight="1">
      <c r="A378" s="5">
        <v>1811466.0</v>
      </c>
      <c r="B378" s="6" t="s">
        <v>2685</v>
      </c>
      <c r="C378" s="5">
        <v>0.0</v>
      </c>
      <c r="D378" s="7" t="s">
        <v>52</v>
      </c>
      <c r="E378" s="7" t="s">
        <v>205</v>
      </c>
      <c r="F378" s="7" t="s">
        <v>2686</v>
      </c>
      <c r="G378" s="7" t="s">
        <v>2687</v>
      </c>
      <c r="H378" s="7" t="s">
        <v>2688</v>
      </c>
      <c r="I378" s="5">
        <v>2023.0</v>
      </c>
      <c r="J378" s="8">
        <v>44927.0</v>
      </c>
      <c r="K378" s="7" t="s">
        <v>2689</v>
      </c>
      <c r="L378" s="7" t="s">
        <v>2690</v>
      </c>
      <c r="M378" s="7">
        <f>IFERROR(__xludf.DUMMYFUNCTION("index(SPLIT(L378,""-""),0,1)"),2023.0)</f>
        <v>2023</v>
      </c>
      <c r="N378" s="5">
        <v>3.0</v>
      </c>
      <c r="O378" s="5">
        <v>11.0</v>
      </c>
      <c r="P378" s="5">
        <v>6.0</v>
      </c>
      <c r="Q378" s="7" t="s">
        <v>2691</v>
      </c>
      <c r="R378" s="5">
        <v>21.0</v>
      </c>
      <c r="S378" s="5">
        <v>243.0</v>
      </c>
      <c r="T378" s="5">
        <v>12.0</v>
      </c>
      <c r="U378" s="5">
        <v>598.0</v>
      </c>
      <c r="V378" s="5">
        <v>1.0</v>
      </c>
      <c r="W378" s="5">
        <v>243.0</v>
      </c>
      <c r="X378" s="7" t="s">
        <v>1437</v>
      </c>
      <c r="Y378" s="5">
        <v>2.0</v>
      </c>
      <c r="Z378" s="5">
        <v>106.0</v>
      </c>
      <c r="AA378" s="5">
        <v>0.0</v>
      </c>
      <c r="AB378" s="5">
        <v>4.0</v>
      </c>
      <c r="AC378" s="7" t="s">
        <v>222</v>
      </c>
      <c r="AD378" s="7" t="s">
        <v>1721</v>
      </c>
      <c r="AE378" s="7" t="s">
        <v>62</v>
      </c>
      <c r="AF378" s="7" t="s">
        <v>115</v>
      </c>
      <c r="AG378" s="7" t="s">
        <v>64</v>
      </c>
      <c r="AH378" s="7"/>
      <c r="AI378" s="7" t="s">
        <v>212</v>
      </c>
      <c r="AJ378" s="9" t="b">
        <v>0</v>
      </c>
      <c r="AK378" s="7" t="s">
        <v>2692</v>
      </c>
      <c r="AL378" s="5" t="s">
        <v>66</v>
      </c>
      <c r="AM378" s="5" t="s">
        <v>90</v>
      </c>
      <c r="AN378" s="10" t="s">
        <v>2693</v>
      </c>
      <c r="AO378" s="11" t="s">
        <v>621</v>
      </c>
      <c r="AP378" s="11">
        <v>4.0</v>
      </c>
      <c r="AQ378" s="11" t="str">
        <f t="shared" si="43"/>
        <v>0</v>
      </c>
      <c r="AR378" s="12">
        <f>IFERROR(__xludf.DUMMYFUNCTION("IF(REGEXMATCH(AO378, ""ISU_REP""), 1, 0)"),0.0)</f>
        <v>0</v>
      </c>
      <c r="AS378" s="12">
        <f>IFERROR(__xludf.DUMMYFUNCTION("IF(REGEXMATCH(AO378, ""ISU_ANLYS""), 1, 0)"),1.0)</f>
        <v>1</v>
      </c>
      <c r="AT378" s="12">
        <f>IFERROR(__xludf.DUMMYFUNCTION("IF(REGEXMATCH(AO378, ""SOL_DES""), 1, 0)"),0.0)</f>
        <v>0</v>
      </c>
      <c r="AU378" s="12">
        <f>IFERROR(__xludf.DUMMYFUNCTION("IF(REGEXMATCH(AO378, ""IMPL""), 1, 0)"),1.0)</f>
        <v>1</v>
      </c>
      <c r="AV378" s="12">
        <f>IFERROR(__xludf.DUMMYFUNCTION("IF(REGEXMATCH(AO378, ""CR""), 1, 0)"),1.0)</f>
        <v>1</v>
      </c>
      <c r="AW378" s="12">
        <f>IFERROR(__xludf.DUMMYFUNCTION("IF(REGEXMATCH(AO378, ""VER""), 1, 0)"),1.0)</f>
        <v>1</v>
      </c>
      <c r="AX378" s="10" t="s">
        <v>319</v>
      </c>
      <c r="AY378" s="10" t="s">
        <v>71</v>
      </c>
    </row>
    <row r="379" ht="15.75" customHeight="1">
      <c r="A379" s="5">
        <v>1815706.0</v>
      </c>
      <c r="B379" s="6" t="s">
        <v>2694</v>
      </c>
      <c r="C379" s="5">
        <v>0.0</v>
      </c>
      <c r="D379" s="7" t="s">
        <v>605</v>
      </c>
      <c r="E379" s="7" t="s">
        <v>205</v>
      </c>
      <c r="F379" s="7" t="s">
        <v>2695</v>
      </c>
      <c r="G379" s="7" t="s">
        <v>2696</v>
      </c>
      <c r="H379" s="7" t="s">
        <v>2697</v>
      </c>
      <c r="I379" s="5">
        <v>2023.0</v>
      </c>
      <c r="J379" s="8">
        <v>44958.0</v>
      </c>
      <c r="K379" s="7" t="s">
        <v>2698</v>
      </c>
      <c r="L379" s="7" t="s">
        <v>2699</v>
      </c>
      <c r="M379" s="7">
        <f>IFERROR(__xludf.DUMMYFUNCTION("index(SPLIT(L379,""-""),0,1)"),2023.0)</f>
        <v>2023</v>
      </c>
      <c r="N379" s="5">
        <v>14.0</v>
      </c>
      <c r="O379" s="5">
        <v>62.0</v>
      </c>
      <c r="P379" s="5">
        <v>5.0</v>
      </c>
      <c r="Q379" s="7" t="s">
        <v>2700</v>
      </c>
      <c r="R379" s="5">
        <v>9.0</v>
      </c>
      <c r="S379" s="5">
        <v>89.0</v>
      </c>
      <c r="T379" s="5">
        <v>12.0</v>
      </c>
      <c r="U379" s="5">
        <v>1065.0</v>
      </c>
      <c r="V379" s="5">
        <v>3.0</v>
      </c>
      <c r="W379" s="5">
        <v>132.0</v>
      </c>
      <c r="X379" s="7" t="s">
        <v>2701</v>
      </c>
      <c r="Y379" s="5">
        <v>1.0</v>
      </c>
      <c r="Z379" s="5">
        <v>183.0</v>
      </c>
      <c r="AA379" s="5">
        <v>0.0</v>
      </c>
      <c r="AB379" s="5">
        <v>5.0</v>
      </c>
      <c r="AC379" s="7" t="s">
        <v>222</v>
      </c>
      <c r="AD379" s="7" t="s">
        <v>60</v>
      </c>
      <c r="AE379" s="7" t="s">
        <v>62</v>
      </c>
      <c r="AF379" s="7" t="s">
        <v>115</v>
      </c>
      <c r="AG379" s="7" t="s">
        <v>64</v>
      </c>
      <c r="AH379" s="7"/>
      <c r="AI379" s="7" t="s">
        <v>212</v>
      </c>
      <c r="AJ379" s="9" t="b">
        <v>0</v>
      </c>
      <c r="AK379" s="7" t="s">
        <v>64</v>
      </c>
      <c r="AL379" s="5" t="s">
        <v>66</v>
      </c>
      <c r="AM379" s="5" t="s">
        <v>223</v>
      </c>
      <c r="AN379" s="10" t="s">
        <v>2702</v>
      </c>
      <c r="AO379" s="11" t="s">
        <v>2703</v>
      </c>
      <c r="AP379" s="11">
        <v>6.0</v>
      </c>
      <c r="AQ379" s="11"/>
      <c r="AR379" s="12">
        <f>IFERROR(__xludf.DUMMYFUNCTION("IF(REGEXMATCH(AO379, ""ISU_REP""), 1, 0)"),0.0)</f>
        <v>0</v>
      </c>
      <c r="AS379" s="12">
        <f>IFERROR(__xludf.DUMMYFUNCTION("IF(REGEXMATCH(AO379, ""ISU_ANLYS""), 1, 0)"),0.0)</f>
        <v>0</v>
      </c>
      <c r="AT379" s="12">
        <f>IFERROR(__xludf.DUMMYFUNCTION("IF(REGEXMATCH(AO379, ""SOL_DES""), 1, 0)"),1.0)</f>
        <v>1</v>
      </c>
      <c r="AU379" s="12">
        <f>IFERROR(__xludf.DUMMYFUNCTION("IF(REGEXMATCH(AO379, ""IMPL""), 1, 0)"),1.0)</f>
        <v>1</v>
      </c>
      <c r="AV379" s="12">
        <f>IFERROR(__xludf.DUMMYFUNCTION("IF(REGEXMATCH(AO379, ""CR""), 1, 0)"),1.0)</f>
        <v>1</v>
      </c>
      <c r="AW379" s="12">
        <f>IFERROR(__xludf.DUMMYFUNCTION("IF(REGEXMATCH(AO379, ""VER""), 1, 0)"),1.0)</f>
        <v>1</v>
      </c>
      <c r="AX379" s="10" t="s">
        <v>307</v>
      </c>
      <c r="AY379" s="10" t="s">
        <v>94</v>
      </c>
    </row>
    <row r="380" ht="15.75" customHeight="1">
      <c r="A380" s="5">
        <v>1815782.0</v>
      </c>
      <c r="B380" s="6" t="s">
        <v>2704</v>
      </c>
      <c r="C380" s="5">
        <v>1.0</v>
      </c>
      <c r="D380" s="7" t="s">
        <v>605</v>
      </c>
      <c r="E380" s="7" t="s">
        <v>53</v>
      </c>
      <c r="F380" s="7" t="s">
        <v>54</v>
      </c>
      <c r="G380" s="7" t="s">
        <v>1807</v>
      </c>
      <c r="H380" s="7" t="s">
        <v>2705</v>
      </c>
      <c r="I380" s="5">
        <v>2023.0</v>
      </c>
      <c r="J380" s="8">
        <v>44958.0</v>
      </c>
      <c r="K380" s="7" t="s">
        <v>2706</v>
      </c>
      <c r="L380" s="7" t="s">
        <v>2706</v>
      </c>
      <c r="M380" s="7"/>
      <c r="N380" s="5">
        <v>12.0</v>
      </c>
      <c r="O380" s="5">
        <v>12.0</v>
      </c>
      <c r="P380" s="5">
        <v>0.0</v>
      </c>
      <c r="Q380" s="7" t="s">
        <v>2707</v>
      </c>
      <c r="R380" s="5">
        <v>14.0</v>
      </c>
      <c r="S380" s="5">
        <v>176.0</v>
      </c>
      <c r="T380" s="5">
        <v>5.0</v>
      </c>
      <c r="U380" s="5">
        <v>231.0</v>
      </c>
      <c r="V380" s="5">
        <v>3.0</v>
      </c>
      <c r="W380" s="5">
        <v>196.0</v>
      </c>
      <c r="X380" s="7" t="s">
        <v>1807</v>
      </c>
      <c r="Y380" s="5">
        <v>3.0</v>
      </c>
      <c r="Z380" s="5">
        <v>196.0</v>
      </c>
      <c r="AA380" s="5">
        <v>1.0</v>
      </c>
      <c r="AB380" s="5">
        <v>0.0</v>
      </c>
      <c r="AC380" s="7" t="s">
        <v>1570</v>
      </c>
      <c r="AD380" s="7" t="s">
        <v>60</v>
      </c>
      <c r="AE380" s="7" t="s">
        <v>62</v>
      </c>
      <c r="AF380" s="7" t="s">
        <v>63</v>
      </c>
      <c r="AG380" s="7" t="s">
        <v>64</v>
      </c>
      <c r="AH380" s="7"/>
      <c r="AI380" s="7" t="s">
        <v>65</v>
      </c>
      <c r="AJ380" s="9" t="b">
        <v>0</v>
      </c>
      <c r="AK380" s="7" t="s">
        <v>64</v>
      </c>
      <c r="AL380" s="5" t="s">
        <v>66</v>
      </c>
      <c r="AM380" s="5" t="s">
        <v>103</v>
      </c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ht="15.75" customHeight="1">
      <c r="A381" s="5">
        <v>1816476.0</v>
      </c>
      <c r="B381" s="6" t="s">
        <v>2708</v>
      </c>
      <c r="C381" s="5">
        <v>1.0</v>
      </c>
      <c r="D381" s="7" t="s">
        <v>605</v>
      </c>
      <c r="E381" s="7" t="s">
        <v>53</v>
      </c>
      <c r="F381" s="7" t="s">
        <v>2709</v>
      </c>
      <c r="G381" s="7" t="s">
        <v>1807</v>
      </c>
      <c r="H381" s="7" t="s">
        <v>2710</v>
      </c>
      <c r="I381" s="5">
        <v>2023.0</v>
      </c>
      <c r="J381" s="8">
        <v>44958.0</v>
      </c>
      <c r="K381" s="7" t="s">
        <v>2711</v>
      </c>
      <c r="L381" s="7" t="s">
        <v>2712</v>
      </c>
      <c r="M381" s="7"/>
      <c r="N381" s="5">
        <v>17.0</v>
      </c>
      <c r="O381" s="5">
        <v>19.0</v>
      </c>
      <c r="P381" s="5">
        <v>0.0</v>
      </c>
      <c r="Q381" s="7" t="s">
        <v>2713</v>
      </c>
      <c r="R381" s="5">
        <v>10.0</v>
      </c>
      <c r="S381" s="5">
        <v>102.0</v>
      </c>
      <c r="T381" s="5">
        <v>8.0</v>
      </c>
      <c r="U381" s="5">
        <v>230.0</v>
      </c>
      <c r="V381" s="5">
        <v>5.0</v>
      </c>
      <c r="W381" s="5">
        <v>136.0</v>
      </c>
      <c r="X381" s="7" t="s">
        <v>1807</v>
      </c>
      <c r="Y381" s="5">
        <v>5.0</v>
      </c>
      <c r="Z381" s="5">
        <v>136.0</v>
      </c>
      <c r="AA381" s="5">
        <v>1.0</v>
      </c>
      <c r="AB381" s="5">
        <v>0.0</v>
      </c>
      <c r="AC381" s="7" t="s">
        <v>1570</v>
      </c>
      <c r="AD381" s="7" t="s">
        <v>60</v>
      </c>
      <c r="AE381" s="7" t="s">
        <v>62</v>
      </c>
      <c r="AF381" s="7" t="s">
        <v>63</v>
      </c>
      <c r="AG381" s="7" t="s">
        <v>64</v>
      </c>
      <c r="AH381" s="7"/>
      <c r="AI381" s="7" t="s">
        <v>65</v>
      </c>
      <c r="AJ381" s="9" t="b">
        <v>0</v>
      </c>
      <c r="AK381" s="7" t="s">
        <v>64</v>
      </c>
      <c r="AL381" s="5" t="s">
        <v>66</v>
      </c>
      <c r="AM381" s="5" t="s">
        <v>241</v>
      </c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ht="15.75" customHeight="1">
      <c r="A382" s="5">
        <v>1818468.0</v>
      </c>
      <c r="B382" s="6" t="s">
        <v>2714</v>
      </c>
      <c r="C382" s="5">
        <v>0.0</v>
      </c>
      <c r="D382" s="7" t="s">
        <v>52</v>
      </c>
      <c r="E382" s="7" t="s">
        <v>53</v>
      </c>
      <c r="F382" s="7" t="s">
        <v>185</v>
      </c>
      <c r="G382" s="7" t="s">
        <v>2715</v>
      </c>
      <c r="H382" s="7" t="s">
        <v>2716</v>
      </c>
      <c r="I382" s="5">
        <v>2023.0</v>
      </c>
      <c r="J382" s="8">
        <v>44958.0</v>
      </c>
      <c r="K382" s="7" t="s">
        <v>2717</v>
      </c>
      <c r="L382" s="7" t="s">
        <v>2718</v>
      </c>
      <c r="M382" s="7">
        <f>IFERROR(__xludf.DUMMYFUNCTION("index(SPLIT(L382,""-""),0,1)"),2023.0)</f>
        <v>2023</v>
      </c>
      <c r="N382" s="5">
        <v>1.0</v>
      </c>
      <c r="O382" s="5">
        <v>5.0</v>
      </c>
      <c r="P382" s="5">
        <v>0.0</v>
      </c>
      <c r="Q382" s="7" t="s">
        <v>2719</v>
      </c>
      <c r="R382" s="5">
        <v>12.0</v>
      </c>
      <c r="S382" s="5">
        <v>0.0</v>
      </c>
      <c r="T382" s="5">
        <v>4.0</v>
      </c>
      <c r="U382" s="5">
        <v>50.0</v>
      </c>
      <c r="V382" s="5">
        <v>2.0</v>
      </c>
      <c r="W382" s="5">
        <v>17.0</v>
      </c>
      <c r="X382" s="7" t="s">
        <v>2715</v>
      </c>
      <c r="Y382" s="5">
        <v>2.0</v>
      </c>
      <c r="Z382" s="5">
        <v>17.0</v>
      </c>
      <c r="AA382" s="5">
        <v>1.0</v>
      </c>
      <c r="AB382" s="5">
        <v>1.0</v>
      </c>
      <c r="AC382" s="7" t="s">
        <v>60</v>
      </c>
      <c r="AD382" s="7" t="s">
        <v>60</v>
      </c>
      <c r="AE382" s="7" t="s">
        <v>62</v>
      </c>
      <c r="AF382" s="7" t="s">
        <v>63</v>
      </c>
      <c r="AG382" s="7" t="s">
        <v>64</v>
      </c>
      <c r="AH382" s="7"/>
      <c r="AI382" s="7" t="s">
        <v>65</v>
      </c>
      <c r="AJ382" s="9" t="b">
        <v>0</v>
      </c>
      <c r="AK382" s="7" t="s">
        <v>64</v>
      </c>
      <c r="AL382" s="5" t="s">
        <v>172</v>
      </c>
      <c r="AM382" s="5" t="s">
        <v>1074</v>
      </c>
      <c r="AN382" s="10" t="s">
        <v>328</v>
      </c>
      <c r="AO382" s="11" t="s">
        <v>154</v>
      </c>
      <c r="AP382" s="11">
        <v>2.0</v>
      </c>
      <c r="AQ382" s="11" t="str">
        <f t="shared" ref="AQ382:AQ385" si="44">IF(AP382&gt;12,"1","0")</f>
        <v>0</v>
      </c>
      <c r="AR382" s="12">
        <f>IFERROR(__xludf.DUMMYFUNCTION("IF(REGEXMATCH(AO382, ""ISU_REP""), 1, 0)"),0.0)</f>
        <v>0</v>
      </c>
      <c r="AS382" s="12">
        <f>IFERROR(__xludf.DUMMYFUNCTION("IF(REGEXMATCH(AO382, ""ISU_ANLYS""), 1, 0)"),0.0)</f>
        <v>0</v>
      </c>
      <c r="AT382" s="12">
        <f>IFERROR(__xludf.DUMMYFUNCTION("IF(REGEXMATCH(AO382, ""SOL_DES""), 1, 0)"),0.0)</f>
        <v>0</v>
      </c>
      <c r="AU382" s="12">
        <f>IFERROR(__xludf.DUMMYFUNCTION("IF(REGEXMATCH(AO382, ""IMPL""), 1, 0)"),1.0)</f>
        <v>1</v>
      </c>
      <c r="AV382" s="12">
        <f>IFERROR(__xludf.DUMMYFUNCTION("IF(REGEXMATCH(AO382, ""CR""), 1, 0)"),1.0)</f>
        <v>1</v>
      </c>
      <c r="AW382" s="12">
        <f>IFERROR(__xludf.DUMMYFUNCTION("IF(REGEXMATCH(AO382, ""VER""), 1, 0)"),0.0)</f>
        <v>0</v>
      </c>
      <c r="AX382" s="10" t="s">
        <v>155</v>
      </c>
      <c r="AY382" s="10" t="s">
        <v>71</v>
      </c>
    </row>
    <row r="383" ht="15.75" customHeight="1">
      <c r="A383" s="13">
        <v>1820814.0</v>
      </c>
      <c r="B383" s="14" t="str">
        <f t="shared" ref="B383:B385" si="45">CONCATENATE("https://bugzilla.mozilla.org/show_bug.cgi?id=",A383)</f>
        <v>https://bugzilla.mozilla.org/show_bug.cgi?id=1820814</v>
      </c>
      <c r="C383" s="13">
        <v>0.0</v>
      </c>
      <c r="D383" s="13" t="s">
        <v>52</v>
      </c>
      <c r="E383" s="13" t="s">
        <v>53</v>
      </c>
      <c r="F383" s="13" t="s">
        <v>1319</v>
      </c>
      <c r="G383" s="13" t="s">
        <v>2720</v>
      </c>
      <c r="H383" s="13" t="s">
        <v>2721</v>
      </c>
      <c r="I383" s="13">
        <v>2023.0</v>
      </c>
      <c r="J383" s="15">
        <v>44986.0</v>
      </c>
      <c r="K383" s="13" t="s">
        <v>2722</v>
      </c>
      <c r="L383" s="13" t="s">
        <v>2722</v>
      </c>
      <c r="M383" s="7">
        <f>IFERROR(__xludf.DUMMYFUNCTION("index(SPLIT(L383,""-""),0,1)"),2023.0)</f>
        <v>2023</v>
      </c>
      <c r="N383" s="13">
        <v>8.0</v>
      </c>
      <c r="O383" s="13">
        <v>8.0</v>
      </c>
      <c r="P383" s="13">
        <v>0.0</v>
      </c>
      <c r="Q383" s="13" t="s">
        <v>2723</v>
      </c>
      <c r="R383" s="13">
        <v>11.0</v>
      </c>
      <c r="S383" s="13">
        <v>97.0</v>
      </c>
      <c r="T383" s="13">
        <v>6.0</v>
      </c>
      <c r="U383" s="13">
        <v>180.0</v>
      </c>
      <c r="V383" s="13">
        <v>4.0</v>
      </c>
      <c r="W383" s="13">
        <v>149.0</v>
      </c>
      <c r="X383" s="13" t="s">
        <v>2720</v>
      </c>
      <c r="Y383" s="13">
        <v>4.0</v>
      </c>
      <c r="Z383" s="13">
        <v>149.0</v>
      </c>
      <c r="AA383" s="13">
        <v>1.0</v>
      </c>
      <c r="AB383" s="13">
        <v>1.0</v>
      </c>
      <c r="AC383" s="13" t="s">
        <v>60</v>
      </c>
      <c r="AD383" s="13" t="s">
        <v>60</v>
      </c>
      <c r="AE383" s="13" t="s">
        <v>62</v>
      </c>
      <c r="AF383" s="13" t="s">
        <v>63</v>
      </c>
      <c r="AG383" s="13"/>
      <c r="AH383" s="13"/>
      <c r="AI383" s="13"/>
      <c r="AJ383" s="13"/>
      <c r="AK383" s="13"/>
      <c r="AL383" s="13" t="s">
        <v>66</v>
      </c>
      <c r="AM383" s="13" t="s">
        <v>241</v>
      </c>
      <c r="AN383" s="10" t="s">
        <v>1449</v>
      </c>
      <c r="AO383" s="11" t="s">
        <v>448</v>
      </c>
      <c r="AP383" s="11">
        <v>3.0</v>
      </c>
      <c r="AQ383" s="11" t="str">
        <f t="shared" si="44"/>
        <v>0</v>
      </c>
      <c r="AR383" s="12">
        <f>IFERROR(__xludf.DUMMYFUNCTION("IF(REGEXMATCH(AO383, ""ISU_REP""), 1, 0)"),0.0)</f>
        <v>0</v>
      </c>
      <c r="AS383" s="12">
        <f>IFERROR(__xludf.DUMMYFUNCTION("IF(REGEXMATCH(AO383, ""ISU_ANLYS""), 1, 0)"),0.0)</f>
        <v>0</v>
      </c>
      <c r="AT383" s="12">
        <f>IFERROR(__xludf.DUMMYFUNCTION("IF(REGEXMATCH(AO383, ""SOL_DES""), 1, 0)"),1.0)</f>
        <v>1</v>
      </c>
      <c r="AU383" s="12">
        <f>IFERROR(__xludf.DUMMYFUNCTION("IF(REGEXMATCH(AO383, ""IMPL""), 1, 0)"),1.0)</f>
        <v>1</v>
      </c>
      <c r="AV383" s="12">
        <f>IFERROR(__xludf.DUMMYFUNCTION("IF(REGEXMATCH(AO383, ""CR""), 1, 0)"),1.0)</f>
        <v>1</v>
      </c>
      <c r="AW383" s="12">
        <f>IFERROR(__xludf.DUMMYFUNCTION("IF(REGEXMATCH(AO383, ""VER""), 1, 0)"),0.0)</f>
        <v>0</v>
      </c>
      <c r="AX383" s="16" t="s">
        <v>376</v>
      </c>
      <c r="AY383" s="16" t="s">
        <v>71</v>
      </c>
    </row>
    <row r="384" ht="15.75" customHeight="1">
      <c r="A384" s="13">
        <v>1821213.0</v>
      </c>
      <c r="B384" s="14" t="str">
        <f t="shared" si="45"/>
        <v>https://bugzilla.mozilla.org/show_bug.cgi?id=1821213</v>
      </c>
      <c r="C384" s="13">
        <v>0.0</v>
      </c>
      <c r="D384" s="13" t="s">
        <v>52</v>
      </c>
      <c r="E384" s="13" t="s">
        <v>53</v>
      </c>
      <c r="F384" s="13" t="s">
        <v>2724</v>
      </c>
      <c r="G384" s="13" t="s">
        <v>1549</v>
      </c>
      <c r="H384" s="13" t="s">
        <v>2725</v>
      </c>
      <c r="I384" s="13">
        <v>2023.0</v>
      </c>
      <c r="J384" s="15">
        <v>44986.0</v>
      </c>
      <c r="K384" s="13" t="s">
        <v>2726</v>
      </c>
      <c r="L384" s="13" t="s">
        <v>2727</v>
      </c>
      <c r="M384" s="7">
        <f>IFERROR(__xludf.DUMMYFUNCTION("index(SPLIT(L384,""-""),0,1)"),2023.0)</f>
        <v>2023</v>
      </c>
      <c r="N384" s="13">
        <v>3.0</v>
      </c>
      <c r="O384" s="13">
        <v>5.0</v>
      </c>
      <c r="P384" s="13">
        <v>2.0</v>
      </c>
      <c r="Q384" s="13" t="s">
        <v>2728</v>
      </c>
      <c r="R384" s="13">
        <v>9.0</v>
      </c>
      <c r="S384" s="13">
        <v>1398.0</v>
      </c>
      <c r="T384" s="13">
        <v>16.0</v>
      </c>
      <c r="U384" s="13">
        <v>2196.0</v>
      </c>
      <c r="V384" s="13">
        <v>1.0</v>
      </c>
      <c r="W384" s="13">
        <v>1398.0</v>
      </c>
      <c r="X384" s="13" t="s">
        <v>1967</v>
      </c>
      <c r="Y384" s="13">
        <v>5.0</v>
      </c>
      <c r="Z384" s="13">
        <v>296.0</v>
      </c>
      <c r="AA384" s="13">
        <v>0.0</v>
      </c>
      <c r="AB384" s="13">
        <v>1.0</v>
      </c>
      <c r="AC384" s="13" t="s">
        <v>1774</v>
      </c>
      <c r="AD384" s="13" t="s">
        <v>2316</v>
      </c>
      <c r="AE384" s="13" t="s">
        <v>62</v>
      </c>
      <c r="AF384" s="13" t="s">
        <v>63</v>
      </c>
      <c r="AG384" s="13"/>
      <c r="AH384" s="13"/>
      <c r="AI384" s="13"/>
      <c r="AJ384" s="13"/>
      <c r="AK384" s="13"/>
      <c r="AL384" s="13"/>
      <c r="AM384" s="13"/>
      <c r="AN384" s="10" t="s">
        <v>2729</v>
      </c>
      <c r="AO384" s="11" t="s">
        <v>1037</v>
      </c>
      <c r="AP384" s="11">
        <v>4.0</v>
      </c>
      <c r="AQ384" s="11" t="str">
        <f t="shared" si="44"/>
        <v>0</v>
      </c>
      <c r="AR384" s="12">
        <f>IFERROR(__xludf.DUMMYFUNCTION("IF(REGEXMATCH(AO384, ""ISU_REP""), 1, 0)"),0.0)</f>
        <v>0</v>
      </c>
      <c r="AS384" s="12">
        <f>IFERROR(__xludf.DUMMYFUNCTION("IF(REGEXMATCH(AO384, ""ISU_ANLYS""), 1, 0)"),1.0)</f>
        <v>1</v>
      </c>
      <c r="AT384" s="12">
        <f>IFERROR(__xludf.DUMMYFUNCTION("IF(REGEXMATCH(AO384, ""SOL_DES""), 1, 0)"),1.0)</f>
        <v>1</v>
      </c>
      <c r="AU384" s="12">
        <f>IFERROR(__xludf.DUMMYFUNCTION("IF(REGEXMATCH(AO384, ""IMPL""), 1, 0)"),1.0)</f>
        <v>1</v>
      </c>
      <c r="AV384" s="12">
        <f>IFERROR(__xludf.DUMMYFUNCTION("IF(REGEXMATCH(AO384, ""CR""), 1, 0)"),1.0)</f>
        <v>1</v>
      </c>
      <c r="AW384" s="12">
        <f>IFERROR(__xludf.DUMMYFUNCTION("IF(REGEXMATCH(AO384, ""VER""), 1, 0)"),0.0)</f>
        <v>0</v>
      </c>
      <c r="AX384" s="16" t="s">
        <v>70</v>
      </c>
      <c r="AY384" s="16" t="s">
        <v>71</v>
      </c>
    </row>
    <row r="385" ht="15.75" customHeight="1">
      <c r="A385" s="13">
        <v>1823751.0</v>
      </c>
      <c r="B385" s="14" t="str">
        <f t="shared" si="45"/>
        <v>https://bugzilla.mozilla.org/show_bug.cgi?id=1823751</v>
      </c>
      <c r="C385" s="13">
        <v>0.0</v>
      </c>
      <c r="D385" s="13" t="s">
        <v>52</v>
      </c>
      <c r="E385" s="13" t="s">
        <v>53</v>
      </c>
      <c r="F385" s="13" t="s">
        <v>217</v>
      </c>
      <c r="G385" s="13" t="s">
        <v>2730</v>
      </c>
      <c r="H385" s="13" t="s">
        <v>2731</v>
      </c>
      <c r="I385" s="13">
        <v>2023.0</v>
      </c>
      <c r="J385" s="15">
        <v>44986.0</v>
      </c>
      <c r="K385" s="13" t="s">
        <v>2732</v>
      </c>
      <c r="L385" s="13" t="s">
        <v>2733</v>
      </c>
      <c r="M385" s="7">
        <f>IFERROR(__xludf.DUMMYFUNCTION("index(SPLIT(L385,""-""),0,1)"),2023.0)</f>
        <v>2023</v>
      </c>
      <c r="N385" s="13">
        <v>4.0</v>
      </c>
      <c r="O385" s="13">
        <v>10.0</v>
      </c>
      <c r="P385" s="13">
        <v>11.0</v>
      </c>
      <c r="Q385" s="13" t="s">
        <v>2734</v>
      </c>
      <c r="R385" s="13">
        <v>8.0</v>
      </c>
      <c r="S385" s="13">
        <v>90.0</v>
      </c>
      <c r="T385" s="13">
        <v>23.0</v>
      </c>
      <c r="U385" s="13">
        <v>996.0</v>
      </c>
      <c r="V385" s="13">
        <v>1.0</v>
      </c>
      <c r="W385" s="13">
        <v>90.0</v>
      </c>
      <c r="X385" s="13" t="s">
        <v>1967</v>
      </c>
      <c r="Y385" s="13">
        <v>6.0</v>
      </c>
      <c r="Z385" s="13">
        <v>359.0</v>
      </c>
      <c r="AA385" s="13">
        <v>0.0</v>
      </c>
      <c r="AB385" s="13">
        <v>5.0</v>
      </c>
      <c r="AC385" s="13" t="s">
        <v>742</v>
      </c>
      <c r="AD385" s="13" t="s">
        <v>1721</v>
      </c>
      <c r="AE385" s="13" t="s">
        <v>62</v>
      </c>
      <c r="AF385" s="13" t="s">
        <v>115</v>
      </c>
      <c r="AG385" s="13"/>
      <c r="AH385" s="13"/>
      <c r="AI385" s="13"/>
      <c r="AJ385" s="13"/>
      <c r="AK385" s="13"/>
      <c r="AL385" s="13"/>
      <c r="AM385" s="13"/>
      <c r="AN385" s="10" t="s">
        <v>2735</v>
      </c>
      <c r="AO385" s="11" t="s">
        <v>2736</v>
      </c>
      <c r="AP385" s="11">
        <v>7.0</v>
      </c>
      <c r="AQ385" s="11" t="str">
        <f t="shared" si="44"/>
        <v>0</v>
      </c>
      <c r="AR385" s="12">
        <f>IFERROR(__xludf.DUMMYFUNCTION("IF(REGEXMATCH(AO385, ""ISU_REP""), 1, 0)"),1.0)</f>
        <v>1</v>
      </c>
      <c r="AS385" s="12">
        <f>IFERROR(__xludf.DUMMYFUNCTION("IF(REGEXMATCH(AO385, ""ISU_ANLYS""), 1, 0)"),1.0)</f>
        <v>1</v>
      </c>
      <c r="AT385" s="12">
        <f>IFERROR(__xludf.DUMMYFUNCTION("IF(REGEXMATCH(AO385, ""SOL_DES""), 1, 0)"),0.0)</f>
        <v>0</v>
      </c>
      <c r="AU385" s="12">
        <f>IFERROR(__xludf.DUMMYFUNCTION("IF(REGEXMATCH(AO385, ""IMPL""), 1, 0)"),1.0)</f>
        <v>1</v>
      </c>
      <c r="AV385" s="12">
        <f>IFERROR(__xludf.DUMMYFUNCTION("IF(REGEXMATCH(AO385, ""CR""), 1, 0)"),1.0)</f>
        <v>1</v>
      </c>
      <c r="AW385" s="12">
        <f>IFERROR(__xludf.DUMMYFUNCTION("IF(REGEXMATCH(AO385, ""VER""), 1, 0)"),1.0)</f>
        <v>1</v>
      </c>
      <c r="AX385" s="16" t="s">
        <v>1253</v>
      </c>
      <c r="AY385" s="16" t="s">
        <v>94</v>
      </c>
    </row>
    <row r="386" ht="15.75" customHeight="1">
      <c r="A386" s="11"/>
      <c r="B386" s="10"/>
      <c r="C386" s="11">
        <f>SUM(C2:C385)</f>
        <v>28</v>
      </c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0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</row>
    <row r="387" ht="15.75" customHeight="1">
      <c r="A387" s="11"/>
      <c r="B387" s="10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0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</row>
    <row r="388" ht="15.75" customHeight="1">
      <c r="A388" s="11"/>
      <c r="B388" s="10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0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</row>
    <row r="389" ht="15.75" customHeight="1">
      <c r="A389" s="11"/>
      <c r="B389" s="10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0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</row>
    <row r="390" ht="15.75" customHeight="1">
      <c r="B390" s="21"/>
      <c r="AN390" s="21"/>
    </row>
    <row r="391" ht="15.75" customHeight="1">
      <c r="B391" s="21"/>
      <c r="AN391" s="21"/>
    </row>
    <row r="392" ht="15.75" customHeight="1">
      <c r="B392" s="21"/>
      <c r="AN392" s="21"/>
    </row>
    <row r="393" ht="15.75" customHeight="1">
      <c r="B393" s="21"/>
      <c r="AN393" s="21"/>
    </row>
    <row r="394" ht="15.75" customHeight="1">
      <c r="B394" s="21"/>
      <c r="AN394" s="21"/>
    </row>
    <row r="395" ht="15.75" customHeight="1">
      <c r="B395" s="21"/>
      <c r="AN395" s="21"/>
    </row>
    <row r="396" ht="15.75" customHeight="1">
      <c r="B396" s="21"/>
      <c r="AN396" s="21"/>
    </row>
    <row r="397" ht="15.75" customHeight="1">
      <c r="B397" s="21"/>
      <c r="AN397" s="21"/>
    </row>
    <row r="398" ht="15.75" customHeight="1">
      <c r="B398" s="21"/>
      <c r="AN398" s="21"/>
    </row>
    <row r="399" ht="15.75" customHeight="1">
      <c r="B399" s="21"/>
      <c r="AN399" s="21"/>
    </row>
    <row r="400" ht="15.75" customHeight="1">
      <c r="B400" s="21"/>
      <c r="AN400" s="21"/>
    </row>
    <row r="401" ht="15.75" customHeight="1">
      <c r="B401" s="21"/>
      <c r="AN401" s="21"/>
    </row>
    <row r="402" ht="15.75" customHeight="1">
      <c r="B402" s="21"/>
      <c r="AN402" s="21"/>
    </row>
    <row r="403" ht="15.75" customHeight="1">
      <c r="B403" s="21"/>
      <c r="AN403" s="21"/>
    </row>
    <row r="404" ht="15.75" customHeight="1">
      <c r="B404" s="21"/>
      <c r="AN404" s="21"/>
    </row>
    <row r="405" ht="15.75" customHeight="1">
      <c r="B405" s="21"/>
      <c r="AN405" s="21"/>
    </row>
    <row r="406" ht="15.75" customHeight="1">
      <c r="B406" s="21"/>
      <c r="AN406" s="21"/>
    </row>
    <row r="407" ht="15.75" customHeight="1">
      <c r="B407" s="21"/>
      <c r="AN407" s="21"/>
    </row>
    <row r="408" ht="15.75" customHeight="1">
      <c r="B408" s="21"/>
      <c r="AN408" s="21"/>
    </row>
    <row r="409" ht="15.75" customHeight="1">
      <c r="B409" s="21"/>
      <c r="AN409" s="21"/>
    </row>
    <row r="410" ht="15.75" customHeight="1">
      <c r="B410" s="21"/>
      <c r="AN410" s="21"/>
    </row>
    <row r="411" ht="15.75" customHeight="1">
      <c r="B411" s="21"/>
      <c r="AN411" s="21"/>
    </row>
    <row r="412" ht="15.75" customHeight="1">
      <c r="B412" s="21"/>
      <c r="AN412" s="21"/>
    </row>
    <row r="413" ht="15.75" customHeight="1">
      <c r="B413" s="21"/>
      <c r="AN413" s="21"/>
    </row>
    <row r="414" ht="15.75" customHeight="1">
      <c r="B414" s="21"/>
      <c r="AN414" s="21"/>
    </row>
    <row r="415" ht="15.75" customHeight="1">
      <c r="B415" s="21"/>
      <c r="AN415" s="21"/>
    </row>
    <row r="416" ht="15.75" customHeight="1">
      <c r="B416" s="21"/>
      <c r="AN416" s="21"/>
    </row>
    <row r="417" ht="15.75" customHeight="1">
      <c r="B417" s="21"/>
      <c r="AN417" s="21"/>
    </row>
    <row r="418" ht="15.75" customHeight="1">
      <c r="B418" s="21"/>
      <c r="AN418" s="21"/>
    </row>
    <row r="419" ht="15.75" customHeight="1">
      <c r="B419" s="21"/>
      <c r="AN419" s="21"/>
    </row>
    <row r="420" ht="15.75" customHeight="1">
      <c r="B420" s="21"/>
      <c r="AN420" s="21"/>
    </row>
    <row r="421" ht="15.75" customHeight="1">
      <c r="B421" s="21"/>
      <c r="AN421" s="21"/>
    </row>
    <row r="422" ht="15.75" customHeight="1">
      <c r="B422" s="21"/>
      <c r="AN422" s="21"/>
    </row>
    <row r="423" ht="15.75" customHeight="1">
      <c r="B423" s="21"/>
      <c r="AN423" s="21"/>
    </row>
    <row r="424" ht="15.75" customHeight="1">
      <c r="B424" s="21"/>
      <c r="AN424" s="21"/>
    </row>
    <row r="425" ht="15.75" customHeight="1">
      <c r="B425" s="21"/>
      <c r="AN425" s="21"/>
    </row>
    <row r="426" ht="15.75" customHeight="1">
      <c r="B426" s="21"/>
      <c r="AN426" s="21"/>
    </row>
    <row r="427" ht="15.75" customHeight="1">
      <c r="B427" s="21"/>
      <c r="AN427" s="21"/>
    </row>
    <row r="428" ht="15.75" customHeight="1">
      <c r="B428" s="21"/>
      <c r="AN428" s="21"/>
    </row>
    <row r="429" ht="15.75" customHeight="1">
      <c r="B429" s="21"/>
      <c r="AN429" s="21"/>
    </row>
    <row r="430" ht="15.75" customHeight="1">
      <c r="B430" s="21"/>
      <c r="AN430" s="21"/>
    </row>
    <row r="431" ht="15.75" customHeight="1">
      <c r="B431" s="21"/>
      <c r="AN431" s="21"/>
    </row>
    <row r="432" ht="15.75" customHeight="1">
      <c r="B432" s="21"/>
      <c r="AN432" s="21"/>
    </row>
    <row r="433" ht="15.75" customHeight="1">
      <c r="B433" s="21"/>
      <c r="AN433" s="21"/>
    </row>
    <row r="434" ht="15.75" customHeight="1">
      <c r="B434" s="21"/>
      <c r="AN434" s="21"/>
    </row>
    <row r="435" ht="15.75" customHeight="1">
      <c r="B435" s="21"/>
      <c r="AN435" s="21"/>
    </row>
    <row r="436" ht="15.75" customHeight="1">
      <c r="B436" s="21"/>
      <c r="AN436" s="21"/>
    </row>
    <row r="437" ht="15.75" customHeight="1">
      <c r="B437" s="21"/>
      <c r="AN437" s="21"/>
    </row>
    <row r="438" ht="15.75" customHeight="1">
      <c r="B438" s="21"/>
      <c r="AN438" s="21"/>
    </row>
    <row r="439" ht="15.75" customHeight="1">
      <c r="B439" s="21"/>
      <c r="AN439" s="21"/>
    </row>
    <row r="440" ht="15.75" customHeight="1">
      <c r="B440" s="21"/>
      <c r="AN440" s="21"/>
    </row>
    <row r="441" ht="15.75" customHeight="1">
      <c r="B441" s="21"/>
      <c r="AN441" s="21"/>
    </row>
    <row r="442" ht="15.75" customHeight="1">
      <c r="B442" s="21"/>
      <c r="AN442" s="21"/>
    </row>
    <row r="443" ht="15.75" customHeight="1">
      <c r="B443" s="21"/>
      <c r="AN443" s="21"/>
    </row>
    <row r="444" ht="15.75" customHeight="1">
      <c r="B444" s="21"/>
      <c r="AN444" s="21"/>
    </row>
    <row r="445" ht="15.75" customHeight="1">
      <c r="B445" s="21"/>
      <c r="AN445" s="21"/>
    </row>
    <row r="446" ht="15.75" customHeight="1">
      <c r="B446" s="21"/>
      <c r="AN446" s="21"/>
    </row>
    <row r="447" ht="15.75" customHeight="1">
      <c r="B447" s="21"/>
      <c r="AN447" s="21"/>
    </row>
    <row r="448" ht="15.75" customHeight="1">
      <c r="B448" s="21"/>
      <c r="AN448" s="21"/>
    </row>
    <row r="449" ht="15.75" customHeight="1">
      <c r="B449" s="21"/>
      <c r="AN449" s="21"/>
    </row>
    <row r="450" ht="15.75" customHeight="1">
      <c r="B450" s="21"/>
      <c r="AN450" s="21"/>
    </row>
    <row r="451" ht="15.75" customHeight="1">
      <c r="B451" s="21"/>
      <c r="AN451" s="21"/>
    </row>
    <row r="452" ht="15.75" customHeight="1">
      <c r="B452" s="21"/>
      <c r="AN452" s="21"/>
    </row>
    <row r="453" ht="15.75" customHeight="1">
      <c r="B453" s="21"/>
      <c r="AN453" s="21"/>
    </row>
    <row r="454" ht="15.75" customHeight="1">
      <c r="B454" s="21"/>
      <c r="AN454" s="21"/>
    </row>
    <row r="455" ht="15.75" customHeight="1">
      <c r="B455" s="21"/>
      <c r="AN455" s="21"/>
    </row>
    <row r="456" ht="15.75" customHeight="1">
      <c r="B456" s="21"/>
      <c r="AN456" s="21"/>
    </row>
    <row r="457" ht="15.75" customHeight="1">
      <c r="B457" s="21"/>
      <c r="AN457" s="21"/>
    </row>
    <row r="458" ht="15.75" customHeight="1">
      <c r="B458" s="21"/>
      <c r="AN458" s="21"/>
    </row>
    <row r="459" ht="15.75" customHeight="1">
      <c r="B459" s="21"/>
      <c r="AN459" s="21"/>
    </row>
    <row r="460" ht="15.75" customHeight="1">
      <c r="B460" s="21"/>
      <c r="AN460" s="21"/>
    </row>
    <row r="461" ht="15.75" customHeight="1">
      <c r="B461" s="21"/>
      <c r="AN461" s="21"/>
    </row>
    <row r="462" ht="15.75" customHeight="1">
      <c r="B462" s="21"/>
      <c r="AN462" s="21"/>
    </row>
    <row r="463" ht="15.75" customHeight="1">
      <c r="B463" s="21"/>
      <c r="AN463" s="21"/>
    </row>
    <row r="464" ht="15.75" customHeight="1">
      <c r="B464" s="21"/>
      <c r="AN464" s="21"/>
    </row>
    <row r="465" ht="15.75" customHeight="1">
      <c r="B465" s="21"/>
      <c r="AN465" s="21"/>
    </row>
    <row r="466" ht="15.75" customHeight="1">
      <c r="B466" s="21"/>
      <c r="AN466" s="21"/>
    </row>
    <row r="467" ht="15.75" customHeight="1">
      <c r="B467" s="21"/>
      <c r="AN467" s="21"/>
    </row>
    <row r="468" ht="15.75" customHeight="1">
      <c r="B468" s="21"/>
      <c r="AN468" s="21"/>
    </row>
    <row r="469" ht="15.75" customHeight="1">
      <c r="B469" s="21"/>
      <c r="AN469" s="21"/>
    </row>
    <row r="470" ht="15.75" customHeight="1">
      <c r="B470" s="21"/>
      <c r="AN470" s="21"/>
    </row>
    <row r="471" ht="15.75" customHeight="1">
      <c r="B471" s="21"/>
      <c r="AN471" s="21"/>
    </row>
    <row r="472" ht="15.75" customHeight="1">
      <c r="B472" s="21"/>
      <c r="AN472" s="21"/>
    </row>
    <row r="473" ht="15.75" customHeight="1">
      <c r="B473" s="21"/>
      <c r="AN473" s="21"/>
    </row>
    <row r="474" ht="15.75" customHeight="1">
      <c r="B474" s="21"/>
      <c r="AN474" s="21"/>
    </row>
    <row r="475" ht="15.75" customHeight="1">
      <c r="B475" s="21"/>
      <c r="AN475" s="21"/>
    </row>
    <row r="476" ht="15.75" customHeight="1">
      <c r="B476" s="21"/>
      <c r="AN476" s="21"/>
    </row>
    <row r="477" ht="15.75" customHeight="1">
      <c r="B477" s="21"/>
      <c r="AN477" s="21"/>
    </row>
    <row r="478" ht="15.75" customHeight="1">
      <c r="B478" s="21"/>
      <c r="AN478" s="21"/>
    </row>
    <row r="479" ht="15.75" customHeight="1">
      <c r="B479" s="21"/>
      <c r="AN479" s="21"/>
    </row>
    <row r="480" ht="15.75" customHeight="1">
      <c r="B480" s="21"/>
      <c r="AN480" s="21"/>
    </row>
    <row r="481" ht="15.75" customHeight="1">
      <c r="B481" s="21"/>
      <c r="AN481" s="21"/>
    </row>
    <row r="482" ht="15.75" customHeight="1">
      <c r="B482" s="21"/>
      <c r="AN482" s="21"/>
    </row>
    <row r="483" ht="15.75" customHeight="1">
      <c r="B483" s="21"/>
      <c r="AN483" s="21"/>
    </row>
    <row r="484" ht="15.75" customHeight="1">
      <c r="B484" s="21"/>
      <c r="AN484" s="21"/>
    </row>
    <row r="485" ht="15.75" customHeight="1">
      <c r="B485" s="21"/>
      <c r="AN485" s="21"/>
    </row>
    <row r="486" ht="15.75" customHeight="1">
      <c r="B486" s="21"/>
      <c r="AN486" s="21"/>
    </row>
    <row r="487" ht="15.75" customHeight="1">
      <c r="B487" s="21"/>
      <c r="AN487" s="21"/>
    </row>
    <row r="488" ht="15.75" customHeight="1">
      <c r="B488" s="21"/>
      <c r="AN488" s="21"/>
    </row>
    <row r="489" ht="15.75" customHeight="1">
      <c r="B489" s="21"/>
      <c r="AN489" s="21"/>
    </row>
    <row r="490" ht="15.75" customHeight="1">
      <c r="B490" s="21"/>
      <c r="AN490" s="21"/>
    </row>
    <row r="491" ht="15.75" customHeight="1">
      <c r="B491" s="21"/>
      <c r="AN491" s="21"/>
    </row>
    <row r="492" ht="15.75" customHeight="1">
      <c r="B492" s="21"/>
      <c r="AN492" s="21"/>
    </row>
    <row r="493" ht="15.75" customHeight="1">
      <c r="B493" s="21"/>
      <c r="AN493" s="21"/>
    </row>
    <row r="494" ht="15.75" customHeight="1">
      <c r="B494" s="21"/>
      <c r="AN494" s="21"/>
    </row>
    <row r="495" ht="15.75" customHeight="1">
      <c r="B495" s="21"/>
      <c r="AN495" s="21"/>
    </row>
    <row r="496" ht="15.75" customHeight="1">
      <c r="B496" s="21"/>
      <c r="AN496" s="21"/>
    </row>
    <row r="497" ht="15.75" customHeight="1">
      <c r="B497" s="21"/>
      <c r="AN497" s="21"/>
    </row>
    <row r="498" ht="15.75" customHeight="1">
      <c r="B498" s="21"/>
      <c r="AN498" s="21"/>
    </row>
    <row r="499" ht="15.75" customHeight="1">
      <c r="B499" s="21"/>
      <c r="AN499" s="21"/>
    </row>
    <row r="500" ht="15.75" customHeight="1">
      <c r="B500" s="21"/>
      <c r="AN500" s="21"/>
    </row>
    <row r="501" ht="15.75" customHeight="1">
      <c r="B501" s="21"/>
      <c r="AN501" s="21"/>
    </row>
    <row r="502" ht="15.75" customHeight="1">
      <c r="B502" s="21"/>
      <c r="AN502" s="21"/>
    </row>
    <row r="503" ht="15.75" customHeight="1">
      <c r="B503" s="21"/>
      <c r="AN503" s="21"/>
    </row>
    <row r="504" ht="15.75" customHeight="1">
      <c r="B504" s="21"/>
      <c r="AN504" s="21"/>
    </row>
    <row r="505" ht="15.75" customHeight="1">
      <c r="B505" s="21"/>
      <c r="AN505" s="21"/>
    </row>
    <row r="506" ht="15.75" customHeight="1">
      <c r="B506" s="21"/>
      <c r="AN506" s="21"/>
    </row>
    <row r="507" ht="15.75" customHeight="1">
      <c r="B507" s="21"/>
      <c r="AN507" s="21"/>
    </row>
    <row r="508" ht="15.75" customHeight="1">
      <c r="B508" s="21"/>
      <c r="AN508" s="21"/>
    </row>
    <row r="509" ht="15.75" customHeight="1">
      <c r="B509" s="21"/>
      <c r="AN509" s="21"/>
    </row>
    <row r="510" ht="15.75" customHeight="1">
      <c r="B510" s="21"/>
      <c r="AN510" s="21"/>
    </row>
    <row r="511" ht="15.75" customHeight="1">
      <c r="B511" s="21"/>
      <c r="AN511" s="21"/>
    </row>
    <row r="512" ht="15.75" customHeight="1">
      <c r="B512" s="21"/>
      <c r="AN512" s="21"/>
    </row>
    <row r="513" ht="15.75" customHeight="1">
      <c r="B513" s="21"/>
      <c r="AN513" s="21"/>
    </row>
    <row r="514" ht="15.75" customHeight="1">
      <c r="B514" s="21"/>
      <c r="AN514" s="21"/>
    </row>
    <row r="515" ht="15.75" customHeight="1">
      <c r="B515" s="21"/>
      <c r="AN515" s="21"/>
    </row>
    <row r="516" ht="15.75" customHeight="1">
      <c r="B516" s="21"/>
      <c r="AN516" s="21"/>
    </row>
    <row r="517" ht="15.75" customHeight="1">
      <c r="B517" s="21"/>
      <c r="AN517" s="21"/>
    </row>
    <row r="518" ht="15.75" customHeight="1">
      <c r="B518" s="21"/>
      <c r="AN518" s="21"/>
    </row>
    <row r="519" ht="15.75" customHeight="1">
      <c r="B519" s="21"/>
      <c r="AN519" s="21"/>
    </row>
    <row r="520" ht="15.75" customHeight="1">
      <c r="B520" s="21"/>
      <c r="AN520" s="21"/>
    </row>
    <row r="521" ht="15.75" customHeight="1">
      <c r="B521" s="21"/>
      <c r="AN521" s="21"/>
    </row>
    <row r="522" ht="15.75" customHeight="1">
      <c r="B522" s="21"/>
      <c r="AN522" s="21"/>
    </row>
    <row r="523" ht="15.75" customHeight="1">
      <c r="B523" s="21"/>
      <c r="AN523" s="21"/>
    </row>
    <row r="524" ht="15.75" customHeight="1">
      <c r="B524" s="21"/>
      <c r="AN524" s="21"/>
    </row>
    <row r="525" ht="15.75" customHeight="1">
      <c r="B525" s="21"/>
      <c r="AN525" s="21"/>
    </row>
    <row r="526" ht="15.75" customHeight="1">
      <c r="B526" s="21"/>
      <c r="AN526" s="21"/>
    </row>
    <row r="527" ht="15.75" customHeight="1">
      <c r="B527" s="21"/>
      <c r="AN527" s="21"/>
    </row>
    <row r="528" ht="15.75" customHeight="1">
      <c r="B528" s="21"/>
      <c r="AN528" s="21"/>
    </row>
    <row r="529" ht="15.75" customHeight="1">
      <c r="B529" s="21"/>
      <c r="AN529" s="21"/>
    </row>
    <row r="530" ht="15.75" customHeight="1">
      <c r="B530" s="21"/>
      <c r="AN530" s="21"/>
    </row>
    <row r="531" ht="15.75" customHeight="1">
      <c r="B531" s="21"/>
      <c r="AN531" s="21"/>
    </row>
    <row r="532" ht="15.75" customHeight="1">
      <c r="B532" s="21"/>
      <c r="AN532" s="21"/>
    </row>
    <row r="533" ht="15.75" customHeight="1">
      <c r="B533" s="21"/>
      <c r="AN533" s="21"/>
    </row>
    <row r="534" ht="15.75" customHeight="1">
      <c r="B534" s="21"/>
      <c r="AN534" s="21"/>
    </row>
    <row r="535" ht="15.75" customHeight="1">
      <c r="B535" s="21"/>
      <c r="AN535" s="21"/>
    </row>
    <row r="536" ht="15.75" customHeight="1">
      <c r="B536" s="21"/>
      <c r="AN536" s="21"/>
    </row>
    <row r="537" ht="15.75" customHeight="1">
      <c r="B537" s="21"/>
      <c r="AN537" s="21"/>
    </row>
    <row r="538" ht="15.75" customHeight="1">
      <c r="B538" s="21"/>
      <c r="AN538" s="21"/>
    </row>
    <row r="539" ht="15.75" customHeight="1">
      <c r="B539" s="21"/>
      <c r="AN539" s="21"/>
    </row>
    <row r="540" ht="15.75" customHeight="1">
      <c r="B540" s="21"/>
      <c r="AN540" s="21"/>
    </row>
    <row r="541" ht="15.75" customHeight="1">
      <c r="B541" s="21"/>
      <c r="AN541" s="21"/>
    </row>
    <row r="542" ht="15.75" customHeight="1">
      <c r="B542" s="21"/>
      <c r="AN542" s="21"/>
    </row>
    <row r="543" ht="15.75" customHeight="1">
      <c r="B543" s="21"/>
      <c r="AN543" s="21"/>
    </row>
    <row r="544" ht="15.75" customHeight="1">
      <c r="B544" s="21"/>
      <c r="AN544" s="21"/>
    </row>
    <row r="545" ht="15.75" customHeight="1">
      <c r="B545" s="21"/>
      <c r="AN545" s="21"/>
    </row>
    <row r="546" ht="15.75" customHeight="1">
      <c r="B546" s="21"/>
      <c r="AN546" s="21"/>
    </row>
    <row r="547" ht="15.75" customHeight="1">
      <c r="B547" s="21"/>
      <c r="AN547" s="21"/>
    </row>
    <row r="548" ht="15.75" customHeight="1">
      <c r="B548" s="21"/>
      <c r="AN548" s="21"/>
    </row>
    <row r="549" ht="15.75" customHeight="1">
      <c r="B549" s="21"/>
      <c r="AN549" s="21"/>
    </row>
    <row r="550" ht="15.75" customHeight="1">
      <c r="B550" s="21"/>
      <c r="AN550" s="21"/>
    </row>
    <row r="551" ht="15.75" customHeight="1">
      <c r="B551" s="21"/>
      <c r="AN551" s="21"/>
    </row>
    <row r="552" ht="15.75" customHeight="1">
      <c r="B552" s="21"/>
      <c r="AN552" s="21"/>
    </row>
    <row r="553" ht="15.75" customHeight="1">
      <c r="B553" s="21"/>
      <c r="AN553" s="21"/>
    </row>
    <row r="554" ht="15.75" customHeight="1">
      <c r="B554" s="21"/>
      <c r="AN554" s="21"/>
    </row>
    <row r="555" ht="15.75" customHeight="1">
      <c r="B555" s="21"/>
      <c r="AN555" s="21"/>
    </row>
    <row r="556" ht="15.75" customHeight="1">
      <c r="B556" s="21"/>
      <c r="AN556" s="21"/>
    </row>
    <row r="557" ht="15.75" customHeight="1">
      <c r="B557" s="21"/>
      <c r="AN557" s="21"/>
    </row>
    <row r="558" ht="15.75" customHeight="1">
      <c r="B558" s="21"/>
      <c r="AN558" s="21"/>
    </row>
    <row r="559" ht="15.75" customHeight="1">
      <c r="B559" s="21"/>
      <c r="AN559" s="21"/>
    </row>
    <row r="560" ht="15.75" customHeight="1">
      <c r="B560" s="21"/>
      <c r="AN560" s="21"/>
    </row>
    <row r="561" ht="15.75" customHeight="1">
      <c r="B561" s="21"/>
      <c r="AN561" s="21"/>
    </row>
    <row r="562" ht="15.75" customHeight="1">
      <c r="B562" s="21"/>
      <c r="AN562" s="21"/>
    </row>
    <row r="563" ht="15.75" customHeight="1">
      <c r="B563" s="21"/>
      <c r="AN563" s="21"/>
    </row>
    <row r="564" ht="15.75" customHeight="1">
      <c r="B564" s="21"/>
      <c r="AN564" s="21"/>
    </row>
    <row r="565" ht="15.75" customHeight="1">
      <c r="B565" s="21"/>
      <c r="AN565" s="21"/>
    </row>
    <row r="566" ht="15.75" customHeight="1">
      <c r="B566" s="21"/>
      <c r="AN566" s="21"/>
    </row>
    <row r="567" ht="15.75" customHeight="1">
      <c r="B567" s="21"/>
      <c r="AN567" s="21"/>
    </row>
    <row r="568" ht="15.75" customHeight="1">
      <c r="B568" s="21"/>
      <c r="AN568" s="21"/>
    </row>
    <row r="569" ht="15.75" customHeight="1">
      <c r="B569" s="21"/>
      <c r="AN569" s="21"/>
    </row>
    <row r="570" ht="15.75" customHeight="1">
      <c r="B570" s="21"/>
      <c r="AN570" s="21"/>
    </row>
    <row r="571" ht="15.75" customHeight="1">
      <c r="B571" s="21"/>
      <c r="AN571" s="21"/>
    </row>
    <row r="572" ht="15.75" customHeight="1">
      <c r="B572" s="21"/>
      <c r="AN572" s="21"/>
    </row>
    <row r="573" ht="15.75" customHeight="1">
      <c r="B573" s="21"/>
      <c r="AN573" s="21"/>
    </row>
    <row r="574" ht="15.75" customHeight="1">
      <c r="B574" s="21"/>
      <c r="AN574" s="21"/>
    </row>
    <row r="575" ht="15.75" customHeight="1">
      <c r="B575" s="21"/>
      <c r="AN575" s="21"/>
    </row>
    <row r="576" ht="15.75" customHeight="1">
      <c r="B576" s="21"/>
      <c r="AN576" s="21"/>
    </row>
    <row r="577" ht="15.75" customHeight="1">
      <c r="B577" s="21"/>
      <c r="AN577" s="21"/>
    </row>
    <row r="578" ht="15.75" customHeight="1">
      <c r="B578" s="21"/>
      <c r="AN578" s="21"/>
    </row>
    <row r="579" ht="15.75" customHeight="1">
      <c r="B579" s="21"/>
      <c r="AN579" s="21"/>
    </row>
    <row r="580" ht="15.75" customHeight="1">
      <c r="B580" s="21"/>
      <c r="AN580" s="21"/>
    </row>
    <row r="581" ht="15.75" customHeight="1">
      <c r="B581" s="21"/>
      <c r="AN581" s="21"/>
    </row>
    <row r="582" ht="15.75" customHeight="1">
      <c r="B582" s="21"/>
      <c r="AN582" s="21"/>
    </row>
    <row r="583" ht="15.75" customHeight="1">
      <c r="B583" s="21"/>
      <c r="AN583" s="21"/>
    </row>
    <row r="584" ht="15.75" customHeight="1">
      <c r="B584" s="21"/>
      <c r="AN584" s="21"/>
    </row>
    <row r="585" ht="15.75" customHeight="1">
      <c r="B585" s="21"/>
      <c r="AN585" s="21"/>
    </row>
    <row r="586" ht="15.75" customHeight="1">
      <c r="B586" s="21"/>
      <c r="AN586" s="21"/>
    </row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autoFilter ref="$A$1:$AY$981">
    <sortState ref="A1:AY981">
      <sortCondition ref="A1:A981"/>
    </sortState>
  </autoFilter>
  <customSheetViews>
    <customSheetView guid="{CB827A21-C6F5-45FD-9529-550E8E9497A6}" filter="1" showAutoFilter="1">
      <autoFilter ref="$A$1:$AM$981"/>
      <extLst>
        <ext uri="GoogleSheetsCustomDataVersion1">
          <go:sheetsCustomData xmlns:go="http://customooxmlschemas.google.com/" filterViewId="1612510785"/>
        </ext>
      </extLst>
    </customSheetView>
    <customSheetView guid="{23E9B42D-61FB-474C-A252-F92214EB6E99}" filter="1" showAutoFilter="1">
      <autoFilter ref="$A$1:$AM$981"/>
      <extLst>
        <ext uri="GoogleSheetsCustomDataVersion1">
          <go:sheetsCustomData xmlns:go="http://customooxmlschemas.google.com/" filterViewId="1824099147"/>
        </ext>
      </extLst>
    </customSheetView>
    <customSheetView guid="{312D50CD-6A29-4169-A360-5770FDB70DC2}" filter="1" showAutoFilter="1">
      <autoFilter ref="$A$1:$AM$981">
        <filterColumn colId="38">
          <filters>
            <filter val="Compatibility Issue"/>
            <filter val="Incorrect page rendering"/>
            <filter val="Audit Task"/>
            <filter val="Preventive changes"/>
          </filters>
        </filterColumn>
      </autoFilter>
      <extLst>
        <ext uri="GoogleSheetsCustomDataVersion1">
          <go:sheetsCustomData xmlns:go="http://customooxmlschemas.google.com/" filterViewId="2076154031"/>
        </ext>
      </extLst>
    </customSheetView>
    <customSheetView guid="{51AC208A-FC0D-4055-A62A-5E3AC2B2ABCC}" filter="1" showAutoFilter="1">
      <autoFilter ref="$A$1:$AM$981"/>
      <extLst>
        <ext uri="GoogleSheetsCustomDataVersion1">
          <go:sheetsCustomData xmlns:go="http://customooxmlschemas.google.com/" filterViewId="649763794"/>
        </ext>
      </extLst>
    </customSheetView>
  </customSheetViews>
  <hyperlinks>
    <hyperlink r:id="rId1" ref="B2"/>
    <hyperlink r:id="rId2" ref="B3"/>
    <hyperlink r:id="rId3" ref="B5"/>
    <hyperlink r:id="rId4" ref="B6"/>
    <hyperlink r:id="rId5" ref="B7"/>
    <hyperlink r:id="rId6" ref="B8"/>
    <hyperlink r:id="rId7" ref="B9"/>
    <hyperlink r:id="rId8" ref="B10"/>
    <hyperlink r:id="rId9" ref="B13"/>
    <hyperlink r:id="rId10" ref="B15"/>
    <hyperlink r:id="rId11" ref="B16"/>
    <hyperlink r:id="rId12" ref="B17"/>
    <hyperlink r:id="rId13" ref="B19"/>
    <hyperlink r:id="rId14" ref="B20"/>
    <hyperlink r:id="rId15" ref="B21"/>
    <hyperlink r:id="rId16" ref="B23"/>
    <hyperlink r:id="rId17" ref="B24"/>
    <hyperlink r:id="rId18" ref="B25"/>
    <hyperlink r:id="rId19" ref="B26"/>
    <hyperlink r:id="rId20" ref="B27"/>
    <hyperlink r:id="rId21" ref="B28"/>
    <hyperlink r:id="rId22" ref="B30"/>
    <hyperlink r:id="rId23" ref="B31"/>
    <hyperlink r:id="rId24" ref="B32"/>
    <hyperlink r:id="rId25" ref="B33"/>
    <hyperlink r:id="rId26" ref="B34"/>
    <hyperlink r:id="rId27" ref="B35"/>
    <hyperlink r:id="rId28" ref="B36"/>
    <hyperlink r:id="rId29" ref="B37"/>
    <hyperlink r:id="rId30" ref="B39"/>
    <hyperlink r:id="rId31" ref="B40"/>
    <hyperlink r:id="rId32" ref="B41"/>
    <hyperlink r:id="rId33" ref="B42"/>
    <hyperlink r:id="rId34" ref="B43"/>
    <hyperlink r:id="rId35" ref="B44"/>
    <hyperlink r:id="rId36" ref="B45"/>
    <hyperlink r:id="rId37" ref="B48"/>
    <hyperlink r:id="rId38" ref="B49"/>
    <hyperlink r:id="rId39" ref="B50"/>
    <hyperlink r:id="rId40" ref="B51"/>
    <hyperlink r:id="rId41" ref="B52"/>
    <hyperlink r:id="rId42" ref="B53"/>
    <hyperlink r:id="rId43" ref="B55"/>
    <hyperlink r:id="rId44" ref="B56"/>
    <hyperlink r:id="rId45" ref="B57"/>
    <hyperlink r:id="rId46" ref="B58"/>
    <hyperlink r:id="rId47" ref="B59"/>
    <hyperlink r:id="rId48" ref="B60"/>
    <hyperlink r:id="rId49" ref="B62"/>
    <hyperlink r:id="rId50" ref="B63"/>
    <hyperlink r:id="rId51" ref="B64"/>
    <hyperlink r:id="rId52" ref="B65"/>
    <hyperlink r:id="rId53" ref="B66"/>
    <hyperlink r:id="rId54" ref="B67"/>
    <hyperlink r:id="rId55" ref="B68"/>
    <hyperlink r:id="rId56" ref="B69"/>
    <hyperlink r:id="rId57" ref="B70"/>
    <hyperlink r:id="rId58" ref="B71"/>
    <hyperlink r:id="rId59" ref="B72"/>
    <hyperlink r:id="rId60" ref="B73"/>
    <hyperlink r:id="rId61" ref="B75"/>
    <hyperlink r:id="rId62" ref="B76"/>
    <hyperlink r:id="rId63" ref="B77"/>
    <hyperlink r:id="rId64" ref="B78"/>
    <hyperlink r:id="rId65" ref="B79"/>
    <hyperlink r:id="rId66" ref="B80"/>
    <hyperlink r:id="rId67" ref="B81"/>
    <hyperlink r:id="rId68" ref="B82"/>
    <hyperlink r:id="rId69" ref="B85"/>
    <hyperlink r:id="rId70" ref="B86"/>
    <hyperlink r:id="rId71" ref="B87"/>
    <hyperlink r:id="rId72" ref="B88"/>
    <hyperlink r:id="rId73" ref="B91"/>
    <hyperlink r:id="rId74" ref="B92"/>
    <hyperlink r:id="rId75" ref="B93"/>
    <hyperlink r:id="rId76" ref="B94"/>
    <hyperlink r:id="rId77" ref="B96"/>
    <hyperlink r:id="rId78" ref="B97"/>
    <hyperlink r:id="rId79" ref="B98"/>
    <hyperlink r:id="rId80" ref="B99"/>
    <hyperlink r:id="rId81" ref="B100"/>
    <hyperlink r:id="rId82" ref="B101"/>
    <hyperlink r:id="rId83" ref="B102"/>
    <hyperlink r:id="rId84" ref="B103"/>
    <hyperlink r:id="rId85" ref="B104"/>
    <hyperlink r:id="rId86" ref="B105"/>
    <hyperlink r:id="rId87" ref="B106"/>
    <hyperlink r:id="rId88" ref="B107"/>
    <hyperlink r:id="rId89" ref="B108"/>
    <hyperlink r:id="rId90" ref="B109"/>
    <hyperlink r:id="rId91" ref="B110"/>
    <hyperlink r:id="rId92" ref="B111"/>
    <hyperlink r:id="rId93" ref="B112"/>
    <hyperlink r:id="rId94" ref="B113"/>
    <hyperlink r:id="rId95" ref="B114"/>
    <hyperlink r:id="rId96" ref="B115"/>
    <hyperlink r:id="rId97" ref="B117"/>
    <hyperlink r:id="rId98" ref="B118"/>
    <hyperlink r:id="rId99" ref="B119"/>
    <hyperlink r:id="rId100" ref="B120"/>
    <hyperlink r:id="rId101" ref="B121"/>
    <hyperlink r:id="rId102" ref="B122"/>
    <hyperlink r:id="rId103" ref="B123"/>
    <hyperlink r:id="rId104" ref="B124"/>
    <hyperlink r:id="rId105" ref="B125"/>
    <hyperlink r:id="rId106" ref="B126"/>
    <hyperlink r:id="rId107" ref="B127"/>
    <hyperlink r:id="rId108" ref="B128"/>
    <hyperlink r:id="rId109" ref="B129"/>
    <hyperlink r:id="rId110" ref="B131"/>
    <hyperlink r:id="rId111" ref="B132"/>
    <hyperlink r:id="rId112" ref="B133"/>
    <hyperlink r:id="rId113" ref="B136"/>
    <hyperlink r:id="rId114" ref="B137"/>
    <hyperlink r:id="rId115" ref="B138"/>
    <hyperlink r:id="rId116" ref="B139"/>
    <hyperlink r:id="rId117" ref="B140"/>
    <hyperlink r:id="rId118" ref="B141"/>
    <hyperlink r:id="rId119" ref="B142"/>
    <hyperlink r:id="rId120" ref="B143"/>
    <hyperlink r:id="rId121" ref="B144"/>
    <hyperlink r:id="rId122" ref="B145"/>
    <hyperlink r:id="rId123" ref="B146"/>
    <hyperlink r:id="rId124" ref="B147"/>
    <hyperlink r:id="rId125" ref="B149"/>
    <hyperlink r:id="rId126" ref="B150"/>
    <hyperlink r:id="rId127" ref="B151"/>
    <hyperlink r:id="rId128" ref="B153"/>
    <hyperlink r:id="rId129" ref="B154"/>
    <hyperlink r:id="rId130" ref="B155"/>
    <hyperlink r:id="rId131" ref="B156"/>
    <hyperlink r:id="rId132" ref="B158"/>
    <hyperlink r:id="rId133" ref="B159"/>
    <hyperlink r:id="rId134" ref="B160"/>
    <hyperlink r:id="rId135" ref="B161"/>
    <hyperlink r:id="rId136" ref="B162"/>
    <hyperlink r:id="rId137" ref="B163"/>
    <hyperlink r:id="rId138" ref="B164"/>
    <hyperlink r:id="rId139" ref="B165"/>
    <hyperlink r:id="rId140" ref="B166"/>
    <hyperlink r:id="rId141" ref="B168"/>
    <hyperlink r:id="rId142" ref="B170"/>
    <hyperlink r:id="rId143" ref="B171"/>
    <hyperlink r:id="rId144" ref="B172"/>
    <hyperlink r:id="rId145" ref="B173"/>
    <hyperlink r:id="rId146" ref="B174"/>
    <hyperlink r:id="rId147" ref="B175"/>
    <hyperlink r:id="rId148" ref="B176"/>
    <hyperlink r:id="rId149" ref="B177"/>
    <hyperlink r:id="rId150" ref="B178"/>
    <hyperlink r:id="rId151" ref="B179"/>
    <hyperlink r:id="rId152" ref="B180"/>
    <hyperlink r:id="rId153" ref="B181"/>
    <hyperlink r:id="rId154" ref="B182"/>
    <hyperlink r:id="rId155" ref="B184"/>
    <hyperlink r:id="rId156" ref="B185"/>
    <hyperlink r:id="rId157" ref="B186"/>
    <hyperlink r:id="rId158" ref="B187"/>
    <hyperlink r:id="rId159" ref="B188"/>
    <hyperlink r:id="rId160" ref="B189"/>
    <hyperlink r:id="rId161" ref="B190"/>
    <hyperlink r:id="rId162" ref="B191"/>
    <hyperlink r:id="rId163" ref="B192"/>
    <hyperlink r:id="rId164" ref="B193"/>
    <hyperlink r:id="rId165" ref="B194"/>
    <hyperlink r:id="rId166" ref="B195"/>
    <hyperlink r:id="rId167" ref="B196"/>
    <hyperlink r:id="rId168" ref="B197"/>
    <hyperlink r:id="rId169" ref="B199"/>
    <hyperlink r:id="rId170" ref="B200"/>
    <hyperlink r:id="rId171" ref="B202"/>
    <hyperlink r:id="rId172" ref="B203"/>
    <hyperlink r:id="rId173" ref="B204"/>
    <hyperlink r:id="rId174" ref="B205"/>
    <hyperlink r:id="rId175" ref="B206"/>
    <hyperlink r:id="rId176" ref="B207"/>
    <hyperlink r:id="rId177" ref="B208"/>
    <hyperlink r:id="rId178" ref="B209"/>
    <hyperlink r:id="rId179" ref="B211"/>
    <hyperlink r:id="rId180" ref="B212"/>
    <hyperlink r:id="rId181" ref="B213"/>
    <hyperlink r:id="rId182" ref="B214"/>
    <hyperlink r:id="rId183" ref="B215"/>
    <hyperlink r:id="rId184" ref="B216"/>
    <hyperlink r:id="rId185" ref="B217"/>
    <hyperlink r:id="rId186" ref="B219"/>
    <hyperlink r:id="rId187" ref="B220"/>
    <hyperlink r:id="rId188" ref="B221"/>
    <hyperlink r:id="rId189" ref="B222"/>
    <hyperlink r:id="rId190" ref="B223"/>
    <hyperlink r:id="rId191" ref="B224"/>
    <hyperlink r:id="rId192" ref="B225"/>
    <hyperlink r:id="rId193" ref="B226"/>
    <hyperlink r:id="rId194" ref="B227"/>
    <hyperlink r:id="rId195" ref="B228"/>
    <hyperlink r:id="rId196" ref="B229"/>
    <hyperlink r:id="rId197" ref="B231"/>
    <hyperlink r:id="rId198" ref="B232"/>
    <hyperlink r:id="rId199" ref="B233"/>
    <hyperlink r:id="rId200" ref="B235"/>
    <hyperlink r:id="rId201" ref="B236"/>
    <hyperlink r:id="rId202" ref="B237"/>
    <hyperlink r:id="rId203" ref="B238"/>
    <hyperlink r:id="rId204" ref="B239"/>
    <hyperlink r:id="rId205" ref="B240"/>
    <hyperlink r:id="rId206" ref="B241"/>
    <hyperlink r:id="rId207" ref="B242"/>
    <hyperlink r:id="rId208" ref="B243"/>
    <hyperlink r:id="rId209" ref="B244"/>
    <hyperlink r:id="rId210" ref="B245"/>
    <hyperlink r:id="rId211" ref="B246"/>
    <hyperlink r:id="rId212" ref="B247"/>
    <hyperlink r:id="rId213" ref="B248"/>
    <hyperlink r:id="rId214" ref="B249"/>
    <hyperlink r:id="rId215" ref="B251"/>
    <hyperlink r:id="rId216" ref="B252"/>
    <hyperlink r:id="rId217" ref="B253"/>
    <hyperlink r:id="rId218" ref="B254"/>
    <hyperlink r:id="rId219" ref="B255"/>
    <hyperlink r:id="rId220" ref="B256"/>
    <hyperlink r:id="rId221" ref="B257"/>
    <hyperlink r:id="rId222" ref="B258"/>
    <hyperlink r:id="rId223" ref="B259"/>
    <hyperlink r:id="rId224" ref="B261"/>
    <hyperlink r:id="rId225" ref="B262"/>
    <hyperlink r:id="rId226" ref="B264"/>
    <hyperlink r:id="rId227" ref="B265"/>
    <hyperlink r:id="rId228" ref="B267"/>
    <hyperlink r:id="rId229" ref="B269"/>
    <hyperlink r:id="rId230" ref="B270"/>
    <hyperlink r:id="rId231" ref="B273"/>
    <hyperlink r:id="rId232" ref="B274"/>
    <hyperlink r:id="rId233" ref="B275"/>
    <hyperlink r:id="rId234" ref="B276"/>
    <hyperlink r:id="rId235" ref="B278"/>
    <hyperlink r:id="rId236" ref="B279"/>
    <hyperlink r:id="rId237" ref="B280"/>
    <hyperlink r:id="rId238" ref="B281"/>
    <hyperlink r:id="rId239" ref="B282"/>
    <hyperlink r:id="rId240" ref="B283"/>
    <hyperlink r:id="rId241" ref="B284"/>
    <hyperlink r:id="rId242" ref="B285"/>
    <hyperlink r:id="rId243" ref="B286"/>
    <hyperlink r:id="rId244" ref="B287"/>
    <hyperlink r:id="rId245" ref="B288"/>
    <hyperlink r:id="rId246" ref="B289"/>
    <hyperlink r:id="rId247" ref="B290"/>
    <hyperlink r:id="rId248" ref="B291"/>
    <hyperlink r:id="rId249" ref="B293"/>
    <hyperlink r:id="rId250" ref="B294"/>
    <hyperlink r:id="rId251" ref="B295"/>
    <hyperlink r:id="rId252" ref="B296"/>
    <hyperlink r:id="rId253" ref="B297"/>
    <hyperlink r:id="rId254" ref="B299"/>
    <hyperlink r:id="rId255" ref="B300"/>
    <hyperlink r:id="rId256" ref="B301"/>
    <hyperlink r:id="rId257" ref="B303"/>
    <hyperlink r:id="rId258" ref="B304"/>
    <hyperlink r:id="rId259" ref="B305"/>
    <hyperlink r:id="rId260" ref="B306"/>
    <hyperlink r:id="rId261" ref="B307"/>
    <hyperlink r:id="rId262" ref="B308"/>
    <hyperlink r:id="rId263" ref="B309"/>
    <hyperlink r:id="rId264" ref="B310"/>
    <hyperlink r:id="rId265" ref="B311"/>
    <hyperlink r:id="rId266" ref="B314"/>
    <hyperlink r:id="rId267" ref="B315"/>
    <hyperlink r:id="rId268" ref="B316"/>
    <hyperlink r:id="rId269" ref="B317"/>
    <hyperlink r:id="rId270" ref="B318"/>
    <hyperlink r:id="rId271" ref="B319"/>
    <hyperlink r:id="rId272" ref="B321"/>
    <hyperlink r:id="rId273" ref="B322"/>
    <hyperlink r:id="rId274" ref="B323"/>
    <hyperlink r:id="rId275" ref="B325"/>
    <hyperlink r:id="rId276" ref="B326"/>
    <hyperlink r:id="rId277" ref="B327"/>
    <hyperlink r:id="rId278" ref="B328"/>
    <hyperlink r:id="rId279" ref="B329"/>
    <hyperlink r:id="rId280" ref="B331"/>
    <hyperlink r:id="rId281" ref="B332"/>
    <hyperlink r:id="rId282" ref="B333"/>
    <hyperlink r:id="rId283" ref="B334"/>
    <hyperlink r:id="rId284" ref="B335"/>
    <hyperlink r:id="rId285" ref="B336"/>
    <hyperlink r:id="rId286" ref="B337"/>
    <hyperlink r:id="rId287" ref="B338"/>
    <hyperlink r:id="rId288" ref="B339"/>
    <hyperlink r:id="rId289" ref="B341"/>
    <hyperlink r:id="rId290" ref="B342"/>
    <hyperlink r:id="rId291" ref="B343"/>
    <hyperlink r:id="rId292" ref="B344"/>
    <hyperlink r:id="rId293" ref="B345"/>
    <hyperlink r:id="rId294" ref="B346"/>
    <hyperlink r:id="rId295" ref="B347"/>
    <hyperlink r:id="rId296" ref="B348"/>
    <hyperlink r:id="rId297" ref="B349"/>
    <hyperlink r:id="rId298" ref="B351"/>
    <hyperlink r:id="rId299" ref="B352"/>
    <hyperlink r:id="rId300" ref="B353"/>
    <hyperlink r:id="rId301" ref="B354"/>
    <hyperlink r:id="rId302" ref="B355"/>
    <hyperlink r:id="rId303" ref="B356"/>
    <hyperlink r:id="rId304" ref="B357"/>
    <hyperlink r:id="rId305" ref="B358"/>
    <hyperlink r:id="rId306" ref="B359"/>
    <hyperlink r:id="rId307" ref="B360"/>
    <hyperlink r:id="rId308" ref="B361"/>
    <hyperlink r:id="rId309" ref="B362"/>
    <hyperlink r:id="rId310" ref="B363"/>
    <hyperlink r:id="rId311" ref="B364"/>
    <hyperlink r:id="rId312" ref="B365"/>
    <hyperlink r:id="rId313" ref="B366"/>
    <hyperlink r:id="rId314" ref="B367"/>
    <hyperlink r:id="rId315" ref="B368"/>
    <hyperlink r:id="rId316" ref="B369"/>
    <hyperlink r:id="rId317" ref="B370"/>
    <hyperlink r:id="rId318" ref="B371"/>
    <hyperlink r:id="rId319" ref="B372"/>
    <hyperlink r:id="rId320" ref="B373"/>
    <hyperlink r:id="rId321" ref="B374"/>
    <hyperlink r:id="rId322" ref="B376"/>
    <hyperlink r:id="rId323" ref="B378"/>
    <hyperlink r:id="rId324" ref="B379"/>
    <hyperlink r:id="rId325" ref="B380"/>
    <hyperlink r:id="rId326" ref="B381"/>
    <hyperlink r:id="rId327" ref="B382"/>
  </hyperlinks>
  <drawing r:id="rId3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3" max="3" width="14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1.0" topLeftCell="L1" activePane="topRight" state="frozen"/>
      <selection activeCell="M2" sqref="M2" pane="topRight"/>
    </sheetView>
  </sheetViews>
  <sheetFormatPr customHeight="1" defaultColWidth="12.63" defaultRowHeight="15.0"/>
  <cols>
    <col customWidth="1" min="1" max="1" width="12.13"/>
    <col customWidth="1" min="2" max="2" width="16.25"/>
    <col customWidth="1" min="3" max="112" width="6.0"/>
  </cols>
  <sheetData>
    <row r="1">
      <c r="A1" s="23" t="s">
        <v>2745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5"/>
      <c r="DE1" s="25"/>
      <c r="DF1" s="25"/>
      <c r="DG1" s="25"/>
      <c r="DH1" s="25"/>
    </row>
    <row r="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5"/>
      <c r="DE2" s="25"/>
      <c r="DF2" s="25"/>
      <c r="DG2" s="25"/>
      <c r="DH2" s="25"/>
    </row>
    <row r="3">
      <c r="A3" s="27" t="s">
        <v>2746</v>
      </c>
      <c r="B3" s="28" t="s">
        <v>2747</v>
      </c>
      <c r="C3" s="27" t="s">
        <v>2748</v>
      </c>
      <c r="D3" s="29" t="s">
        <v>2749</v>
      </c>
      <c r="E3" s="30" t="s">
        <v>2750</v>
      </c>
      <c r="F3" s="30" t="s">
        <v>2751</v>
      </c>
      <c r="G3" s="30" t="s">
        <v>2752</v>
      </c>
      <c r="H3" s="30" t="s">
        <v>2753</v>
      </c>
      <c r="I3" s="30" t="s">
        <v>2754</v>
      </c>
      <c r="J3" s="30" t="s">
        <v>2755</v>
      </c>
      <c r="K3" s="28" t="s">
        <v>2756</v>
      </c>
      <c r="L3" s="31" t="s">
        <v>203</v>
      </c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3"/>
      <c r="AB3" s="34" t="s">
        <v>771</v>
      </c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3"/>
      <c r="AR3" s="31" t="s">
        <v>788</v>
      </c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3"/>
      <c r="BH3" s="31" t="s">
        <v>184</v>
      </c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1" t="s">
        <v>2757</v>
      </c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1" t="s">
        <v>2378</v>
      </c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3"/>
      <c r="DD3" s="25"/>
      <c r="DE3" s="25"/>
      <c r="DF3" s="25"/>
      <c r="DG3" s="25"/>
      <c r="DH3" s="25"/>
    </row>
    <row r="4">
      <c r="A4" s="35"/>
      <c r="B4" s="36"/>
      <c r="C4" s="35"/>
      <c r="D4" s="37"/>
      <c r="E4" s="38"/>
      <c r="F4" s="38"/>
      <c r="G4" s="38"/>
      <c r="H4" s="38"/>
      <c r="I4" s="38"/>
      <c r="J4" s="38"/>
      <c r="K4" s="36"/>
      <c r="L4" s="39" t="s">
        <v>2758</v>
      </c>
      <c r="M4" s="40"/>
      <c r="N4" s="41" t="s">
        <v>2759</v>
      </c>
      <c r="O4" s="42"/>
      <c r="P4" s="43" t="s">
        <v>2751</v>
      </c>
      <c r="Q4" s="42"/>
      <c r="R4" s="43" t="s">
        <v>2752</v>
      </c>
      <c r="S4" s="42"/>
      <c r="T4" s="43" t="s">
        <v>2753</v>
      </c>
      <c r="U4" s="42"/>
      <c r="V4" s="43" t="s">
        <v>2760</v>
      </c>
      <c r="W4" s="42"/>
      <c r="X4" s="43" t="s">
        <v>2755</v>
      </c>
      <c r="Y4" s="42"/>
      <c r="Z4" s="43" t="s">
        <v>2756</v>
      </c>
      <c r="AA4" s="44"/>
      <c r="AB4" s="39" t="s">
        <v>2758</v>
      </c>
      <c r="AC4" s="40"/>
      <c r="AD4" s="41" t="s">
        <v>2759</v>
      </c>
      <c r="AE4" s="42"/>
      <c r="AF4" s="43" t="s">
        <v>2751</v>
      </c>
      <c r="AG4" s="42"/>
      <c r="AH4" s="43" t="s">
        <v>2752</v>
      </c>
      <c r="AI4" s="42"/>
      <c r="AJ4" s="43" t="s">
        <v>2753</v>
      </c>
      <c r="AK4" s="42"/>
      <c r="AL4" s="43" t="s">
        <v>2760</v>
      </c>
      <c r="AM4" s="42"/>
      <c r="AN4" s="43" t="s">
        <v>2755</v>
      </c>
      <c r="AO4" s="42"/>
      <c r="AP4" s="43" t="s">
        <v>2756</v>
      </c>
      <c r="AQ4" s="44"/>
      <c r="AR4" s="39" t="s">
        <v>2758</v>
      </c>
      <c r="AS4" s="40"/>
      <c r="AT4" s="41" t="s">
        <v>2759</v>
      </c>
      <c r="AU4" s="42"/>
      <c r="AV4" s="43" t="s">
        <v>2751</v>
      </c>
      <c r="AW4" s="42"/>
      <c r="AX4" s="43" t="s">
        <v>2752</v>
      </c>
      <c r="AY4" s="42"/>
      <c r="AZ4" s="43" t="s">
        <v>2753</v>
      </c>
      <c r="BA4" s="42"/>
      <c r="BB4" s="43" t="s">
        <v>2760</v>
      </c>
      <c r="BC4" s="42"/>
      <c r="BD4" s="43" t="s">
        <v>2755</v>
      </c>
      <c r="BE4" s="42"/>
      <c r="BF4" s="43" t="s">
        <v>2756</v>
      </c>
      <c r="BG4" s="44"/>
      <c r="BH4" s="39" t="s">
        <v>2758</v>
      </c>
      <c r="BI4" s="40"/>
      <c r="BJ4" s="41" t="s">
        <v>2759</v>
      </c>
      <c r="BK4" s="42"/>
      <c r="BL4" s="43" t="s">
        <v>2751</v>
      </c>
      <c r="BM4" s="42"/>
      <c r="BN4" s="43" t="s">
        <v>2752</v>
      </c>
      <c r="BO4" s="42"/>
      <c r="BP4" s="43" t="s">
        <v>2753</v>
      </c>
      <c r="BQ4" s="42"/>
      <c r="BR4" s="43" t="s">
        <v>2760</v>
      </c>
      <c r="BS4" s="42"/>
      <c r="BT4" s="43" t="s">
        <v>2755</v>
      </c>
      <c r="BU4" s="42"/>
      <c r="BV4" s="43" t="s">
        <v>2756</v>
      </c>
      <c r="BW4" s="44"/>
      <c r="BX4" s="39" t="s">
        <v>2758</v>
      </c>
      <c r="BY4" s="40"/>
      <c r="BZ4" s="41" t="s">
        <v>2759</v>
      </c>
      <c r="CA4" s="42"/>
      <c r="CB4" s="43" t="s">
        <v>2751</v>
      </c>
      <c r="CC4" s="42"/>
      <c r="CD4" s="43" t="s">
        <v>2752</v>
      </c>
      <c r="CE4" s="42"/>
      <c r="CF4" s="43" t="s">
        <v>2753</v>
      </c>
      <c r="CG4" s="42"/>
      <c r="CH4" s="43" t="s">
        <v>2760</v>
      </c>
      <c r="CI4" s="42"/>
      <c r="CJ4" s="43" t="s">
        <v>2755</v>
      </c>
      <c r="CK4" s="42"/>
      <c r="CL4" s="43" t="s">
        <v>2756</v>
      </c>
      <c r="CM4" s="44"/>
      <c r="CN4" s="39" t="s">
        <v>2758</v>
      </c>
      <c r="CO4" s="40"/>
      <c r="CP4" s="41" t="s">
        <v>2759</v>
      </c>
      <c r="CQ4" s="42"/>
      <c r="CR4" s="43" t="s">
        <v>2751</v>
      </c>
      <c r="CS4" s="42"/>
      <c r="CT4" s="43" t="s">
        <v>2752</v>
      </c>
      <c r="CU4" s="42"/>
      <c r="CV4" s="43" t="s">
        <v>2753</v>
      </c>
      <c r="CW4" s="42"/>
      <c r="CX4" s="43" t="s">
        <v>2760</v>
      </c>
      <c r="CY4" s="42"/>
      <c r="CZ4" s="43" t="s">
        <v>2755</v>
      </c>
      <c r="DA4" s="42"/>
      <c r="DB4" s="43" t="s">
        <v>2756</v>
      </c>
      <c r="DC4" s="44"/>
      <c r="DD4" s="25"/>
      <c r="DE4" s="25"/>
      <c r="DF4" s="25"/>
      <c r="DG4" s="25"/>
      <c r="DH4" s="25"/>
    </row>
    <row r="5">
      <c r="A5" s="45"/>
      <c r="B5" s="46"/>
      <c r="C5" s="45"/>
      <c r="D5" s="47"/>
      <c r="E5" s="48"/>
      <c r="F5" s="48"/>
      <c r="G5" s="48"/>
      <c r="H5" s="48"/>
      <c r="I5" s="48"/>
      <c r="J5" s="48"/>
      <c r="K5" s="46"/>
      <c r="L5" s="49" t="s">
        <v>2761</v>
      </c>
      <c r="M5" s="50" t="s">
        <v>2762</v>
      </c>
      <c r="N5" s="51" t="s">
        <v>2761</v>
      </c>
      <c r="O5" s="52" t="s">
        <v>2762</v>
      </c>
      <c r="P5" s="53" t="s">
        <v>2761</v>
      </c>
      <c r="Q5" s="52" t="s">
        <v>2762</v>
      </c>
      <c r="R5" s="53" t="s">
        <v>2761</v>
      </c>
      <c r="S5" s="52" t="s">
        <v>2762</v>
      </c>
      <c r="T5" s="53" t="s">
        <v>2761</v>
      </c>
      <c r="U5" s="52" t="s">
        <v>2762</v>
      </c>
      <c r="V5" s="53" t="s">
        <v>2761</v>
      </c>
      <c r="W5" s="52" t="s">
        <v>2762</v>
      </c>
      <c r="X5" s="53" t="s">
        <v>2761</v>
      </c>
      <c r="Y5" s="52" t="s">
        <v>2762</v>
      </c>
      <c r="Z5" s="53" t="s">
        <v>2761</v>
      </c>
      <c r="AA5" s="54" t="s">
        <v>2762</v>
      </c>
      <c r="AB5" s="55" t="s">
        <v>2761</v>
      </c>
      <c r="AC5" s="56" t="s">
        <v>2762</v>
      </c>
      <c r="AD5" s="57" t="s">
        <v>2761</v>
      </c>
      <c r="AE5" s="58" t="s">
        <v>2762</v>
      </c>
      <c r="AF5" s="53" t="s">
        <v>2761</v>
      </c>
      <c r="AG5" s="52" t="s">
        <v>2762</v>
      </c>
      <c r="AH5" s="53" t="s">
        <v>2761</v>
      </c>
      <c r="AI5" s="52" t="s">
        <v>2762</v>
      </c>
      <c r="AJ5" s="53" t="s">
        <v>2761</v>
      </c>
      <c r="AK5" s="52" t="s">
        <v>2762</v>
      </c>
      <c r="AL5" s="53" t="s">
        <v>2761</v>
      </c>
      <c r="AM5" s="52" t="s">
        <v>2762</v>
      </c>
      <c r="AN5" s="53" t="s">
        <v>2761</v>
      </c>
      <c r="AO5" s="52" t="s">
        <v>2762</v>
      </c>
      <c r="AP5" s="53" t="s">
        <v>2761</v>
      </c>
      <c r="AQ5" s="54" t="s">
        <v>2762</v>
      </c>
      <c r="AR5" s="55" t="s">
        <v>2761</v>
      </c>
      <c r="AS5" s="56" t="s">
        <v>2762</v>
      </c>
      <c r="AT5" s="57" t="s">
        <v>2761</v>
      </c>
      <c r="AU5" s="58" t="s">
        <v>2762</v>
      </c>
      <c r="AV5" s="53" t="s">
        <v>2761</v>
      </c>
      <c r="AW5" s="52" t="s">
        <v>2762</v>
      </c>
      <c r="AX5" s="53" t="s">
        <v>2761</v>
      </c>
      <c r="AY5" s="52" t="s">
        <v>2762</v>
      </c>
      <c r="AZ5" s="53" t="s">
        <v>2761</v>
      </c>
      <c r="BA5" s="52" t="s">
        <v>2762</v>
      </c>
      <c r="BB5" s="53" t="s">
        <v>2761</v>
      </c>
      <c r="BC5" s="52" t="s">
        <v>2762</v>
      </c>
      <c r="BD5" s="53" t="s">
        <v>2761</v>
      </c>
      <c r="BE5" s="52" t="s">
        <v>2762</v>
      </c>
      <c r="BF5" s="53" t="s">
        <v>2761</v>
      </c>
      <c r="BG5" s="54" t="s">
        <v>2762</v>
      </c>
      <c r="BH5" s="55" t="s">
        <v>2761</v>
      </c>
      <c r="BI5" s="56" t="s">
        <v>2762</v>
      </c>
      <c r="BJ5" s="57" t="s">
        <v>2761</v>
      </c>
      <c r="BK5" s="58" t="s">
        <v>2762</v>
      </c>
      <c r="BL5" s="53" t="s">
        <v>2761</v>
      </c>
      <c r="BM5" s="52" t="s">
        <v>2762</v>
      </c>
      <c r="BN5" s="53" t="s">
        <v>2761</v>
      </c>
      <c r="BO5" s="52" t="s">
        <v>2762</v>
      </c>
      <c r="BP5" s="53" t="s">
        <v>2761</v>
      </c>
      <c r="BQ5" s="52" t="s">
        <v>2762</v>
      </c>
      <c r="BR5" s="53" t="s">
        <v>2761</v>
      </c>
      <c r="BS5" s="52" t="s">
        <v>2762</v>
      </c>
      <c r="BT5" s="53" t="s">
        <v>2761</v>
      </c>
      <c r="BU5" s="52" t="s">
        <v>2762</v>
      </c>
      <c r="BV5" s="53" t="s">
        <v>2761</v>
      </c>
      <c r="BW5" s="54" t="s">
        <v>2762</v>
      </c>
      <c r="BX5" s="55" t="s">
        <v>2761</v>
      </c>
      <c r="BY5" s="56" t="s">
        <v>2762</v>
      </c>
      <c r="BZ5" s="57" t="s">
        <v>2761</v>
      </c>
      <c r="CA5" s="58" t="s">
        <v>2762</v>
      </c>
      <c r="CB5" s="53" t="s">
        <v>2761</v>
      </c>
      <c r="CC5" s="52" t="s">
        <v>2762</v>
      </c>
      <c r="CD5" s="53" t="s">
        <v>2761</v>
      </c>
      <c r="CE5" s="52" t="s">
        <v>2762</v>
      </c>
      <c r="CF5" s="53" t="s">
        <v>2761</v>
      </c>
      <c r="CG5" s="52" t="s">
        <v>2762</v>
      </c>
      <c r="CH5" s="53" t="s">
        <v>2761</v>
      </c>
      <c r="CI5" s="52" t="s">
        <v>2762</v>
      </c>
      <c r="CJ5" s="53" t="s">
        <v>2761</v>
      </c>
      <c r="CK5" s="52" t="s">
        <v>2762</v>
      </c>
      <c r="CL5" s="53" t="s">
        <v>2761</v>
      </c>
      <c r="CM5" s="54" t="s">
        <v>2762</v>
      </c>
      <c r="CN5" s="55" t="s">
        <v>2761</v>
      </c>
      <c r="CO5" s="56" t="s">
        <v>2762</v>
      </c>
      <c r="CP5" s="57" t="s">
        <v>2761</v>
      </c>
      <c r="CQ5" s="58" t="s">
        <v>2762</v>
      </c>
      <c r="CR5" s="53" t="s">
        <v>2761</v>
      </c>
      <c r="CS5" s="52" t="s">
        <v>2762</v>
      </c>
      <c r="CT5" s="53" t="s">
        <v>2761</v>
      </c>
      <c r="CU5" s="52" t="s">
        <v>2762</v>
      </c>
      <c r="CV5" s="53" t="s">
        <v>2761</v>
      </c>
      <c r="CW5" s="52" t="s">
        <v>2762</v>
      </c>
      <c r="CX5" s="53" t="s">
        <v>2761</v>
      </c>
      <c r="CY5" s="52" t="s">
        <v>2762</v>
      </c>
      <c r="CZ5" s="53" t="s">
        <v>2761</v>
      </c>
      <c r="DA5" s="52" t="s">
        <v>2762</v>
      </c>
      <c r="DB5" s="53" t="s">
        <v>2761</v>
      </c>
      <c r="DC5" s="54" t="s">
        <v>2762</v>
      </c>
      <c r="DD5" s="25"/>
      <c r="DE5" s="25"/>
      <c r="DF5" s="25"/>
      <c r="DG5" s="25"/>
      <c r="DH5" s="25"/>
    </row>
    <row r="6">
      <c r="A6" s="59" t="s">
        <v>66</v>
      </c>
      <c r="B6" s="60" t="s">
        <v>2054</v>
      </c>
      <c r="C6" s="61">
        <v>1.0</v>
      </c>
      <c r="D6" s="62">
        <f t="shared" ref="D6:D18" si="1">(C6/C$18)*100</f>
        <v>0.3831417625</v>
      </c>
      <c r="E6" s="63">
        <f t="shared" ref="E6:E26" si="2">(C6/C$26)*100</f>
        <v>0.2808988764</v>
      </c>
      <c r="F6" s="63">
        <v>2.0</v>
      </c>
      <c r="G6" s="63">
        <v>559.0</v>
      </c>
      <c r="H6" s="64">
        <v>1.0</v>
      </c>
      <c r="I6" s="63">
        <v>7.0</v>
      </c>
      <c r="J6" s="64">
        <v>1.0</v>
      </c>
      <c r="K6" s="65">
        <v>1.0</v>
      </c>
      <c r="L6" s="66">
        <v>1.0</v>
      </c>
      <c r="M6" s="67"/>
      <c r="N6" s="68">
        <f t="shared" ref="N6:N26" si="3">(L6/C6)*100</f>
        <v>100</v>
      </c>
      <c r="O6" s="69">
        <f t="shared" ref="O6:O26" si="4">(M6/C6)*100</f>
        <v>0</v>
      </c>
      <c r="P6" s="70">
        <v>2.0</v>
      </c>
      <c r="Q6" s="71"/>
      <c r="R6" s="70">
        <v>559.0</v>
      </c>
      <c r="S6" s="71"/>
      <c r="T6" s="72">
        <v>1.0</v>
      </c>
      <c r="U6" s="73"/>
      <c r="V6" s="70">
        <v>7.0</v>
      </c>
      <c r="W6" s="71"/>
      <c r="X6" s="72">
        <v>1.0</v>
      </c>
      <c r="Y6" s="73"/>
      <c r="Z6" s="70">
        <v>1.0</v>
      </c>
      <c r="AA6" s="74"/>
      <c r="AB6" s="75"/>
      <c r="AC6" s="76">
        <v>1.0</v>
      </c>
      <c r="AD6" s="68">
        <f t="shared" ref="AD6:AD26" si="5">(AB6/C6)*100</f>
        <v>0</v>
      </c>
      <c r="AE6" s="69">
        <f t="shared" ref="AE6:AE26" si="6">(AC6/C6)*100</f>
        <v>100</v>
      </c>
      <c r="AF6" s="77"/>
      <c r="AG6" s="69">
        <v>2.0</v>
      </c>
      <c r="AH6" s="77"/>
      <c r="AI6" s="69">
        <v>559.0</v>
      </c>
      <c r="AJ6" s="78"/>
      <c r="AK6" s="79">
        <v>1.0</v>
      </c>
      <c r="AL6" s="77"/>
      <c r="AM6" s="69">
        <v>7.0</v>
      </c>
      <c r="AN6" s="78"/>
      <c r="AO6" s="79">
        <v>1.0</v>
      </c>
      <c r="AP6" s="77"/>
      <c r="AQ6" s="80">
        <v>1.0</v>
      </c>
      <c r="AR6" s="81"/>
      <c r="AS6" s="76">
        <v>1.0</v>
      </c>
      <c r="AT6" s="68">
        <f t="shared" ref="AT6:AT26" si="7">(AR6/C6)*100</f>
        <v>0</v>
      </c>
      <c r="AU6" s="69">
        <f t="shared" ref="AU6:AU26" si="8">(AS6/C6)*100</f>
        <v>100</v>
      </c>
      <c r="AV6" s="77"/>
      <c r="AW6" s="69">
        <v>2.0</v>
      </c>
      <c r="AX6" s="77"/>
      <c r="AY6" s="69">
        <v>559.0</v>
      </c>
      <c r="AZ6" s="78"/>
      <c r="BA6" s="79">
        <v>1.0</v>
      </c>
      <c r="BB6" s="77"/>
      <c r="BC6" s="69">
        <v>7.0</v>
      </c>
      <c r="BD6" s="78"/>
      <c r="BE6" s="79">
        <v>1.0</v>
      </c>
      <c r="BF6" s="77"/>
      <c r="BG6" s="80">
        <v>1.0</v>
      </c>
      <c r="BH6" s="66">
        <v>1.0</v>
      </c>
      <c r="BI6" s="67"/>
      <c r="BJ6" s="68">
        <f t="shared" ref="BJ6:BJ26" si="9">(BH6/C6)*100</f>
        <v>100</v>
      </c>
      <c r="BK6" s="69">
        <f t="shared" ref="BK6:BK26" si="10">(BI6/C6)*100</f>
        <v>0</v>
      </c>
      <c r="BL6" s="70">
        <v>2.0</v>
      </c>
      <c r="BM6" s="71"/>
      <c r="BN6" s="70">
        <v>559.0</v>
      </c>
      <c r="BO6" s="71"/>
      <c r="BP6" s="72">
        <v>1.0</v>
      </c>
      <c r="BQ6" s="73"/>
      <c r="BR6" s="70">
        <v>7.0</v>
      </c>
      <c r="BS6" s="71"/>
      <c r="BT6" s="72">
        <v>1.0</v>
      </c>
      <c r="BU6" s="73"/>
      <c r="BV6" s="70">
        <v>1.0</v>
      </c>
      <c r="BW6" s="74"/>
      <c r="BX6" s="66">
        <v>1.0</v>
      </c>
      <c r="BY6" s="67"/>
      <c r="BZ6" s="68">
        <f t="shared" ref="BZ6:BZ26" si="11">(BX6/C6)*100</f>
        <v>100</v>
      </c>
      <c r="CA6" s="69">
        <f t="shared" ref="CA6:CA26" si="12">(BY6/C6)*100</f>
        <v>0</v>
      </c>
      <c r="CB6" s="70">
        <v>2.0</v>
      </c>
      <c r="CC6" s="71"/>
      <c r="CD6" s="70">
        <v>559.0</v>
      </c>
      <c r="CE6" s="71"/>
      <c r="CF6" s="72">
        <v>1.0</v>
      </c>
      <c r="CG6" s="73"/>
      <c r="CH6" s="70">
        <v>7.0</v>
      </c>
      <c r="CI6" s="71"/>
      <c r="CJ6" s="72">
        <v>1.0</v>
      </c>
      <c r="CK6" s="73"/>
      <c r="CL6" s="70">
        <v>1.0</v>
      </c>
      <c r="CM6" s="74"/>
      <c r="CN6" s="66">
        <v>1.0</v>
      </c>
      <c r="CO6" s="67"/>
      <c r="CP6" s="68">
        <f t="shared" ref="CP6:CP26" si="13">(CN6/C6)*100</f>
        <v>100</v>
      </c>
      <c r="CQ6" s="69">
        <f t="shared" ref="CQ6:CQ26" si="14">(CO6/C6)*100</f>
        <v>0</v>
      </c>
      <c r="CR6" s="70">
        <v>2.0</v>
      </c>
      <c r="CS6" s="71"/>
      <c r="CT6" s="70">
        <v>559.0</v>
      </c>
      <c r="CU6" s="71"/>
      <c r="CV6" s="72">
        <v>1.0</v>
      </c>
      <c r="CW6" s="73"/>
      <c r="CX6" s="70">
        <v>7.0</v>
      </c>
      <c r="CY6" s="71"/>
      <c r="CZ6" s="72">
        <v>1.0</v>
      </c>
      <c r="DA6" s="73"/>
      <c r="DB6" s="70">
        <v>1.0</v>
      </c>
      <c r="DC6" s="74"/>
      <c r="DD6" s="25"/>
      <c r="DE6" s="25"/>
      <c r="DF6" s="25"/>
      <c r="DG6" s="25"/>
      <c r="DH6" s="25"/>
    </row>
    <row r="7">
      <c r="A7" s="35"/>
      <c r="B7" s="82" t="s">
        <v>103</v>
      </c>
      <c r="C7" s="83">
        <v>75.0</v>
      </c>
      <c r="D7" s="84">
        <f t="shared" si="1"/>
        <v>28.73563218</v>
      </c>
      <c r="E7" s="85">
        <f t="shared" si="2"/>
        <v>21.06741573</v>
      </c>
      <c r="F7" s="85">
        <v>4.56</v>
      </c>
      <c r="G7" s="85">
        <v>71.56</v>
      </c>
      <c r="H7" s="86">
        <v>21.0</v>
      </c>
      <c r="I7" s="85">
        <v>4.533333333333333</v>
      </c>
      <c r="J7" s="86">
        <v>36.0</v>
      </c>
      <c r="K7" s="87">
        <v>0.18666666666666668</v>
      </c>
      <c r="L7" s="88">
        <v>72.0</v>
      </c>
      <c r="M7" s="89">
        <v>3.0</v>
      </c>
      <c r="N7" s="90">
        <f t="shared" si="3"/>
        <v>96</v>
      </c>
      <c r="O7" s="91">
        <f t="shared" si="4"/>
        <v>4</v>
      </c>
      <c r="P7" s="92">
        <v>4.430555555555555</v>
      </c>
      <c r="Q7" s="91">
        <v>7.666666666666667</v>
      </c>
      <c r="R7" s="92">
        <v>53.97222222222222</v>
      </c>
      <c r="S7" s="91">
        <v>493.6666666666667</v>
      </c>
      <c r="T7" s="93">
        <v>18.0</v>
      </c>
      <c r="U7" s="94">
        <v>3.0</v>
      </c>
      <c r="V7" s="92">
        <v>4.458333333333333</v>
      </c>
      <c r="W7" s="91">
        <v>6.333333333333333</v>
      </c>
      <c r="X7" s="93">
        <v>35.0</v>
      </c>
      <c r="Y7" s="94">
        <v>3.0</v>
      </c>
      <c r="Z7" s="92">
        <v>0.18055555555555555</v>
      </c>
      <c r="AA7" s="95">
        <v>0.3333333333333333</v>
      </c>
      <c r="AB7" s="96">
        <v>54.0</v>
      </c>
      <c r="AC7" s="89">
        <v>21.0</v>
      </c>
      <c r="AD7" s="90">
        <f t="shared" si="5"/>
        <v>72</v>
      </c>
      <c r="AE7" s="91">
        <f t="shared" si="6"/>
        <v>28</v>
      </c>
      <c r="AF7" s="92">
        <v>4.407407407407407</v>
      </c>
      <c r="AG7" s="91">
        <v>4.9523809523809526</v>
      </c>
      <c r="AH7" s="92">
        <v>30.72222222222222</v>
      </c>
      <c r="AI7" s="91">
        <v>176.57142857142858</v>
      </c>
      <c r="AJ7" s="93">
        <v>13.0</v>
      </c>
      <c r="AK7" s="94">
        <v>8.0</v>
      </c>
      <c r="AL7" s="92">
        <v>4.185185185185185</v>
      </c>
      <c r="AM7" s="91">
        <v>5.428571428571429</v>
      </c>
      <c r="AN7" s="93">
        <v>29.0</v>
      </c>
      <c r="AO7" s="94">
        <v>11.0</v>
      </c>
      <c r="AP7" s="92">
        <v>0.2037037037037037</v>
      </c>
      <c r="AQ7" s="95">
        <v>0.14285714285714285</v>
      </c>
      <c r="AR7" s="88">
        <v>44.0</v>
      </c>
      <c r="AS7" s="89">
        <v>31.0</v>
      </c>
      <c r="AT7" s="90">
        <f t="shared" si="7"/>
        <v>58.66666667</v>
      </c>
      <c r="AU7" s="97">
        <f t="shared" si="8"/>
        <v>41.33333333</v>
      </c>
      <c r="AV7" s="92">
        <v>3.0454545454545454</v>
      </c>
      <c r="AW7" s="91">
        <v>6.709677419354839</v>
      </c>
      <c r="AX7" s="92">
        <v>58.36363636363637</v>
      </c>
      <c r="AY7" s="91">
        <v>90.29032258064517</v>
      </c>
      <c r="AZ7" s="93">
        <v>11.0</v>
      </c>
      <c r="BA7" s="94">
        <v>13.0</v>
      </c>
      <c r="BB7" s="92">
        <v>3.8181818181818183</v>
      </c>
      <c r="BC7" s="91">
        <v>5.548387096774194</v>
      </c>
      <c r="BD7" s="93">
        <v>27.0</v>
      </c>
      <c r="BE7" s="94">
        <v>19.0</v>
      </c>
      <c r="BF7" s="92">
        <v>0.0</v>
      </c>
      <c r="BG7" s="95">
        <v>0.45161290322580644</v>
      </c>
      <c r="BH7" s="88">
        <v>3.0</v>
      </c>
      <c r="BI7" s="89">
        <v>72.0</v>
      </c>
      <c r="BJ7" s="90">
        <f t="shared" si="9"/>
        <v>4</v>
      </c>
      <c r="BK7" s="91">
        <f t="shared" si="10"/>
        <v>96</v>
      </c>
      <c r="BL7" s="92">
        <v>1.3333333333333333</v>
      </c>
      <c r="BM7" s="91">
        <v>4.694444444444445</v>
      </c>
      <c r="BN7" s="92">
        <v>538.6666666666666</v>
      </c>
      <c r="BO7" s="91">
        <v>52.09722222222222</v>
      </c>
      <c r="BP7" s="93">
        <v>2.0</v>
      </c>
      <c r="BQ7" s="94">
        <v>19.0</v>
      </c>
      <c r="BR7" s="92">
        <v>3.3333333333333335</v>
      </c>
      <c r="BS7" s="91">
        <v>4.583333333333333</v>
      </c>
      <c r="BT7" s="93">
        <v>3.0</v>
      </c>
      <c r="BU7" s="94">
        <v>35.0</v>
      </c>
      <c r="BV7" s="92">
        <v>0.0</v>
      </c>
      <c r="BW7" s="95">
        <v>0.19444444444444445</v>
      </c>
      <c r="BX7" s="88">
        <v>15.0</v>
      </c>
      <c r="BY7" s="89">
        <v>60.0</v>
      </c>
      <c r="BZ7" s="90">
        <f t="shared" si="11"/>
        <v>20</v>
      </c>
      <c r="CA7" s="91">
        <f t="shared" si="12"/>
        <v>80</v>
      </c>
      <c r="CB7" s="92">
        <v>2.466666666666667</v>
      </c>
      <c r="CC7" s="91">
        <v>5.083333333333333</v>
      </c>
      <c r="CD7" s="92">
        <v>216.26666666666668</v>
      </c>
      <c r="CE7" s="91">
        <v>35.38333333333333</v>
      </c>
      <c r="CF7" s="93">
        <v>9.0</v>
      </c>
      <c r="CG7" s="94">
        <v>14.0</v>
      </c>
      <c r="CH7" s="92">
        <v>3.466666666666667</v>
      </c>
      <c r="CI7" s="91">
        <v>4.8</v>
      </c>
      <c r="CJ7" s="93">
        <v>13.0</v>
      </c>
      <c r="CK7" s="94">
        <v>29.0</v>
      </c>
      <c r="CL7" s="92">
        <v>0.06666666666666667</v>
      </c>
      <c r="CM7" s="95">
        <v>0.21666666666666667</v>
      </c>
      <c r="CN7" s="88">
        <v>50.0</v>
      </c>
      <c r="CO7" s="89">
        <v>25.0</v>
      </c>
      <c r="CP7" s="90">
        <f t="shared" si="13"/>
        <v>66.66666667</v>
      </c>
      <c r="CQ7" s="97">
        <f t="shared" si="14"/>
        <v>33.33333333</v>
      </c>
      <c r="CR7" s="92">
        <v>3.28</v>
      </c>
      <c r="CS7" s="91">
        <v>7.12</v>
      </c>
      <c r="CT7" s="92">
        <v>56.72</v>
      </c>
      <c r="CU7" s="91">
        <v>101.24</v>
      </c>
      <c r="CV7" s="93">
        <v>15.0</v>
      </c>
      <c r="CW7" s="94">
        <v>13.0</v>
      </c>
      <c r="CX7" s="92">
        <v>3.84</v>
      </c>
      <c r="CY7" s="91">
        <v>5.92</v>
      </c>
      <c r="CZ7" s="93">
        <v>29.0</v>
      </c>
      <c r="DA7" s="94">
        <v>18.0</v>
      </c>
      <c r="DB7" s="92">
        <v>0.06</v>
      </c>
      <c r="DC7" s="95">
        <v>0.44</v>
      </c>
      <c r="DD7" s="25"/>
      <c r="DE7" s="25"/>
      <c r="DF7" s="25"/>
      <c r="DG7" s="25"/>
      <c r="DH7" s="25"/>
    </row>
    <row r="8">
      <c r="A8" s="35"/>
      <c r="B8" s="98" t="s">
        <v>162</v>
      </c>
      <c r="C8" s="83">
        <v>4.0</v>
      </c>
      <c r="D8" s="84">
        <f t="shared" si="1"/>
        <v>1.53256705</v>
      </c>
      <c r="E8" s="85">
        <f t="shared" si="2"/>
        <v>1.123595506</v>
      </c>
      <c r="F8" s="85">
        <v>2.25</v>
      </c>
      <c r="G8" s="85">
        <v>12.75</v>
      </c>
      <c r="H8" s="86">
        <v>3.0</v>
      </c>
      <c r="I8" s="85">
        <v>2.75</v>
      </c>
      <c r="J8" s="86">
        <v>3.0</v>
      </c>
      <c r="K8" s="87">
        <v>0.25</v>
      </c>
      <c r="L8" s="88">
        <v>3.0</v>
      </c>
      <c r="M8" s="89">
        <v>1.0</v>
      </c>
      <c r="N8" s="90">
        <f t="shared" si="3"/>
        <v>75</v>
      </c>
      <c r="O8" s="91">
        <f t="shared" si="4"/>
        <v>25</v>
      </c>
      <c r="P8" s="92">
        <v>1.6666666666666667</v>
      </c>
      <c r="Q8" s="91">
        <v>4.0</v>
      </c>
      <c r="R8" s="92">
        <v>3.3333333333333335</v>
      </c>
      <c r="S8" s="91">
        <v>41.0</v>
      </c>
      <c r="T8" s="93">
        <v>2.0</v>
      </c>
      <c r="U8" s="94">
        <v>1.0</v>
      </c>
      <c r="V8" s="92">
        <v>2.6666666666666665</v>
      </c>
      <c r="W8" s="91">
        <v>3.0</v>
      </c>
      <c r="X8" s="93">
        <v>3.0</v>
      </c>
      <c r="Y8" s="94">
        <v>1.0</v>
      </c>
      <c r="Z8" s="92">
        <v>0.3333333333333333</v>
      </c>
      <c r="AA8" s="95">
        <v>0.0</v>
      </c>
      <c r="AB8" s="96">
        <v>2.0</v>
      </c>
      <c r="AC8" s="89">
        <v>2.0</v>
      </c>
      <c r="AD8" s="90">
        <f t="shared" si="5"/>
        <v>50</v>
      </c>
      <c r="AE8" s="91">
        <f t="shared" si="6"/>
        <v>50</v>
      </c>
      <c r="AF8" s="92">
        <v>1.0</v>
      </c>
      <c r="AG8" s="91">
        <v>3.5</v>
      </c>
      <c r="AH8" s="92">
        <v>4.5</v>
      </c>
      <c r="AI8" s="91">
        <v>21.0</v>
      </c>
      <c r="AJ8" s="93">
        <v>1.0</v>
      </c>
      <c r="AK8" s="94">
        <v>2.0</v>
      </c>
      <c r="AL8" s="92">
        <v>2.0</v>
      </c>
      <c r="AM8" s="91">
        <v>3.5</v>
      </c>
      <c r="AN8" s="93">
        <v>2.0</v>
      </c>
      <c r="AO8" s="94">
        <v>2.0</v>
      </c>
      <c r="AP8" s="92">
        <v>0.5</v>
      </c>
      <c r="AQ8" s="95">
        <v>0.0</v>
      </c>
      <c r="AR8" s="88">
        <v>3.0</v>
      </c>
      <c r="AS8" s="89">
        <v>1.0</v>
      </c>
      <c r="AT8" s="90">
        <f t="shared" si="7"/>
        <v>75</v>
      </c>
      <c r="AU8" s="91">
        <f t="shared" si="8"/>
        <v>25</v>
      </c>
      <c r="AV8" s="92">
        <v>1.6666666666666667</v>
      </c>
      <c r="AW8" s="91">
        <v>4.0</v>
      </c>
      <c r="AX8" s="92">
        <v>3.3333333333333335</v>
      </c>
      <c r="AY8" s="91">
        <v>41.0</v>
      </c>
      <c r="AZ8" s="93">
        <v>2.0</v>
      </c>
      <c r="BA8" s="94">
        <v>1.0</v>
      </c>
      <c r="BB8" s="92">
        <v>2.6666666666666665</v>
      </c>
      <c r="BC8" s="91">
        <v>3.0</v>
      </c>
      <c r="BD8" s="93">
        <v>3.0</v>
      </c>
      <c r="BE8" s="94">
        <v>1.0</v>
      </c>
      <c r="BF8" s="92">
        <v>0.3333333333333333</v>
      </c>
      <c r="BG8" s="95">
        <v>0.0</v>
      </c>
      <c r="BH8" s="99"/>
      <c r="BI8" s="89">
        <v>4.0</v>
      </c>
      <c r="BJ8" s="90">
        <f t="shared" si="9"/>
        <v>0</v>
      </c>
      <c r="BK8" s="91">
        <f t="shared" si="10"/>
        <v>100</v>
      </c>
      <c r="BL8" s="100"/>
      <c r="BM8" s="91">
        <v>2.25</v>
      </c>
      <c r="BN8" s="100"/>
      <c r="BO8" s="91">
        <v>12.75</v>
      </c>
      <c r="BP8" s="101"/>
      <c r="BQ8" s="94">
        <v>3.0</v>
      </c>
      <c r="BR8" s="100"/>
      <c r="BS8" s="91">
        <v>2.75</v>
      </c>
      <c r="BT8" s="101"/>
      <c r="BU8" s="94">
        <v>3.0</v>
      </c>
      <c r="BV8" s="100"/>
      <c r="BW8" s="95">
        <v>0.25</v>
      </c>
      <c r="BX8" s="88">
        <v>3.0</v>
      </c>
      <c r="BY8" s="89">
        <v>1.0</v>
      </c>
      <c r="BZ8" s="90">
        <f t="shared" si="11"/>
        <v>75</v>
      </c>
      <c r="CA8" s="91">
        <f t="shared" si="12"/>
        <v>25</v>
      </c>
      <c r="CB8" s="92">
        <v>2.0</v>
      </c>
      <c r="CC8" s="91">
        <v>3.0</v>
      </c>
      <c r="CD8" s="92">
        <v>16.666666666666668</v>
      </c>
      <c r="CE8" s="91">
        <v>1.0</v>
      </c>
      <c r="CF8" s="93">
        <v>2.0</v>
      </c>
      <c r="CG8" s="94">
        <v>1.0</v>
      </c>
      <c r="CH8" s="92">
        <v>2.3333333333333335</v>
      </c>
      <c r="CI8" s="91">
        <v>4.0</v>
      </c>
      <c r="CJ8" s="93">
        <v>2.0</v>
      </c>
      <c r="CK8" s="94">
        <v>1.0</v>
      </c>
      <c r="CL8" s="92">
        <v>0.3333333333333333</v>
      </c>
      <c r="CM8" s="95">
        <v>0.0</v>
      </c>
      <c r="CN8" s="88">
        <v>4.0</v>
      </c>
      <c r="CO8" s="102"/>
      <c r="CP8" s="90">
        <f t="shared" si="13"/>
        <v>100</v>
      </c>
      <c r="CQ8" s="91">
        <f t="shared" si="14"/>
        <v>0</v>
      </c>
      <c r="CR8" s="92">
        <v>2.25</v>
      </c>
      <c r="CS8" s="103"/>
      <c r="CT8" s="92">
        <v>12.75</v>
      </c>
      <c r="CU8" s="103"/>
      <c r="CV8" s="93">
        <v>3.0</v>
      </c>
      <c r="CW8" s="104"/>
      <c r="CX8" s="92">
        <v>2.75</v>
      </c>
      <c r="CY8" s="103"/>
      <c r="CZ8" s="93">
        <v>3.0</v>
      </c>
      <c r="DA8" s="104"/>
      <c r="DB8" s="92">
        <v>0.25</v>
      </c>
      <c r="DC8" s="105"/>
      <c r="DD8" s="25"/>
      <c r="DE8" s="25"/>
      <c r="DF8" s="25"/>
      <c r="DG8" s="25"/>
      <c r="DH8" s="25"/>
    </row>
    <row r="9">
      <c r="A9" s="35"/>
      <c r="B9" s="82" t="s">
        <v>273</v>
      </c>
      <c r="C9" s="83">
        <v>23.0</v>
      </c>
      <c r="D9" s="84">
        <f t="shared" si="1"/>
        <v>8.812260536</v>
      </c>
      <c r="E9" s="85">
        <f t="shared" si="2"/>
        <v>6.460674157</v>
      </c>
      <c r="F9" s="85">
        <v>6.782608695652174</v>
      </c>
      <c r="G9" s="85">
        <v>49.08695652173913</v>
      </c>
      <c r="H9" s="86">
        <v>17.0</v>
      </c>
      <c r="I9" s="85">
        <v>8.347826086956522</v>
      </c>
      <c r="J9" s="86">
        <v>17.0</v>
      </c>
      <c r="K9" s="87">
        <v>0.21739130434782608</v>
      </c>
      <c r="L9" s="88">
        <v>12.0</v>
      </c>
      <c r="M9" s="106">
        <v>11.0</v>
      </c>
      <c r="N9" s="90">
        <f t="shared" si="3"/>
        <v>52.17391304</v>
      </c>
      <c r="O9" s="97">
        <f t="shared" si="4"/>
        <v>47.82608696</v>
      </c>
      <c r="P9" s="92">
        <v>6.583333333333333</v>
      </c>
      <c r="Q9" s="91">
        <v>7.0</v>
      </c>
      <c r="R9" s="92">
        <v>35.583333333333336</v>
      </c>
      <c r="S9" s="91">
        <v>63.81818181818182</v>
      </c>
      <c r="T9" s="93">
        <v>10.0</v>
      </c>
      <c r="U9" s="94">
        <v>7.0</v>
      </c>
      <c r="V9" s="92">
        <v>7.5</v>
      </c>
      <c r="W9" s="91">
        <v>9.272727272727273</v>
      </c>
      <c r="X9" s="93">
        <v>11.0</v>
      </c>
      <c r="Y9" s="94">
        <v>8.0</v>
      </c>
      <c r="Z9" s="92">
        <v>0.25</v>
      </c>
      <c r="AA9" s="95">
        <v>0.18181818181818182</v>
      </c>
      <c r="AB9" s="96">
        <v>4.0</v>
      </c>
      <c r="AC9" s="89">
        <v>19.0</v>
      </c>
      <c r="AD9" s="90">
        <f t="shared" si="5"/>
        <v>17.39130435</v>
      </c>
      <c r="AE9" s="97">
        <f t="shared" si="6"/>
        <v>82.60869565</v>
      </c>
      <c r="AF9" s="92">
        <v>3.75</v>
      </c>
      <c r="AG9" s="91">
        <v>7.421052631578948</v>
      </c>
      <c r="AH9" s="92">
        <v>24.0</v>
      </c>
      <c r="AI9" s="91">
        <v>54.36842105263158</v>
      </c>
      <c r="AJ9" s="93">
        <v>4.0</v>
      </c>
      <c r="AK9" s="94">
        <v>13.0</v>
      </c>
      <c r="AL9" s="92">
        <v>6.5</v>
      </c>
      <c r="AM9" s="91">
        <v>8.736842105263158</v>
      </c>
      <c r="AN9" s="93">
        <v>3.0</v>
      </c>
      <c r="AO9" s="94">
        <v>15.0</v>
      </c>
      <c r="AP9" s="92">
        <v>0.0</v>
      </c>
      <c r="AQ9" s="95">
        <v>0.2631578947368421</v>
      </c>
      <c r="AR9" s="88">
        <v>15.0</v>
      </c>
      <c r="AS9" s="89">
        <v>8.0</v>
      </c>
      <c r="AT9" s="90">
        <f t="shared" si="7"/>
        <v>65.2173913</v>
      </c>
      <c r="AU9" s="97">
        <f t="shared" si="8"/>
        <v>34.7826087</v>
      </c>
      <c r="AV9" s="92">
        <v>4.533333333333333</v>
      </c>
      <c r="AW9" s="91">
        <v>11.0</v>
      </c>
      <c r="AX9" s="92">
        <v>42.0</v>
      </c>
      <c r="AY9" s="91">
        <v>62.375</v>
      </c>
      <c r="AZ9" s="93">
        <v>11.0</v>
      </c>
      <c r="BA9" s="94">
        <v>6.0</v>
      </c>
      <c r="BB9" s="92">
        <v>6.866666666666666</v>
      </c>
      <c r="BC9" s="91">
        <v>11.125</v>
      </c>
      <c r="BD9" s="93">
        <v>12.0</v>
      </c>
      <c r="BE9" s="94">
        <v>6.0</v>
      </c>
      <c r="BF9" s="92">
        <v>0.2</v>
      </c>
      <c r="BG9" s="95">
        <v>0.25</v>
      </c>
      <c r="BH9" s="88">
        <v>6.0</v>
      </c>
      <c r="BI9" s="89">
        <v>17.0</v>
      </c>
      <c r="BJ9" s="90">
        <f t="shared" si="9"/>
        <v>26.08695652</v>
      </c>
      <c r="BK9" s="91">
        <f t="shared" si="10"/>
        <v>73.91304348</v>
      </c>
      <c r="BL9" s="92">
        <v>2.0</v>
      </c>
      <c r="BM9" s="91">
        <v>8.470588235294118</v>
      </c>
      <c r="BN9" s="92">
        <v>68.66666666666667</v>
      </c>
      <c r="BO9" s="91">
        <v>42.1764705882353</v>
      </c>
      <c r="BP9" s="93">
        <v>2.0</v>
      </c>
      <c r="BQ9" s="94">
        <v>15.0</v>
      </c>
      <c r="BR9" s="92">
        <v>5.333333333333333</v>
      </c>
      <c r="BS9" s="91">
        <v>9.411764705882353</v>
      </c>
      <c r="BT9" s="93">
        <v>6.0</v>
      </c>
      <c r="BU9" s="94">
        <v>13.0</v>
      </c>
      <c r="BV9" s="92">
        <v>0.0</v>
      </c>
      <c r="BW9" s="95">
        <v>0.29411764705882354</v>
      </c>
      <c r="BX9" s="88">
        <v>9.0</v>
      </c>
      <c r="BY9" s="89">
        <v>14.0</v>
      </c>
      <c r="BZ9" s="90">
        <f t="shared" si="11"/>
        <v>39.13043478</v>
      </c>
      <c r="CA9" s="91">
        <f t="shared" si="12"/>
        <v>60.86956522</v>
      </c>
      <c r="CB9" s="92">
        <v>2.4444444444444446</v>
      </c>
      <c r="CC9" s="91">
        <v>9.571428571428571</v>
      </c>
      <c r="CD9" s="92">
        <v>47.77777777777778</v>
      </c>
      <c r="CE9" s="91">
        <v>49.92857142857143</v>
      </c>
      <c r="CF9" s="93">
        <v>5.0</v>
      </c>
      <c r="CG9" s="94">
        <v>13.0</v>
      </c>
      <c r="CH9" s="92">
        <v>5.0</v>
      </c>
      <c r="CI9" s="91">
        <v>10.5</v>
      </c>
      <c r="CJ9" s="93">
        <v>9.0</v>
      </c>
      <c r="CK9" s="94">
        <v>11.0</v>
      </c>
      <c r="CL9" s="92">
        <v>0.0</v>
      </c>
      <c r="CM9" s="95">
        <v>0.35714285714285715</v>
      </c>
      <c r="CN9" s="88">
        <v>8.0</v>
      </c>
      <c r="CO9" s="89">
        <v>15.0</v>
      </c>
      <c r="CP9" s="90">
        <f t="shared" si="13"/>
        <v>34.7826087</v>
      </c>
      <c r="CQ9" s="107">
        <f t="shared" si="14"/>
        <v>65.2173913</v>
      </c>
      <c r="CR9" s="92">
        <v>2.375</v>
      </c>
      <c r="CS9" s="91">
        <v>9.133333333333333</v>
      </c>
      <c r="CT9" s="92">
        <v>54.125</v>
      </c>
      <c r="CU9" s="91">
        <v>46.4</v>
      </c>
      <c r="CV9" s="93">
        <v>6.0</v>
      </c>
      <c r="CW9" s="94">
        <v>13.0</v>
      </c>
      <c r="CX9" s="92">
        <v>3.75</v>
      </c>
      <c r="CY9" s="91">
        <v>10.8</v>
      </c>
      <c r="CZ9" s="93">
        <v>7.0</v>
      </c>
      <c r="DA9" s="94">
        <v>13.0</v>
      </c>
      <c r="DB9" s="92">
        <v>0.0</v>
      </c>
      <c r="DC9" s="95">
        <v>0.3333333333333333</v>
      </c>
      <c r="DD9" s="25"/>
      <c r="DE9" s="25"/>
      <c r="DF9" s="25"/>
      <c r="DG9" s="25"/>
      <c r="DH9" s="25"/>
    </row>
    <row r="10">
      <c r="A10" s="35"/>
      <c r="B10" s="82" t="s">
        <v>241</v>
      </c>
      <c r="C10" s="83">
        <v>43.0</v>
      </c>
      <c r="D10" s="84">
        <f t="shared" si="1"/>
        <v>16.47509579</v>
      </c>
      <c r="E10" s="85">
        <f t="shared" si="2"/>
        <v>12.07865169</v>
      </c>
      <c r="F10" s="85">
        <v>6.186046511627907</v>
      </c>
      <c r="G10" s="85">
        <v>66.37209302325581</v>
      </c>
      <c r="H10" s="86">
        <v>23.0</v>
      </c>
      <c r="I10" s="85">
        <v>6.093023255813954</v>
      </c>
      <c r="J10" s="86">
        <v>30.0</v>
      </c>
      <c r="K10" s="87">
        <v>0.4418604651162791</v>
      </c>
      <c r="L10" s="88">
        <v>35.0</v>
      </c>
      <c r="M10" s="106">
        <v>8.0</v>
      </c>
      <c r="N10" s="90">
        <f t="shared" si="3"/>
        <v>81.39534884</v>
      </c>
      <c r="O10" s="97">
        <f t="shared" si="4"/>
        <v>18.60465116</v>
      </c>
      <c r="P10" s="92">
        <v>5.914285714285715</v>
      </c>
      <c r="Q10" s="91">
        <v>7.375</v>
      </c>
      <c r="R10" s="92">
        <v>71.34285714285714</v>
      </c>
      <c r="S10" s="91">
        <v>44.625</v>
      </c>
      <c r="T10" s="93">
        <v>16.0</v>
      </c>
      <c r="U10" s="94">
        <v>7.0</v>
      </c>
      <c r="V10" s="92">
        <v>5.8</v>
      </c>
      <c r="W10" s="91">
        <v>7.375</v>
      </c>
      <c r="X10" s="93">
        <v>24.0</v>
      </c>
      <c r="Y10" s="94">
        <v>8.0</v>
      </c>
      <c r="Z10" s="92">
        <v>0.3142857142857143</v>
      </c>
      <c r="AA10" s="95">
        <v>1.0</v>
      </c>
      <c r="AB10" s="96">
        <v>21.0</v>
      </c>
      <c r="AC10" s="89">
        <v>22.0</v>
      </c>
      <c r="AD10" s="90">
        <f t="shared" si="5"/>
        <v>48.8372093</v>
      </c>
      <c r="AE10" s="97">
        <f t="shared" si="6"/>
        <v>51.1627907</v>
      </c>
      <c r="AF10" s="92">
        <v>3.6666666666666665</v>
      </c>
      <c r="AG10" s="91">
        <v>8.590909090909092</v>
      </c>
      <c r="AH10" s="92">
        <v>23.333333333333332</v>
      </c>
      <c r="AI10" s="91">
        <v>107.45454545454545</v>
      </c>
      <c r="AJ10" s="93">
        <v>13.0</v>
      </c>
      <c r="AK10" s="94">
        <v>10.0</v>
      </c>
      <c r="AL10" s="92">
        <v>4.0</v>
      </c>
      <c r="AM10" s="91">
        <v>8.090909090909092</v>
      </c>
      <c r="AN10" s="93">
        <v>18.0</v>
      </c>
      <c r="AO10" s="94">
        <v>18.0</v>
      </c>
      <c r="AP10" s="92">
        <v>0.0</v>
      </c>
      <c r="AQ10" s="95">
        <v>0.8636363636363636</v>
      </c>
      <c r="AR10" s="88">
        <v>22.0</v>
      </c>
      <c r="AS10" s="89">
        <v>21.0</v>
      </c>
      <c r="AT10" s="90">
        <f t="shared" si="7"/>
        <v>51.1627907</v>
      </c>
      <c r="AU10" s="97">
        <f t="shared" si="8"/>
        <v>48.8372093</v>
      </c>
      <c r="AV10" s="92">
        <v>4.045454545454546</v>
      </c>
      <c r="AW10" s="91">
        <v>8.428571428571429</v>
      </c>
      <c r="AX10" s="92">
        <v>85.27272727272727</v>
      </c>
      <c r="AY10" s="91">
        <v>46.57142857142857</v>
      </c>
      <c r="AZ10" s="93">
        <v>11.0</v>
      </c>
      <c r="BA10" s="94">
        <v>12.0</v>
      </c>
      <c r="BB10" s="92">
        <v>5.2272727272727275</v>
      </c>
      <c r="BC10" s="91">
        <v>7.0</v>
      </c>
      <c r="BD10" s="93">
        <v>19.0</v>
      </c>
      <c r="BE10" s="94">
        <v>16.0</v>
      </c>
      <c r="BF10" s="92">
        <v>0.3181818181818182</v>
      </c>
      <c r="BG10" s="95">
        <v>0.5714285714285714</v>
      </c>
      <c r="BH10" s="88">
        <v>4.0</v>
      </c>
      <c r="BI10" s="89">
        <v>39.0</v>
      </c>
      <c r="BJ10" s="90">
        <f t="shared" si="9"/>
        <v>9.302325581</v>
      </c>
      <c r="BK10" s="91">
        <f t="shared" si="10"/>
        <v>90.69767442</v>
      </c>
      <c r="BL10" s="92">
        <v>1.5</v>
      </c>
      <c r="BM10" s="91">
        <v>6.666666666666667</v>
      </c>
      <c r="BN10" s="92">
        <v>162.5</v>
      </c>
      <c r="BO10" s="91">
        <v>56.51282051282051</v>
      </c>
      <c r="BP10" s="93">
        <v>4.0</v>
      </c>
      <c r="BQ10" s="94">
        <v>19.0</v>
      </c>
      <c r="BR10" s="92">
        <v>2.75</v>
      </c>
      <c r="BS10" s="91">
        <v>6.435897435897436</v>
      </c>
      <c r="BT10" s="93">
        <v>4.0</v>
      </c>
      <c r="BU10" s="94">
        <v>27.0</v>
      </c>
      <c r="BV10" s="92">
        <v>0.0</v>
      </c>
      <c r="BW10" s="95">
        <v>0.48717948717948717</v>
      </c>
      <c r="BX10" s="88">
        <v>14.0</v>
      </c>
      <c r="BY10" s="89">
        <v>29.0</v>
      </c>
      <c r="BZ10" s="90">
        <f t="shared" si="11"/>
        <v>32.55813953</v>
      </c>
      <c r="CA10" s="91">
        <f t="shared" si="12"/>
        <v>67.44186047</v>
      </c>
      <c r="CB10" s="92">
        <v>2.5</v>
      </c>
      <c r="CC10" s="91">
        <v>7.9655172413793105</v>
      </c>
      <c r="CD10" s="92">
        <v>58.57142857142857</v>
      </c>
      <c r="CE10" s="91">
        <v>70.13793103448276</v>
      </c>
      <c r="CF10" s="93">
        <v>11.0</v>
      </c>
      <c r="CG10" s="94">
        <v>15.0</v>
      </c>
      <c r="CH10" s="92">
        <v>4.571428571428571</v>
      </c>
      <c r="CI10" s="91">
        <v>6.827586206896552</v>
      </c>
      <c r="CJ10" s="93">
        <v>12.0</v>
      </c>
      <c r="CK10" s="94">
        <v>20.0</v>
      </c>
      <c r="CL10" s="92">
        <v>0.35714285714285715</v>
      </c>
      <c r="CM10" s="95">
        <v>0.4827586206896552</v>
      </c>
      <c r="CN10" s="88">
        <v>19.0</v>
      </c>
      <c r="CO10" s="89">
        <v>24.0</v>
      </c>
      <c r="CP10" s="90">
        <f t="shared" si="13"/>
        <v>44.18604651</v>
      </c>
      <c r="CQ10" s="97">
        <f t="shared" si="14"/>
        <v>55.81395349</v>
      </c>
      <c r="CR10" s="92">
        <v>3.8421052631578947</v>
      </c>
      <c r="CS10" s="91">
        <v>8.041666666666666</v>
      </c>
      <c r="CT10" s="92">
        <v>44.421052631578945</v>
      </c>
      <c r="CU10" s="91">
        <v>83.75</v>
      </c>
      <c r="CV10" s="93">
        <v>11.0</v>
      </c>
      <c r="CW10" s="94">
        <v>15.0</v>
      </c>
      <c r="CX10" s="92">
        <v>3.8947368421052633</v>
      </c>
      <c r="CY10" s="91">
        <v>7.833333333333333</v>
      </c>
      <c r="CZ10" s="93">
        <v>14.0</v>
      </c>
      <c r="DA10" s="94">
        <v>20.0</v>
      </c>
      <c r="DB10" s="92">
        <v>0.10526315789473684</v>
      </c>
      <c r="DC10" s="95">
        <v>0.7083333333333334</v>
      </c>
      <c r="DD10" s="25"/>
      <c r="DE10" s="25"/>
      <c r="DF10" s="25"/>
      <c r="DG10" s="25"/>
      <c r="DH10" s="25"/>
    </row>
    <row r="11">
      <c r="A11" s="35"/>
      <c r="B11" s="98" t="s">
        <v>781</v>
      </c>
      <c r="C11" s="83">
        <v>7.0</v>
      </c>
      <c r="D11" s="84">
        <f t="shared" si="1"/>
        <v>2.681992337</v>
      </c>
      <c r="E11" s="85">
        <f t="shared" si="2"/>
        <v>1.966292135</v>
      </c>
      <c r="F11" s="85">
        <v>2.857142857142857</v>
      </c>
      <c r="G11" s="85">
        <v>5.142857142857143</v>
      </c>
      <c r="H11" s="86">
        <v>5.0</v>
      </c>
      <c r="I11" s="85">
        <v>3.7142857142857144</v>
      </c>
      <c r="J11" s="86">
        <v>7.0</v>
      </c>
      <c r="K11" s="87">
        <v>0.0</v>
      </c>
      <c r="L11" s="88">
        <v>7.0</v>
      </c>
      <c r="M11" s="102"/>
      <c r="N11" s="90">
        <f t="shared" si="3"/>
        <v>100</v>
      </c>
      <c r="O11" s="91">
        <f t="shared" si="4"/>
        <v>0</v>
      </c>
      <c r="P11" s="92">
        <v>2.857142857142857</v>
      </c>
      <c r="Q11" s="103"/>
      <c r="R11" s="92">
        <v>5.142857142857143</v>
      </c>
      <c r="S11" s="103"/>
      <c r="T11" s="93">
        <v>5.0</v>
      </c>
      <c r="U11" s="104"/>
      <c r="V11" s="92">
        <v>3.7142857142857144</v>
      </c>
      <c r="W11" s="103"/>
      <c r="X11" s="93">
        <v>7.0</v>
      </c>
      <c r="Y11" s="104"/>
      <c r="Z11" s="92">
        <v>0.0</v>
      </c>
      <c r="AA11" s="105"/>
      <c r="AB11" s="96">
        <v>6.0</v>
      </c>
      <c r="AC11" s="89">
        <v>1.0</v>
      </c>
      <c r="AD11" s="90">
        <f t="shared" si="5"/>
        <v>85.71428571</v>
      </c>
      <c r="AE11" s="91">
        <f t="shared" si="6"/>
        <v>14.28571429</v>
      </c>
      <c r="AF11" s="92">
        <v>2.8333333333333335</v>
      </c>
      <c r="AG11" s="91">
        <v>3.0</v>
      </c>
      <c r="AH11" s="92">
        <v>5.666666666666667</v>
      </c>
      <c r="AI11" s="91">
        <v>2.0</v>
      </c>
      <c r="AJ11" s="93">
        <v>4.0</v>
      </c>
      <c r="AK11" s="94">
        <v>1.0</v>
      </c>
      <c r="AL11" s="92">
        <v>3.8333333333333335</v>
      </c>
      <c r="AM11" s="91">
        <v>3.0</v>
      </c>
      <c r="AN11" s="93">
        <v>6.0</v>
      </c>
      <c r="AO11" s="94">
        <v>1.0</v>
      </c>
      <c r="AP11" s="92">
        <v>0.0</v>
      </c>
      <c r="AQ11" s="95">
        <v>0.0</v>
      </c>
      <c r="AR11" s="88">
        <v>6.0</v>
      </c>
      <c r="AS11" s="89">
        <v>1.0</v>
      </c>
      <c r="AT11" s="90">
        <f t="shared" si="7"/>
        <v>85.71428571</v>
      </c>
      <c r="AU11" s="91">
        <f t="shared" si="8"/>
        <v>14.28571429</v>
      </c>
      <c r="AV11" s="92">
        <v>2.5</v>
      </c>
      <c r="AW11" s="91">
        <v>5.0</v>
      </c>
      <c r="AX11" s="92">
        <v>5.0</v>
      </c>
      <c r="AY11" s="91">
        <v>6.0</v>
      </c>
      <c r="AZ11" s="93">
        <v>4.0</v>
      </c>
      <c r="BA11" s="94">
        <v>1.0</v>
      </c>
      <c r="BB11" s="92">
        <v>3.6666666666666665</v>
      </c>
      <c r="BC11" s="91">
        <v>4.0</v>
      </c>
      <c r="BD11" s="93">
        <v>6.0</v>
      </c>
      <c r="BE11" s="94">
        <v>1.0</v>
      </c>
      <c r="BF11" s="92">
        <v>0.0</v>
      </c>
      <c r="BG11" s="95">
        <v>0.0</v>
      </c>
      <c r="BH11" s="99"/>
      <c r="BI11" s="89">
        <v>7.0</v>
      </c>
      <c r="BJ11" s="90">
        <f t="shared" si="9"/>
        <v>0</v>
      </c>
      <c r="BK11" s="91">
        <f t="shared" si="10"/>
        <v>100</v>
      </c>
      <c r="BL11" s="100"/>
      <c r="BM11" s="91">
        <v>2.857142857142857</v>
      </c>
      <c r="BN11" s="100"/>
      <c r="BO11" s="91">
        <v>5.142857142857143</v>
      </c>
      <c r="BP11" s="101"/>
      <c r="BQ11" s="94">
        <v>5.0</v>
      </c>
      <c r="BR11" s="100"/>
      <c r="BS11" s="91">
        <v>3.7142857142857144</v>
      </c>
      <c r="BT11" s="101"/>
      <c r="BU11" s="94">
        <v>7.0</v>
      </c>
      <c r="BV11" s="100"/>
      <c r="BW11" s="95">
        <v>0.0</v>
      </c>
      <c r="BX11" s="88">
        <v>3.0</v>
      </c>
      <c r="BY11" s="89">
        <v>4.0</v>
      </c>
      <c r="BZ11" s="90">
        <f t="shared" si="11"/>
        <v>42.85714286</v>
      </c>
      <c r="CA11" s="91">
        <f t="shared" si="12"/>
        <v>57.14285714</v>
      </c>
      <c r="CB11" s="92">
        <v>1.6666666666666667</v>
      </c>
      <c r="CC11" s="91">
        <v>3.75</v>
      </c>
      <c r="CD11" s="92">
        <v>6.666666666666667</v>
      </c>
      <c r="CE11" s="91">
        <v>4.0</v>
      </c>
      <c r="CF11" s="93">
        <v>2.0</v>
      </c>
      <c r="CG11" s="94">
        <v>3.0</v>
      </c>
      <c r="CH11" s="92">
        <v>2.6666666666666665</v>
      </c>
      <c r="CI11" s="91">
        <v>4.5</v>
      </c>
      <c r="CJ11" s="93">
        <v>3.0</v>
      </c>
      <c r="CK11" s="94">
        <v>4.0</v>
      </c>
      <c r="CL11" s="92">
        <v>0.0</v>
      </c>
      <c r="CM11" s="95">
        <v>0.0</v>
      </c>
      <c r="CN11" s="88">
        <v>7.0</v>
      </c>
      <c r="CO11" s="102"/>
      <c r="CP11" s="90">
        <f t="shared" si="13"/>
        <v>100</v>
      </c>
      <c r="CQ11" s="91">
        <f t="shared" si="14"/>
        <v>0</v>
      </c>
      <c r="CR11" s="92">
        <v>2.857142857142857</v>
      </c>
      <c r="CS11" s="103"/>
      <c r="CT11" s="92">
        <v>5.142857142857143</v>
      </c>
      <c r="CU11" s="103"/>
      <c r="CV11" s="93">
        <v>5.0</v>
      </c>
      <c r="CW11" s="104"/>
      <c r="CX11" s="92">
        <v>3.7142857142857144</v>
      </c>
      <c r="CY11" s="103"/>
      <c r="CZ11" s="93">
        <v>7.0</v>
      </c>
      <c r="DA11" s="104"/>
      <c r="DB11" s="92">
        <v>0.0</v>
      </c>
      <c r="DC11" s="105"/>
      <c r="DD11" s="25"/>
      <c r="DE11" s="25"/>
      <c r="DF11" s="25"/>
      <c r="DG11" s="25"/>
      <c r="DH11" s="25"/>
    </row>
    <row r="12">
      <c r="A12" s="35"/>
      <c r="B12" s="82" t="s">
        <v>223</v>
      </c>
      <c r="C12" s="83">
        <v>39.0</v>
      </c>
      <c r="D12" s="84">
        <f t="shared" si="1"/>
        <v>14.94252874</v>
      </c>
      <c r="E12" s="85">
        <f t="shared" si="2"/>
        <v>10.95505618</v>
      </c>
      <c r="F12" s="85">
        <v>6.435897435897436</v>
      </c>
      <c r="G12" s="85">
        <v>65.58974358974359</v>
      </c>
      <c r="H12" s="86">
        <v>14.0</v>
      </c>
      <c r="I12" s="85">
        <v>5.6923076923076925</v>
      </c>
      <c r="J12" s="86">
        <v>29.0</v>
      </c>
      <c r="K12" s="87">
        <v>0.28205128205128205</v>
      </c>
      <c r="L12" s="88">
        <v>38.0</v>
      </c>
      <c r="M12" s="89">
        <v>1.0</v>
      </c>
      <c r="N12" s="90">
        <f t="shared" si="3"/>
        <v>97.43589744</v>
      </c>
      <c r="O12" s="91">
        <f t="shared" si="4"/>
        <v>2.564102564</v>
      </c>
      <c r="P12" s="92">
        <v>6.447368421052632</v>
      </c>
      <c r="Q12" s="91">
        <v>6.0</v>
      </c>
      <c r="R12" s="92">
        <v>67.28947368421052</v>
      </c>
      <c r="S12" s="91">
        <v>1.0</v>
      </c>
      <c r="T12" s="93">
        <v>13.0</v>
      </c>
      <c r="U12" s="94">
        <v>1.0</v>
      </c>
      <c r="V12" s="92">
        <v>5.657894736842105</v>
      </c>
      <c r="W12" s="91">
        <v>7.0</v>
      </c>
      <c r="X12" s="93">
        <v>28.0</v>
      </c>
      <c r="Y12" s="94">
        <v>1.0</v>
      </c>
      <c r="Z12" s="92">
        <v>0.2894736842105263</v>
      </c>
      <c r="AA12" s="95">
        <v>0.0</v>
      </c>
      <c r="AB12" s="96">
        <v>32.0</v>
      </c>
      <c r="AC12" s="89">
        <v>7.0</v>
      </c>
      <c r="AD12" s="90">
        <f t="shared" si="5"/>
        <v>82.05128205</v>
      </c>
      <c r="AE12" s="91">
        <f t="shared" si="6"/>
        <v>17.94871795</v>
      </c>
      <c r="AF12" s="92">
        <v>6.0</v>
      </c>
      <c r="AG12" s="91">
        <v>8.428571428571429</v>
      </c>
      <c r="AH12" s="92">
        <v>43.15625</v>
      </c>
      <c r="AI12" s="91">
        <v>168.14285714285714</v>
      </c>
      <c r="AJ12" s="93">
        <v>9.0</v>
      </c>
      <c r="AK12" s="94">
        <v>5.0</v>
      </c>
      <c r="AL12" s="92">
        <v>5.53125</v>
      </c>
      <c r="AM12" s="91">
        <v>6.428571428571429</v>
      </c>
      <c r="AN12" s="93">
        <v>25.0</v>
      </c>
      <c r="AO12" s="94">
        <v>7.0</v>
      </c>
      <c r="AP12" s="92">
        <v>0.34375</v>
      </c>
      <c r="AQ12" s="95">
        <v>0.0</v>
      </c>
      <c r="AR12" s="88">
        <v>19.0</v>
      </c>
      <c r="AS12" s="89">
        <v>20.0</v>
      </c>
      <c r="AT12" s="90">
        <f t="shared" si="7"/>
        <v>48.71794872</v>
      </c>
      <c r="AU12" s="97">
        <f t="shared" si="8"/>
        <v>51.28205128</v>
      </c>
      <c r="AV12" s="92">
        <v>3.6315789473684212</v>
      </c>
      <c r="AW12" s="91">
        <v>9.1</v>
      </c>
      <c r="AX12" s="92">
        <v>68.0</v>
      </c>
      <c r="AY12" s="91">
        <v>63.3</v>
      </c>
      <c r="AZ12" s="93">
        <v>4.0</v>
      </c>
      <c r="BA12" s="94">
        <v>11.0</v>
      </c>
      <c r="BB12" s="92">
        <v>4.7894736842105265</v>
      </c>
      <c r="BC12" s="91">
        <v>6.55</v>
      </c>
      <c r="BD12" s="93">
        <v>16.0</v>
      </c>
      <c r="BE12" s="94">
        <v>17.0</v>
      </c>
      <c r="BF12" s="92">
        <v>0.21052631578947367</v>
      </c>
      <c r="BG12" s="95">
        <v>0.35</v>
      </c>
      <c r="BH12" s="99"/>
      <c r="BI12" s="89">
        <v>39.0</v>
      </c>
      <c r="BJ12" s="90">
        <f t="shared" si="9"/>
        <v>0</v>
      </c>
      <c r="BK12" s="91">
        <f t="shared" si="10"/>
        <v>100</v>
      </c>
      <c r="BL12" s="100"/>
      <c r="BM12" s="91">
        <v>6.435897435897436</v>
      </c>
      <c r="BN12" s="100"/>
      <c r="BO12" s="91">
        <v>65.58974358974359</v>
      </c>
      <c r="BP12" s="101"/>
      <c r="BQ12" s="94">
        <v>14.0</v>
      </c>
      <c r="BR12" s="100"/>
      <c r="BS12" s="91">
        <v>5.6923076923076925</v>
      </c>
      <c r="BT12" s="101"/>
      <c r="BU12" s="94">
        <v>29.0</v>
      </c>
      <c r="BV12" s="100"/>
      <c r="BW12" s="95">
        <v>0.28205128205128205</v>
      </c>
      <c r="BX12" s="88">
        <v>1.0</v>
      </c>
      <c r="BY12" s="89">
        <v>38.0</v>
      </c>
      <c r="BZ12" s="90">
        <f t="shared" si="11"/>
        <v>2.564102564</v>
      </c>
      <c r="CA12" s="91">
        <f t="shared" si="12"/>
        <v>97.43589744</v>
      </c>
      <c r="CB12" s="92">
        <v>2.0</v>
      </c>
      <c r="CC12" s="91">
        <v>6.552631578947368</v>
      </c>
      <c r="CD12" s="92">
        <v>1.0</v>
      </c>
      <c r="CE12" s="91">
        <v>67.28947368421052</v>
      </c>
      <c r="CF12" s="93">
        <v>1.0</v>
      </c>
      <c r="CG12" s="94">
        <v>13.0</v>
      </c>
      <c r="CH12" s="92">
        <v>2.0</v>
      </c>
      <c r="CI12" s="91">
        <v>5.7894736842105265</v>
      </c>
      <c r="CJ12" s="93">
        <v>1.0</v>
      </c>
      <c r="CK12" s="94">
        <v>29.0</v>
      </c>
      <c r="CL12" s="92">
        <v>0.0</v>
      </c>
      <c r="CM12" s="95">
        <v>0.2894736842105263</v>
      </c>
      <c r="CN12" s="88">
        <v>15.0</v>
      </c>
      <c r="CO12" s="89">
        <v>24.0</v>
      </c>
      <c r="CP12" s="90">
        <f t="shared" si="13"/>
        <v>38.46153846</v>
      </c>
      <c r="CQ12" s="107">
        <f t="shared" si="14"/>
        <v>61.53846154</v>
      </c>
      <c r="CR12" s="92">
        <v>2.8</v>
      </c>
      <c r="CS12" s="91">
        <v>8.708333333333334</v>
      </c>
      <c r="CT12" s="92">
        <v>60.46666666666667</v>
      </c>
      <c r="CU12" s="91">
        <v>68.79166666666667</v>
      </c>
      <c r="CV12" s="93">
        <v>7.0</v>
      </c>
      <c r="CW12" s="94">
        <v>11.0</v>
      </c>
      <c r="CX12" s="92">
        <v>3.6666666666666665</v>
      </c>
      <c r="CY12" s="91">
        <v>6.958333333333333</v>
      </c>
      <c r="CZ12" s="93">
        <v>13.0</v>
      </c>
      <c r="DA12" s="94">
        <v>20.0</v>
      </c>
      <c r="DB12" s="92">
        <v>0.06666666666666667</v>
      </c>
      <c r="DC12" s="95">
        <v>0.4166666666666667</v>
      </c>
      <c r="DD12" s="25"/>
      <c r="DE12" s="25"/>
      <c r="DF12" s="25"/>
      <c r="DG12" s="25"/>
      <c r="DH12" s="25"/>
    </row>
    <row r="13">
      <c r="A13" s="35"/>
      <c r="B13" s="98" t="s">
        <v>67</v>
      </c>
      <c r="C13" s="83">
        <v>8.0</v>
      </c>
      <c r="D13" s="84">
        <f t="shared" si="1"/>
        <v>3.0651341</v>
      </c>
      <c r="E13" s="85">
        <f t="shared" si="2"/>
        <v>2.247191011</v>
      </c>
      <c r="F13" s="85">
        <v>5.25</v>
      </c>
      <c r="G13" s="85">
        <v>119.875</v>
      </c>
      <c r="H13" s="86">
        <v>6.0</v>
      </c>
      <c r="I13" s="85">
        <v>6.0</v>
      </c>
      <c r="J13" s="86">
        <v>7.0</v>
      </c>
      <c r="K13" s="87">
        <v>0.625</v>
      </c>
      <c r="L13" s="88">
        <v>5.0</v>
      </c>
      <c r="M13" s="106">
        <v>3.0</v>
      </c>
      <c r="N13" s="90">
        <f t="shared" si="3"/>
        <v>62.5</v>
      </c>
      <c r="O13" s="97">
        <f t="shared" si="4"/>
        <v>37.5</v>
      </c>
      <c r="P13" s="92">
        <v>2.6</v>
      </c>
      <c r="Q13" s="91">
        <v>9.666666666666666</v>
      </c>
      <c r="R13" s="92">
        <v>47.0</v>
      </c>
      <c r="S13" s="91">
        <v>241.33333333333334</v>
      </c>
      <c r="T13" s="93">
        <v>3.0</v>
      </c>
      <c r="U13" s="94">
        <v>3.0</v>
      </c>
      <c r="V13" s="92">
        <v>4.2</v>
      </c>
      <c r="W13" s="91">
        <v>9.0</v>
      </c>
      <c r="X13" s="93">
        <v>4.0</v>
      </c>
      <c r="Y13" s="94">
        <v>3.0</v>
      </c>
      <c r="Z13" s="92">
        <v>0.0</v>
      </c>
      <c r="AA13" s="95">
        <v>1.6666666666666667</v>
      </c>
      <c r="AB13" s="96">
        <v>1.0</v>
      </c>
      <c r="AC13" s="89">
        <v>7.0</v>
      </c>
      <c r="AD13" s="90">
        <f t="shared" si="5"/>
        <v>12.5</v>
      </c>
      <c r="AE13" s="97">
        <f t="shared" si="6"/>
        <v>87.5</v>
      </c>
      <c r="AF13" s="92">
        <v>9.0</v>
      </c>
      <c r="AG13" s="91">
        <v>4.714285714285714</v>
      </c>
      <c r="AH13" s="92">
        <v>704.0</v>
      </c>
      <c r="AI13" s="91">
        <v>36.42857142857143</v>
      </c>
      <c r="AJ13" s="93">
        <v>1.0</v>
      </c>
      <c r="AK13" s="94">
        <v>5.0</v>
      </c>
      <c r="AL13" s="92">
        <v>11.0</v>
      </c>
      <c r="AM13" s="91">
        <v>5.285714285714286</v>
      </c>
      <c r="AN13" s="93">
        <v>1.0</v>
      </c>
      <c r="AO13" s="94">
        <v>6.0</v>
      </c>
      <c r="AP13" s="92">
        <v>0.0</v>
      </c>
      <c r="AQ13" s="95">
        <v>0.7142857142857143</v>
      </c>
      <c r="AR13" s="88">
        <v>4.0</v>
      </c>
      <c r="AS13" s="89">
        <v>4.0</v>
      </c>
      <c r="AT13" s="90">
        <f t="shared" si="7"/>
        <v>50</v>
      </c>
      <c r="AU13" s="91">
        <f t="shared" si="8"/>
        <v>50</v>
      </c>
      <c r="AV13" s="92">
        <v>2.75</v>
      </c>
      <c r="AW13" s="91">
        <v>7.75</v>
      </c>
      <c r="AX13" s="92">
        <v>4.5</v>
      </c>
      <c r="AY13" s="91">
        <v>235.25</v>
      </c>
      <c r="AZ13" s="93">
        <v>3.0</v>
      </c>
      <c r="BA13" s="94">
        <v>4.0</v>
      </c>
      <c r="BB13" s="92">
        <v>4.0</v>
      </c>
      <c r="BC13" s="91">
        <v>8.0</v>
      </c>
      <c r="BD13" s="93">
        <v>3.0</v>
      </c>
      <c r="BE13" s="94">
        <v>4.0</v>
      </c>
      <c r="BF13" s="92">
        <v>0.0</v>
      </c>
      <c r="BG13" s="95">
        <v>1.25</v>
      </c>
      <c r="BH13" s="88">
        <v>1.0</v>
      </c>
      <c r="BI13" s="89">
        <v>7.0</v>
      </c>
      <c r="BJ13" s="90">
        <f t="shared" si="9"/>
        <v>12.5</v>
      </c>
      <c r="BK13" s="91">
        <f t="shared" si="10"/>
        <v>87.5</v>
      </c>
      <c r="BL13" s="92">
        <v>1.0</v>
      </c>
      <c r="BM13" s="91">
        <v>5.857142857142857</v>
      </c>
      <c r="BN13" s="92">
        <v>9.0</v>
      </c>
      <c r="BO13" s="91">
        <v>135.71428571428572</v>
      </c>
      <c r="BP13" s="93">
        <v>1.0</v>
      </c>
      <c r="BQ13" s="94">
        <v>5.0</v>
      </c>
      <c r="BR13" s="92">
        <v>2.0</v>
      </c>
      <c r="BS13" s="91">
        <v>6.571428571428571</v>
      </c>
      <c r="BT13" s="93">
        <v>1.0</v>
      </c>
      <c r="BU13" s="94">
        <v>6.0</v>
      </c>
      <c r="BV13" s="92">
        <v>0.0</v>
      </c>
      <c r="BW13" s="95">
        <v>0.7142857142857143</v>
      </c>
      <c r="BX13" s="88">
        <v>4.0</v>
      </c>
      <c r="BY13" s="89">
        <v>4.0</v>
      </c>
      <c r="BZ13" s="90">
        <f t="shared" si="11"/>
        <v>50</v>
      </c>
      <c r="CA13" s="91">
        <f t="shared" si="12"/>
        <v>50</v>
      </c>
      <c r="CB13" s="92">
        <v>2.5</v>
      </c>
      <c r="CC13" s="91">
        <v>8.0</v>
      </c>
      <c r="CD13" s="92">
        <v>57.5</v>
      </c>
      <c r="CE13" s="91">
        <v>182.25</v>
      </c>
      <c r="CF13" s="93">
        <v>3.0</v>
      </c>
      <c r="CG13" s="94">
        <v>4.0</v>
      </c>
      <c r="CH13" s="92">
        <v>4.5</v>
      </c>
      <c r="CI13" s="91">
        <v>7.5</v>
      </c>
      <c r="CJ13" s="93">
        <v>4.0</v>
      </c>
      <c r="CK13" s="94">
        <v>4.0</v>
      </c>
      <c r="CL13" s="92">
        <v>0.0</v>
      </c>
      <c r="CM13" s="95">
        <v>1.25</v>
      </c>
      <c r="CN13" s="88">
        <v>5.0</v>
      </c>
      <c r="CO13" s="89">
        <v>3.0</v>
      </c>
      <c r="CP13" s="90">
        <f t="shared" si="13"/>
        <v>62.5</v>
      </c>
      <c r="CQ13" s="97">
        <f t="shared" si="14"/>
        <v>37.5</v>
      </c>
      <c r="CR13" s="92">
        <v>3.6</v>
      </c>
      <c r="CS13" s="91">
        <v>8.0</v>
      </c>
      <c r="CT13" s="92">
        <v>143.6</v>
      </c>
      <c r="CU13" s="91">
        <v>80.33333333333333</v>
      </c>
      <c r="CV13" s="93">
        <v>4.0</v>
      </c>
      <c r="CW13" s="94">
        <v>3.0</v>
      </c>
      <c r="CX13" s="92">
        <v>5.2</v>
      </c>
      <c r="CY13" s="91">
        <v>7.333333333333333</v>
      </c>
      <c r="CZ13" s="93">
        <v>4.0</v>
      </c>
      <c r="DA13" s="94">
        <v>3.0</v>
      </c>
      <c r="DB13" s="92">
        <v>0.0</v>
      </c>
      <c r="DC13" s="95">
        <v>1.6666666666666667</v>
      </c>
      <c r="DD13" s="25"/>
      <c r="DE13" s="25"/>
      <c r="DF13" s="25"/>
      <c r="DG13" s="25"/>
      <c r="DH13" s="25"/>
    </row>
    <row r="14">
      <c r="A14" s="35"/>
      <c r="B14" s="98" t="s">
        <v>79</v>
      </c>
      <c r="C14" s="83">
        <v>14.0</v>
      </c>
      <c r="D14" s="84">
        <f t="shared" si="1"/>
        <v>5.363984674</v>
      </c>
      <c r="E14" s="85">
        <f t="shared" si="2"/>
        <v>3.93258427</v>
      </c>
      <c r="F14" s="85">
        <v>5.642857142857143</v>
      </c>
      <c r="G14" s="85">
        <v>119.42857142857143</v>
      </c>
      <c r="H14" s="86">
        <v>10.0</v>
      </c>
      <c r="I14" s="85">
        <v>4.714285714285714</v>
      </c>
      <c r="J14" s="86">
        <v>10.0</v>
      </c>
      <c r="K14" s="87">
        <v>0.14285714285714285</v>
      </c>
      <c r="L14" s="88">
        <v>12.0</v>
      </c>
      <c r="M14" s="89">
        <v>2.0</v>
      </c>
      <c r="N14" s="90">
        <f t="shared" si="3"/>
        <v>85.71428571</v>
      </c>
      <c r="O14" s="91">
        <f t="shared" si="4"/>
        <v>14.28571429</v>
      </c>
      <c r="P14" s="92">
        <v>4.833333333333333</v>
      </c>
      <c r="Q14" s="91">
        <v>10.5</v>
      </c>
      <c r="R14" s="92">
        <v>104.33333333333333</v>
      </c>
      <c r="S14" s="91">
        <v>210.0</v>
      </c>
      <c r="T14" s="93">
        <v>8.0</v>
      </c>
      <c r="U14" s="94">
        <v>2.0</v>
      </c>
      <c r="V14" s="92">
        <v>4.0</v>
      </c>
      <c r="W14" s="91">
        <v>9.0</v>
      </c>
      <c r="X14" s="93">
        <v>8.0</v>
      </c>
      <c r="Y14" s="94">
        <v>2.0</v>
      </c>
      <c r="Z14" s="92">
        <v>0.16666666666666666</v>
      </c>
      <c r="AA14" s="95">
        <v>0.0</v>
      </c>
      <c r="AB14" s="96">
        <v>10.0</v>
      </c>
      <c r="AC14" s="89">
        <v>4.0</v>
      </c>
      <c r="AD14" s="90">
        <f t="shared" si="5"/>
        <v>71.42857143</v>
      </c>
      <c r="AE14" s="91">
        <f t="shared" si="6"/>
        <v>28.57142857</v>
      </c>
      <c r="AF14" s="92">
        <v>4.9</v>
      </c>
      <c r="AG14" s="91">
        <v>7.5</v>
      </c>
      <c r="AH14" s="92">
        <v>42.1</v>
      </c>
      <c r="AI14" s="91">
        <v>312.75</v>
      </c>
      <c r="AJ14" s="93">
        <v>6.0</v>
      </c>
      <c r="AK14" s="94">
        <v>4.0</v>
      </c>
      <c r="AL14" s="92">
        <v>4.5</v>
      </c>
      <c r="AM14" s="91">
        <v>5.25</v>
      </c>
      <c r="AN14" s="93">
        <v>8.0</v>
      </c>
      <c r="AO14" s="94">
        <v>3.0</v>
      </c>
      <c r="AP14" s="92">
        <v>0.2</v>
      </c>
      <c r="AQ14" s="95">
        <v>0.0</v>
      </c>
      <c r="AR14" s="88">
        <v>5.0</v>
      </c>
      <c r="AS14" s="89">
        <v>9.0</v>
      </c>
      <c r="AT14" s="90">
        <f t="shared" si="7"/>
        <v>35.71428571</v>
      </c>
      <c r="AU14" s="91">
        <f t="shared" si="8"/>
        <v>64.28571429</v>
      </c>
      <c r="AV14" s="92">
        <v>4.4</v>
      </c>
      <c r="AW14" s="91">
        <v>6.333333333333333</v>
      </c>
      <c r="AX14" s="92">
        <v>12.6</v>
      </c>
      <c r="AY14" s="91">
        <v>178.77777777777777</v>
      </c>
      <c r="AZ14" s="93">
        <v>2.0</v>
      </c>
      <c r="BA14" s="94">
        <v>8.0</v>
      </c>
      <c r="BB14" s="92">
        <v>4.0</v>
      </c>
      <c r="BC14" s="91">
        <v>5.111111111111111</v>
      </c>
      <c r="BD14" s="93">
        <v>5.0</v>
      </c>
      <c r="BE14" s="94">
        <v>7.0</v>
      </c>
      <c r="BF14" s="92">
        <v>0.2</v>
      </c>
      <c r="BG14" s="95">
        <v>0.1111111111111111</v>
      </c>
      <c r="BH14" s="88">
        <v>1.0</v>
      </c>
      <c r="BI14" s="89">
        <v>13.0</v>
      </c>
      <c r="BJ14" s="90">
        <f t="shared" si="9"/>
        <v>7.142857143</v>
      </c>
      <c r="BK14" s="91">
        <f t="shared" si="10"/>
        <v>92.85714286</v>
      </c>
      <c r="BL14" s="92">
        <v>9.0</v>
      </c>
      <c r="BM14" s="91">
        <v>5.384615384615385</v>
      </c>
      <c r="BN14" s="92">
        <v>337.0</v>
      </c>
      <c r="BO14" s="91">
        <v>102.6923076923077</v>
      </c>
      <c r="BP14" s="93">
        <v>1.0</v>
      </c>
      <c r="BQ14" s="94">
        <v>9.0</v>
      </c>
      <c r="BR14" s="92">
        <v>4.0</v>
      </c>
      <c r="BS14" s="91">
        <v>4.769230769230769</v>
      </c>
      <c r="BT14" s="93">
        <v>1.0</v>
      </c>
      <c r="BU14" s="94">
        <v>9.0</v>
      </c>
      <c r="BV14" s="92">
        <v>0.0</v>
      </c>
      <c r="BW14" s="95">
        <v>0.15384615384615385</v>
      </c>
      <c r="BX14" s="88">
        <v>4.0</v>
      </c>
      <c r="BY14" s="89">
        <v>10.0</v>
      </c>
      <c r="BZ14" s="90">
        <f t="shared" si="11"/>
        <v>28.57142857</v>
      </c>
      <c r="CA14" s="91">
        <f t="shared" si="12"/>
        <v>71.42857143</v>
      </c>
      <c r="CB14" s="92">
        <v>5.0</v>
      </c>
      <c r="CC14" s="91">
        <v>5.9</v>
      </c>
      <c r="CD14" s="92">
        <v>292.25</v>
      </c>
      <c r="CE14" s="91">
        <v>50.3</v>
      </c>
      <c r="CF14" s="93">
        <v>4.0</v>
      </c>
      <c r="CG14" s="94">
        <v>6.0</v>
      </c>
      <c r="CH14" s="92">
        <v>2.25</v>
      </c>
      <c r="CI14" s="91">
        <v>5.7</v>
      </c>
      <c r="CJ14" s="93">
        <v>3.0</v>
      </c>
      <c r="CK14" s="94">
        <v>9.0</v>
      </c>
      <c r="CL14" s="92">
        <v>0.0</v>
      </c>
      <c r="CM14" s="95">
        <v>0.2</v>
      </c>
      <c r="CN14" s="88">
        <v>7.0</v>
      </c>
      <c r="CO14" s="89">
        <v>7.0</v>
      </c>
      <c r="CP14" s="90">
        <f t="shared" si="13"/>
        <v>50</v>
      </c>
      <c r="CQ14" s="97">
        <f t="shared" si="14"/>
        <v>50</v>
      </c>
      <c r="CR14" s="92">
        <v>3.142857142857143</v>
      </c>
      <c r="CS14" s="91">
        <v>8.142857142857142</v>
      </c>
      <c r="CT14" s="92">
        <v>49.285714285714285</v>
      </c>
      <c r="CU14" s="91">
        <v>189.57142857142858</v>
      </c>
      <c r="CV14" s="93">
        <v>5.0</v>
      </c>
      <c r="CW14" s="94">
        <v>6.0</v>
      </c>
      <c r="CX14" s="92">
        <v>3.4285714285714284</v>
      </c>
      <c r="CY14" s="91">
        <v>6.0</v>
      </c>
      <c r="CZ14" s="93">
        <v>5.0</v>
      </c>
      <c r="DA14" s="94">
        <v>6.0</v>
      </c>
      <c r="DB14" s="92">
        <v>0.14285714285714285</v>
      </c>
      <c r="DC14" s="95">
        <v>0.14285714285714285</v>
      </c>
      <c r="DD14" s="25"/>
      <c r="DE14" s="25"/>
      <c r="DF14" s="25"/>
      <c r="DG14" s="25"/>
      <c r="DH14" s="25"/>
    </row>
    <row r="15">
      <c r="A15" s="35"/>
      <c r="B15" s="98" t="s">
        <v>743</v>
      </c>
      <c r="C15" s="83">
        <v>6.0</v>
      </c>
      <c r="D15" s="84">
        <f t="shared" si="1"/>
        <v>2.298850575</v>
      </c>
      <c r="E15" s="85">
        <f t="shared" si="2"/>
        <v>1.685393258</v>
      </c>
      <c r="F15" s="85">
        <v>4.166666666666667</v>
      </c>
      <c r="G15" s="85">
        <v>68.0</v>
      </c>
      <c r="H15" s="86">
        <v>4.0</v>
      </c>
      <c r="I15" s="85">
        <v>4.666666666666667</v>
      </c>
      <c r="J15" s="86">
        <v>6.0</v>
      </c>
      <c r="K15" s="87">
        <v>0.0</v>
      </c>
      <c r="L15" s="88">
        <v>6.0</v>
      </c>
      <c r="M15" s="102"/>
      <c r="N15" s="90">
        <f t="shared" si="3"/>
        <v>100</v>
      </c>
      <c r="O15" s="91">
        <f t="shared" si="4"/>
        <v>0</v>
      </c>
      <c r="P15" s="92">
        <v>4.166666666666667</v>
      </c>
      <c r="Q15" s="103"/>
      <c r="R15" s="92">
        <v>68.0</v>
      </c>
      <c r="S15" s="103"/>
      <c r="T15" s="93">
        <v>4.0</v>
      </c>
      <c r="U15" s="104"/>
      <c r="V15" s="92">
        <v>4.666666666666667</v>
      </c>
      <c r="W15" s="103"/>
      <c r="X15" s="93">
        <v>6.0</v>
      </c>
      <c r="Y15" s="104"/>
      <c r="Z15" s="92">
        <v>0.0</v>
      </c>
      <c r="AA15" s="105"/>
      <c r="AB15" s="96">
        <v>3.0</v>
      </c>
      <c r="AC15" s="89">
        <v>3.0</v>
      </c>
      <c r="AD15" s="90">
        <f t="shared" si="5"/>
        <v>50</v>
      </c>
      <c r="AE15" s="91">
        <f t="shared" si="6"/>
        <v>50</v>
      </c>
      <c r="AF15" s="92">
        <v>3.6666666666666665</v>
      </c>
      <c r="AG15" s="91">
        <v>4.666666666666667</v>
      </c>
      <c r="AH15" s="92">
        <v>115.33333333333333</v>
      </c>
      <c r="AI15" s="91">
        <v>20.666666666666668</v>
      </c>
      <c r="AJ15" s="93">
        <v>2.0</v>
      </c>
      <c r="AK15" s="94">
        <v>2.0</v>
      </c>
      <c r="AL15" s="92">
        <v>4.666666666666667</v>
      </c>
      <c r="AM15" s="91">
        <v>4.666666666666667</v>
      </c>
      <c r="AN15" s="93">
        <v>3.0</v>
      </c>
      <c r="AO15" s="94">
        <v>3.0</v>
      </c>
      <c r="AP15" s="92">
        <v>0.0</v>
      </c>
      <c r="AQ15" s="95">
        <v>0.0</v>
      </c>
      <c r="AR15" s="88">
        <v>2.0</v>
      </c>
      <c r="AS15" s="89">
        <v>4.0</v>
      </c>
      <c r="AT15" s="90">
        <f t="shared" si="7"/>
        <v>33.33333333</v>
      </c>
      <c r="AU15" s="91">
        <f t="shared" si="8"/>
        <v>66.66666667</v>
      </c>
      <c r="AV15" s="92">
        <v>3.0</v>
      </c>
      <c r="AW15" s="91">
        <v>4.75</v>
      </c>
      <c r="AX15" s="92">
        <v>0.5</v>
      </c>
      <c r="AY15" s="91">
        <v>101.75</v>
      </c>
      <c r="AZ15" s="93">
        <v>1.0</v>
      </c>
      <c r="BA15" s="94">
        <v>3.0</v>
      </c>
      <c r="BB15" s="92">
        <v>4.0</v>
      </c>
      <c r="BC15" s="91">
        <v>5.0</v>
      </c>
      <c r="BD15" s="93">
        <v>2.0</v>
      </c>
      <c r="BE15" s="94">
        <v>4.0</v>
      </c>
      <c r="BF15" s="92">
        <v>0.0</v>
      </c>
      <c r="BG15" s="95">
        <v>0.0</v>
      </c>
      <c r="BH15" s="99"/>
      <c r="BI15" s="89">
        <v>6.0</v>
      </c>
      <c r="BJ15" s="90">
        <f t="shared" si="9"/>
        <v>0</v>
      </c>
      <c r="BK15" s="91">
        <f t="shared" si="10"/>
        <v>100</v>
      </c>
      <c r="BL15" s="100"/>
      <c r="BM15" s="91">
        <v>4.166666666666667</v>
      </c>
      <c r="BN15" s="100"/>
      <c r="BO15" s="91">
        <v>68.0</v>
      </c>
      <c r="BP15" s="101"/>
      <c r="BQ15" s="94">
        <v>4.0</v>
      </c>
      <c r="BR15" s="100"/>
      <c r="BS15" s="91">
        <v>4.666666666666667</v>
      </c>
      <c r="BT15" s="101"/>
      <c r="BU15" s="94">
        <v>6.0</v>
      </c>
      <c r="BV15" s="100"/>
      <c r="BW15" s="95">
        <v>0.0</v>
      </c>
      <c r="BX15" s="99"/>
      <c r="BY15" s="89">
        <v>6.0</v>
      </c>
      <c r="BZ15" s="90">
        <f t="shared" si="11"/>
        <v>0</v>
      </c>
      <c r="CA15" s="91">
        <f t="shared" si="12"/>
        <v>100</v>
      </c>
      <c r="CB15" s="100"/>
      <c r="CC15" s="91">
        <v>4.166666666666667</v>
      </c>
      <c r="CD15" s="100"/>
      <c r="CE15" s="91">
        <v>68.0</v>
      </c>
      <c r="CF15" s="101"/>
      <c r="CG15" s="94">
        <v>4.0</v>
      </c>
      <c r="CH15" s="100"/>
      <c r="CI15" s="91">
        <v>4.666666666666667</v>
      </c>
      <c r="CJ15" s="101"/>
      <c r="CK15" s="94">
        <v>6.0</v>
      </c>
      <c r="CL15" s="100"/>
      <c r="CM15" s="95">
        <v>0.0</v>
      </c>
      <c r="CN15" s="88">
        <v>5.0</v>
      </c>
      <c r="CO15" s="89">
        <v>1.0</v>
      </c>
      <c r="CP15" s="90">
        <f t="shared" si="13"/>
        <v>83.33333333</v>
      </c>
      <c r="CQ15" s="91">
        <f t="shared" si="14"/>
        <v>16.66666667</v>
      </c>
      <c r="CR15" s="92">
        <v>3.4</v>
      </c>
      <c r="CS15" s="91">
        <v>8.0</v>
      </c>
      <c r="CT15" s="92">
        <v>69.4</v>
      </c>
      <c r="CU15" s="91">
        <v>61.0</v>
      </c>
      <c r="CV15" s="93">
        <v>3.0</v>
      </c>
      <c r="CW15" s="94">
        <v>1.0</v>
      </c>
      <c r="CX15" s="92">
        <v>4.4</v>
      </c>
      <c r="CY15" s="91">
        <v>6.0</v>
      </c>
      <c r="CZ15" s="93">
        <v>5.0</v>
      </c>
      <c r="DA15" s="94">
        <v>1.0</v>
      </c>
      <c r="DB15" s="92">
        <v>0.0</v>
      </c>
      <c r="DC15" s="95">
        <v>0.0</v>
      </c>
      <c r="DD15" s="25"/>
      <c r="DE15" s="25"/>
      <c r="DF15" s="25"/>
      <c r="DG15" s="25"/>
      <c r="DH15" s="25"/>
    </row>
    <row r="16">
      <c r="A16" s="35"/>
      <c r="B16" s="98" t="s">
        <v>391</v>
      </c>
      <c r="C16" s="83">
        <v>8.0</v>
      </c>
      <c r="D16" s="84">
        <f t="shared" si="1"/>
        <v>3.0651341</v>
      </c>
      <c r="E16" s="85">
        <f t="shared" si="2"/>
        <v>2.247191011</v>
      </c>
      <c r="F16" s="85">
        <v>3.0</v>
      </c>
      <c r="G16" s="85">
        <v>15.5</v>
      </c>
      <c r="H16" s="86">
        <v>5.0</v>
      </c>
      <c r="I16" s="85">
        <v>3.5</v>
      </c>
      <c r="J16" s="86">
        <v>7.0</v>
      </c>
      <c r="K16" s="87">
        <v>0.125</v>
      </c>
      <c r="L16" s="88">
        <v>8.0</v>
      </c>
      <c r="M16" s="102"/>
      <c r="N16" s="90">
        <f t="shared" si="3"/>
        <v>100</v>
      </c>
      <c r="O16" s="91">
        <f t="shared" si="4"/>
        <v>0</v>
      </c>
      <c r="P16" s="92">
        <v>3.0</v>
      </c>
      <c r="Q16" s="103"/>
      <c r="R16" s="92">
        <v>15.5</v>
      </c>
      <c r="S16" s="103"/>
      <c r="T16" s="93">
        <v>5.0</v>
      </c>
      <c r="U16" s="104"/>
      <c r="V16" s="92">
        <v>3.5</v>
      </c>
      <c r="W16" s="103"/>
      <c r="X16" s="93">
        <v>7.0</v>
      </c>
      <c r="Y16" s="104"/>
      <c r="Z16" s="92">
        <v>0.125</v>
      </c>
      <c r="AA16" s="105"/>
      <c r="AB16" s="96">
        <v>6.0</v>
      </c>
      <c r="AC16" s="89">
        <v>2.0</v>
      </c>
      <c r="AD16" s="90">
        <f t="shared" si="5"/>
        <v>75</v>
      </c>
      <c r="AE16" s="91">
        <f t="shared" si="6"/>
        <v>25</v>
      </c>
      <c r="AF16" s="92">
        <v>3.1666666666666665</v>
      </c>
      <c r="AG16" s="91">
        <v>2.5</v>
      </c>
      <c r="AH16" s="92">
        <v>17.666666666666668</v>
      </c>
      <c r="AI16" s="91">
        <v>9.0</v>
      </c>
      <c r="AJ16" s="93">
        <v>4.0</v>
      </c>
      <c r="AK16" s="94">
        <v>1.0</v>
      </c>
      <c r="AL16" s="92">
        <v>4.0</v>
      </c>
      <c r="AM16" s="91">
        <v>2.0</v>
      </c>
      <c r="AN16" s="93">
        <v>5.0</v>
      </c>
      <c r="AO16" s="94">
        <v>2.0</v>
      </c>
      <c r="AP16" s="92">
        <v>0.16666666666666666</v>
      </c>
      <c r="AQ16" s="95">
        <v>0.0</v>
      </c>
      <c r="AR16" s="88">
        <v>3.0</v>
      </c>
      <c r="AS16" s="89">
        <v>5.0</v>
      </c>
      <c r="AT16" s="90">
        <f t="shared" si="7"/>
        <v>37.5</v>
      </c>
      <c r="AU16" s="91">
        <f t="shared" si="8"/>
        <v>62.5</v>
      </c>
      <c r="AV16" s="92">
        <v>2.3333333333333335</v>
      </c>
      <c r="AW16" s="91">
        <v>3.4</v>
      </c>
      <c r="AX16" s="92">
        <v>8.333333333333334</v>
      </c>
      <c r="AY16" s="91">
        <v>19.8</v>
      </c>
      <c r="AZ16" s="93">
        <v>2.0</v>
      </c>
      <c r="BA16" s="94">
        <v>3.0</v>
      </c>
      <c r="BB16" s="92">
        <v>2.6666666666666665</v>
      </c>
      <c r="BC16" s="91">
        <v>4.0</v>
      </c>
      <c r="BD16" s="93">
        <v>3.0</v>
      </c>
      <c r="BE16" s="94">
        <v>4.0</v>
      </c>
      <c r="BF16" s="92">
        <v>0.0</v>
      </c>
      <c r="BG16" s="95">
        <v>0.2</v>
      </c>
      <c r="BH16" s="99"/>
      <c r="BI16" s="89">
        <v>8.0</v>
      </c>
      <c r="BJ16" s="90">
        <f t="shared" si="9"/>
        <v>0</v>
      </c>
      <c r="BK16" s="91">
        <f t="shared" si="10"/>
        <v>100</v>
      </c>
      <c r="BL16" s="100"/>
      <c r="BM16" s="91">
        <v>3.0</v>
      </c>
      <c r="BN16" s="100"/>
      <c r="BO16" s="91">
        <v>15.5</v>
      </c>
      <c r="BP16" s="101"/>
      <c r="BQ16" s="94">
        <v>5.0</v>
      </c>
      <c r="BR16" s="100"/>
      <c r="BS16" s="91">
        <v>3.5</v>
      </c>
      <c r="BT16" s="101"/>
      <c r="BU16" s="94">
        <v>7.0</v>
      </c>
      <c r="BV16" s="100"/>
      <c r="BW16" s="95">
        <v>0.125</v>
      </c>
      <c r="BX16" s="88">
        <v>2.0</v>
      </c>
      <c r="BY16" s="89">
        <v>6.0</v>
      </c>
      <c r="BZ16" s="90">
        <f t="shared" si="11"/>
        <v>25</v>
      </c>
      <c r="CA16" s="91">
        <f t="shared" si="12"/>
        <v>75</v>
      </c>
      <c r="CB16" s="92">
        <v>2.0</v>
      </c>
      <c r="CC16" s="91">
        <v>3.3333333333333335</v>
      </c>
      <c r="CD16" s="92">
        <v>3.0</v>
      </c>
      <c r="CE16" s="91">
        <v>19.666666666666668</v>
      </c>
      <c r="CF16" s="93">
        <v>2.0</v>
      </c>
      <c r="CG16" s="94">
        <v>4.0</v>
      </c>
      <c r="CH16" s="92">
        <v>2.0</v>
      </c>
      <c r="CI16" s="91">
        <v>4.0</v>
      </c>
      <c r="CJ16" s="93">
        <v>2.0</v>
      </c>
      <c r="CK16" s="94">
        <v>6.0</v>
      </c>
      <c r="CL16" s="92">
        <v>0.0</v>
      </c>
      <c r="CM16" s="95">
        <v>0.16666666666666666</v>
      </c>
      <c r="CN16" s="88">
        <v>6.0</v>
      </c>
      <c r="CO16" s="89">
        <v>2.0</v>
      </c>
      <c r="CP16" s="90">
        <f t="shared" si="13"/>
        <v>75</v>
      </c>
      <c r="CQ16" s="91">
        <f t="shared" si="14"/>
        <v>25</v>
      </c>
      <c r="CR16" s="92">
        <v>2.5</v>
      </c>
      <c r="CS16" s="91">
        <v>4.5</v>
      </c>
      <c r="CT16" s="92">
        <v>9.666666666666666</v>
      </c>
      <c r="CU16" s="91">
        <v>33.0</v>
      </c>
      <c r="CV16" s="93">
        <v>4.0</v>
      </c>
      <c r="CW16" s="94">
        <v>2.0</v>
      </c>
      <c r="CX16" s="92">
        <v>3.0</v>
      </c>
      <c r="CY16" s="91">
        <v>5.0</v>
      </c>
      <c r="CZ16" s="93">
        <v>5.0</v>
      </c>
      <c r="DA16" s="94">
        <v>2.0</v>
      </c>
      <c r="DB16" s="92">
        <v>0.16666666666666666</v>
      </c>
      <c r="DC16" s="95">
        <v>0.0</v>
      </c>
      <c r="DD16" s="25"/>
      <c r="DE16" s="25"/>
      <c r="DF16" s="25"/>
      <c r="DG16" s="25"/>
      <c r="DH16" s="25"/>
    </row>
    <row r="17">
      <c r="A17" s="45"/>
      <c r="B17" s="82" t="s">
        <v>90</v>
      </c>
      <c r="C17" s="83">
        <v>33.0</v>
      </c>
      <c r="D17" s="84">
        <f t="shared" si="1"/>
        <v>12.64367816</v>
      </c>
      <c r="E17" s="85">
        <f t="shared" si="2"/>
        <v>9.269662921</v>
      </c>
      <c r="F17" s="85">
        <v>6.151515151515151</v>
      </c>
      <c r="G17" s="85">
        <v>106.3030303030303</v>
      </c>
      <c r="H17" s="86">
        <v>22.0</v>
      </c>
      <c r="I17" s="85">
        <v>6.757575757575758</v>
      </c>
      <c r="J17" s="86">
        <v>23.0</v>
      </c>
      <c r="K17" s="87">
        <v>0.5757575757575758</v>
      </c>
      <c r="L17" s="88">
        <v>25.0</v>
      </c>
      <c r="M17" s="106">
        <v>8.0</v>
      </c>
      <c r="N17" s="90">
        <f t="shared" si="3"/>
        <v>75.75757576</v>
      </c>
      <c r="O17" s="97">
        <f t="shared" si="4"/>
        <v>24.24242424</v>
      </c>
      <c r="P17" s="92">
        <v>5.48</v>
      </c>
      <c r="Q17" s="91">
        <v>8.25</v>
      </c>
      <c r="R17" s="92">
        <v>128.48</v>
      </c>
      <c r="S17" s="91">
        <v>37.0</v>
      </c>
      <c r="T17" s="93">
        <v>15.0</v>
      </c>
      <c r="U17" s="94">
        <v>7.0</v>
      </c>
      <c r="V17" s="92">
        <v>6.24</v>
      </c>
      <c r="W17" s="91">
        <v>8.375</v>
      </c>
      <c r="X17" s="93">
        <v>19.0</v>
      </c>
      <c r="Y17" s="94">
        <v>8.0</v>
      </c>
      <c r="Z17" s="92">
        <v>0.36</v>
      </c>
      <c r="AA17" s="95">
        <v>1.25</v>
      </c>
      <c r="AB17" s="96">
        <v>12.0</v>
      </c>
      <c r="AC17" s="89">
        <v>21.0</v>
      </c>
      <c r="AD17" s="90">
        <f t="shared" si="5"/>
        <v>36.36363636</v>
      </c>
      <c r="AE17" s="97">
        <f t="shared" si="6"/>
        <v>63.63636364</v>
      </c>
      <c r="AF17" s="92">
        <v>5.083333333333333</v>
      </c>
      <c r="AG17" s="91">
        <v>6.761904761904762</v>
      </c>
      <c r="AH17" s="92">
        <v>42.666666666666664</v>
      </c>
      <c r="AI17" s="91">
        <v>142.66666666666666</v>
      </c>
      <c r="AJ17" s="93">
        <v>11.0</v>
      </c>
      <c r="AK17" s="94">
        <v>11.0</v>
      </c>
      <c r="AL17" s="92">
        <v>6.333333333333333</v>
      </c>
      <c r="AM17" s="91">
        <v>7.0</v>
      </c>
      <c r="AN17" s="93">
        <v>10.0</v>
      </c>
      <c r="AO17" s="94">
        <v>16.0</v>
      </c>
      <c r="AP17" s="92">
        <v>0.5833333333333334</v>
      </c>
      <c r="AQ17" s="95">
        <v>0.5714285714285714</v>
      </c>
      <c r="AR17" s="88">
        <v>14.0</v>
      </c>
      <c r="AS17" s="89">
        <v>19.0</v>
      </c>
      <c r="AT17" s="90">
        <f t="shared" si="7"/>
        <v>42.42424242</v>
      </c>
      <c r="AU17" s="97">
        <f t="shared" si="8"/>
        <v>57.57575758</v>
      </c>
      <c r="AV17" s="92">
        <v>4.0</v>
      </c>
      <c r="AW17" s="91">
        <v>7.7368421052631575</v>
      </c>
      <c r="AX17" s="92">
        <v>36.07142857142857</v>
      </c>
      <c r="AY17" s="91">
        <v>158.05263157894737</v>
      </c>
      <c r="AZ17" s="93">
        <v>9.0</v>
      </c>
      <c r="BA17" s="94">
        <v>14.0</v>
      </c>
      <c r="BB17" s="92">
        <v>5.285714285714286</v>
      </c>
      <c r="BC17" s="91">
        <v>7.842105263157895</v>
      </c>
      <c r="BD17" s="93">
        <v>11.0</v>
      </c>
      <c r="BE17" s="94">
        <v>15.0</v>
      </c>
      <c r="BF17" s="92">
        <v>0.2857142857142857</v>
      </c>
      <c r="BG17" s="95">
        <v>0.7894736842105263</v>
      </c>
      <c r="BH17" s="88">
        <v>5.0</v>
      </c>
      <c r="BI17" s="89">
        <v>28.0</v>
      </c>
      <c r="BJ17" s="90">
        <f t="shared" si="9"/>
        <v>15.15151515</v>
      </c>
      <c r="BK17" s="91">
        <f t="shared" si="10"/>
        <v>84.84848485</v>
      </c>
      <c r="BL17" s="92">
        <v>1.4</v>
      </c>
      <c r="BM17" s="91">
        <v>7.0</v>
      </c>
      <c r="BN17" s="92">
        <v>80.0</v>
      </c>
      <c r="BO17" s="91">
        <v>111.0</v>
      </c>
      <c r="BP17" s="93">
        <v>4.0</v>
      </c>
      <c r="BQ17" s="94">
        <v>18.0</v>
      </c>
      <c r="BR17" s="92">
        <v>4.0</v>
      </c>
      <c r="BS17" s="91">
        <v>7.25</v>
      </c>
      <c r="BT17" s="93">
        <v>5.0</v>
      </c>
      <c r="BU17" s="94">
        <v>19.0</v>
      </c>
      <c r="BV17" s="92">
        <v>0.0</v>
      </c>
      <c r="BW17" s="95">
        <v>0.6785714285714286</v>
      </c>
      <c r="BX17" s="88">
        <v>10.0</v>
      </c>
      <c r="BY17" s="89">
        <v>23.0</v>
      </c>
      <c r="BZ17" s="90">
        <f t="shared" si="11"/>
        <v>30.3030303</v>
      </c>
      <c r="CA17" s="91">
        <f t="shared" si="12"/>
        <v>69.6969697</v>
      </c>
      <c r="CB17" s="92">
        <v>2.8</v>
      </c>
      <c r="CC17" s="91">
        <v>7.608695652173913</v>
      </c>
      <c r="CD17" s="92">
        <v>250.2</v>
      </c>
      <c r="CE17" s="91">
        <v>43.73913043478261</v>
      </c>
      <c r="CF17" s="93">
        <v>9.0</v>
      </c>
      <c r="CG17" s="94">
        <v>16.0</v>
      </c>
      <c r="CH17" s="92">
        <v>5.1</v>
      </c>
      <c r="CI17" s="91">
        <v>7.478260869565218</v>
      </c>
      <c r="CJ17" s="93">
        <v>9.0</v>
      </c>
      <c r="CK17" s="94">
        <v>18.0</v>
      </c>
      <c r="CL17" s="92">
        <v>0.1</v>
      </c>
      <c r="CM17" s="95">
        <v>0.782608695652174</v>
      </c>
      <c r="CN17" s="88">
        <v>12.0</v>
      </c>
      <c r="CO17" s="89">
        <v>21.0</v>
      </c>
      <c r="CP17" s="90">
        <f t="shared" si="13"/>
        <v>36.36363636</v>
      </c>
      <c r="CQ17" s="107">
        <f t="shared" si="14"/>
        <v>63.63636364</v>
      </c>
      <c r="CR17" s="92">
        <v>4.166666666666667</v>
      </c>
      <c r="CS17" s="91">
        <v>7.285714285714286</v>
      </c>
      <c r="CT17" s="92">
        <v>204.66666666666666</v>
      </c>
      <c r="CU17" s="91">
        <v>50.095238095238095</v>
      </c>
      <c r="CV17" s="93">
        <v>11.0</v>
      </c>
      <c r="CW17" s="94">
        <v>15.0</v>
      </c>
      <c r="CX17" s="92">
        <v>4.916666666666667</v>
      </c>
      <c r="CY17" s="91">
        <v>7.809523809523809</v>
      </c>
      <c r="CZ17" s="93">
        <v>11.0</v>
      </c>
      <c r="DA17" s="94">
        <v>15.0</v>
      </c>
      <c r="DB17" s="92">
        <v>0.8333333333333334</v>
      </c>
      <c r="DC17" s="95">
        <v>0.42857142857142855</v>
      </c>
      <c r="DD17" s="25"/>
      <c r="DE17" s="25"/>
      <c r="DF17" s="25"/>
      <c r="DG17" s="25"/>
      <c r="DH17" s="25"/>
    </row>
    <row r="18">
      <c r="A18" s="108" t="s">
        <v>2742</v>
      </c>
      <c r="B18" s="109"/>
      <c r="C18" s="110">
        <v>261.0</v>
      </c>
      <c r="D18" s="111">
        <f t="shared" si="1"/>
        <v>100</v>
      </c>
      <c r="E18" s="112">
        <f t="shared" si="2"/>
        <v>73.31460674</v>
      </c>
      <c r="F18" s="112">
        <v>5.436781609195402</v>
      </c>
      <c r="G18" s="112">
        <v>73.65900383141762</v>
      </c>
      <c r="H18" s="113">
        <v>44.0</v>
      </c>
      <c r="I18" s="112">
        <v>5.567049808429119</v>
      </c>
      <c r="J18" s="113">
        <v>82.0</v>
      </c>
      <c r="K18" s="114">
        <v>0.2988505747126437</v>
      </c>
      <c r="L18" s="110">
        <v>224.0</v>
      </c>
      <c r="M18" s="115">
        <v>37.0</v>
      </c>
      <c r="N18" s="112">
        <f t="shared" si="3"/>
        <v>85.82375479</v>
      </c>
      <c r="O18" s="116">
        <f t="shared" si="4"/>
        <v>14.17624521</v>
      </c>
      <c r="P18" s="111">
        <v>5.0625</v>
      </c>
      <c r="Q18" s="116">
        <v>7.702702702702703</v>
      </c>
      <c r="R18" s="111">
        <v>67.87053571428571</v>
      </c>
      <c r="S18" s="116">
        <v>108.70270270270271</v>
      </c>
      <c r="T18" s="117">
        <v>27.0</v>
      </c>
      <c r="U18" s="118">
        <v>18.0</v>
      </c>
      <c r="V18" s="111">
        <v>5.138392857142857</v>
      </c>
      <c r="W18" s="116">
        <v>8.162162162162161</v>
      </c>
      <c r="X18" s="117">
        <v>76.0</v>
      </c>
      <c r="Y18" s="118">
        <v>24.0</v>
      </c>
      <c r="Z18" s="111">
        <v>0.23214285714285715</v>
      </c>
      <c r="AA18" s="114">
        <v>0.7027027027027027</v>
      </c>
      <c r="AB18" s="119">
        <v>151.0</v>
      </c>
      <c r="AC18" s="115">
        <v>110.0</v>
      </c>
      <c r="AD18" s="112">
        <f t="shared" si="5"/>
        <v>57.85440613</v>
      </c>
      <c r="AE18" s="120">
        <f t="shared" si="6"/>
        <v>42.14559387</v>
      </c>
      <c r="AF18" s="111">
        <v>4.569536423841059</v>
      </c>
      <c r="AG18" s="116">
        <v>6.627272727272727</v>
      </c>
      <c r="AH18" s="111">
        <v>38.13245033112583</v>
      </c>
      <c r="AI18" s="116">
        <v>122.42727272727272</v>
      </c>
      <c r="AJ18" s="117">
        <v>23.0</v>
      </c>
      <c r="AK18" s="118">
        <v>23.0</v>
      </c>
      <c r="AL18" s="111">
        <v>4.701986754966887</v>
      </c>
      <c r="AM18" s="116">
        <v>6.754545454545455</v>
      </c>
      <c r="AN18" s="117">
        <v>63.0</v>
      </c>
      <c r="AO18" s="118">
        <v>48.0</v>
      </c>
      <c r="AP18" s="111">
        <v>0.2185430463576159</v>
      </c>
      <c r="AQ18" s="114">
        <v>0.4090909090909091</v>
      </c>
      <c r="AR18" s="110">
        <v>137.0</v>
      </c>
      <c r="AS18" s="115">
        <v>124.0</v>
      </c>
      <c r="AT18" s="112">
        <f t="shared" si="7"/>
        <v>52.49042146</v>
      </c>
      <c r="AU18" s="120">
        <f t="shared" si="8"/>
        <v>47.50957854</v>
      </c>
      <c r="AV18" s="111">
        <v>3.5182481751824817</v>
      </c>
      <c r="AW18" s="116">
        <v>7.556451612903226</v>
      </c>
      <c r="AX18" s="111">
        <v>51.22627737226277</v>
      </c>
      <c r="AY18" s="116">
        <v>98.44354838709677</v>
      </c>
      <c r="AZ18" s="117">
        <v>20.0</v>
      </c>
      <c r="BA18" s="118">
        <v>31.0</v>
      </c>
      <c r="BB18" s="111">
        <v>4.62043795620438</v>
      </c>
      <c r="BC18" s="116">
        <v>6.612903225806452</v>
      </c>
      <c r="BD18" s="117">
        <v>65.0</v>
      </c>
      <c r="BE18" s="118">
        <v>53.0</v>
      </c>
      <c r="BF18" s="111">
        <v>0.145985401459854</v>
      </c>
      <c r="BG18" s="114">
        <v>0.46774193548387094</v>
      </c>
      <c r="BH18" s="110">
        <v>21.0</v>
      </c>
      <c r="BI18" s="115">
        <v>240.0</v>
      </c>
      <c r="BJ18" s="112">
        <f t="shared" si="9"/>
        <v>8.045977011</v>
      </c>
      <c r="BK18" s="120">
        <f t="shared" si="10"/>
        <v>91.95402299</v>
      </c>
      <c r="BL18" s="111">
        <v>1.9523809523809523</v>
      </c>
      <c r="BM18" s="116">
        <v>5.741666666666666</v>
      </c>
      <c r="BN18" s="111">
        <v>189.66666666666666</v>
      </c>
      <c r="BO18" s="116">
        <v>63.50833333333333</v>
      </c>
      <c r="BP18" s="117">
        <v>8.0</v>
      </c>
      <c r="BQ18" s="118">
        <v>36.0</v>
      </c>
      <c r="BR18" s="111">
        <v>4.095238095238095</v>
      </c>
      <c r="BS18" s="116">
        <v>5.695833333333334</v>
      </c>
      <c r="BT18" s="117">
        <v>20.0</v>
      </c>
      <c r="BU18" s="118">
        <v>80.0</v>
      </c>
      <c r="BV18" s="111">
        <v>0.047619047619047616</v>
      </c>
      <c r="BW18" s="114">
        <v>0.32083333333333336</v>
      </c>
      <c r="BX18" s="110">
        <v>66.0</v>
      </c>
      <c r="BY18" s="115">
        <v>195.0</v>
      </c>
      <c r="BZ18" s="112">
        <f t="shared" si="11"/>
        <v>25.28735632</v>
      </c>
      <c r="CA18" s="120">
        <f t="shared" si="12"/>
        <v>74.71264368</v>
      </c>
      <c r="CB18" s="111">
        <v>2.590909090909091</v>
      </c>
      <c r="CC18" s="116">
        <v>6.4</v>
      </c>
      <c r="CD18" s="111">
        <v>136.83333333333334</v>
      </c>
      <c r="CE18" s="116">
        <v>52.276923076923076</v>
      </c>
      <c r="CF18" s="117">
        <v>23.0</v>
      </c>
      <c r="CG18" s="118">
        <v>30.0</v>
      </c>
      <c r="CH18" s="111">
        <v>4.045454545454546</v>
      </c>
      <c r="CI18" s="116">
        <v>6.082051282051282</v>
      </c>
      <c r="CJ18" s="117">
        <v>41.0</v>
      </c>
      <c r="CK18" s="118">
        <v>74.0</v>
      </c>
      <c r="CL18" s="111">
        <v>0.13636363636363635</v>
      </c>
      <c r="CM18" s="114">
        <v>0.35384615384615387</v>
      </c>
      <c r="CN18" s="110">
        <v>139.0</v>
      </c>
      <c r="CO18" s="115">
        <v>122.0</v>
      </c>
      <c r="CP18" s="112">
        <f t="shared" si="13"/>
        <v>53.25670498</v>
      </c>
      <c r="CQ18" s="120">
        <f t="shared" si="14"/>
        <v>46.74329502</v>
      </c>
      <c r="CR18" s="111">
        <v>3.2446043165467624</v>
      </c>
      <c r="CS18" s="116">
        <v>7.934426229508197</v>
      </c>
      <c r="CT18" s="111">
        <v>68.99280575539568</v>
      </c>
      <c r="CU18" s="116">
        <v>78.97540983606558</v>
      </c>
      <c r="CV18" s="117">
        <v>28.0</v>
      </c>
      <c r="CW18" s="118">
        <v>34.0</v>
      </c>
      <c r="CX18" s="111">
        <v>3.9136690647482015</v>
      </c>
      <c r="CY18" s="116">
        <v>7.450819672131147</v>
      </c>
      <c r="CZ18" s="117">
        <v>55.0</v>
      </c>
      <c r="DA18" s="118">
        <v>61.0</v>
      </c>
      <c r="DB18" s="111">
        <v>0.14388489208633093</v>
      </c>
      <c r="DC18" s="114">
        <v>0.47540983606557374</v>
      </c>
      <c r="DD18" s="25"/>
      <c r="DE18" s="25"/>
      <c r="DF18" s="25"/>
      <c r="DG18" s="25"/>
      <c r="DH18" s="25"/>
    </row>
    <row r="19">
      <c r="A19" s="59" t="s">
        <v>326</v>
      </c>
      <c r="B19" s="60" t="s">
        <v>572</v>
      </c>
      <c r="C19" s="61">
        <v>32.0</v>
      </c>
      <c r="D19" s="62">
        <f t="shared" ref="D19:D21" si="15">(C19/C$21)*100</f>
        <v>62.74509804</v>
      </c>
      <c r="E19" s="63">
        <f t="shared" si="2"/>
        <v>8.988764045</v>
      </c>
      <c r="F19" s="63">
        <v>3.75</v>
      </c>
      <c r="G19" s="63">
        <v>83.46875</v>
      </c>
      <c r="H19" s="64">
        <v>11.0</v>
      </c>
      <c r="I19" s="63">
        <v>3.5625</v>
      </c>
      <c r="J19" s="64">
        <v>24.0</v>
      </c>
      <c r="K19" s="65">
        <v>0.0625</v>
      </c>
      <c r="L19" s="66">
        <v>32.0</v>
      </c>
      <c r="M19" s="67"/>
      <c r="N19" s="68">
        <f t="shared" si="3"/>
        <v>100</v>
      </c>
      <c r="O19" s="69">
        <f t="shared" si="4"/>
        <v>0</v>
      </c>
      <c r="P19" s="70">
        <v>3.75</v>
      </c>
      <c r="Q19" s="71"/>
      <c r="R19" s="70">
        <v>83.46875</v>
      </c>
      <c r="S19" s="71"/>
      <c r="T19" s="72">
        <v>11.0</v>
      </c>
      <c r="U19" s="73"/>
      <c r="V19" s="70">
        <v>3.5625</v>
      </c>
      <c r="W19" s="71"/>
      <c r="X19" s="72">
        <v>24.0</v>
      </c>
      <c r="Y19" s="73"/>
      <c r="Z19" s="70">
        <v>0.0625</v>
      </c>
      <c r="AA19" s="74"/>
      <c r="AB19" s="121">
        <v>31.0</v>
      </c>
      <c r="AC19" s="76">
        <v>1.0</v>
      </c>
      <c r="AD19" s="68">
        <f t="shared" si="5"/>
        <v>96.875</v>
      </c>
      <c r="AE19" s="69">
        <f t="shared" si="6"/>
        <v>3.125</v>
      </c>
      <c r="AF19" s="70">
        <v>3.7096774193548385</v>
      </c>
      <c r="AG19" s="69">
        <v>5.0</v>
      </c>
      <c r="AH19" s="70">
        <v>85.48387096774194</v>
      </c>
      <c r="AI19" s="69">
        <v>21.0</v>
      </c>
      <c r="AJ19" s="72">
        <v>10.0</v>
      </c>
      <c r="AK19" s="79">
        <v>1.0</v>
      </c>
      <c r="AL19" s="70">
        <v>3.5483870967741935</v>
      </c>
      <c r="AM19" s="69">
        <v>4.0</v>
      </c>
      <c r="AN19" s="72">
        <v>23.0</v>
      </c>
      <c r="AO19" s="79">
        <v>1.0</v>
      </c>
      <c r="AP19" s="70">
        <v>0.06451612903225806</v>
      </c>
      <c r="AQ19" s="80">
        <v>0.0</v>
      </c>
      <c r="AR19" s="66">
        <v>26.0</v>
      </c>
      <c r="AS19" s="76">
        <v>6.0</v>
      </c>
      <c r="AT19" s="68">
        <f t="shared" si="7"/>
        <v>81.25</v>
      </c>
      <c r="AU19" s="69">
        <f t="shared" si="8"/>
        <v>18.75</v>
      </c>
      <c r="AV19" s="70">
        <v>3.1538461538461537</v>
      </c>
      <c r="AW19" s="69">
        <v>6.333333333333333</v>
      </c>
      <c r="AX19" s="70">
        <v>29.653846153846153</v>
      </c>
      <c r="AY19" s="69">
        <v>316.6666666666667</v>
      </c>
      <c r="AZ19" s="72">
        <v>7.0</v>
      </c>
      <c r="BA19" s="79">
        <v>4.0</v>
      </c>
      <c r="BB19" s="70">
        <v>3.3076923076923075</v>
      </c>
      <c r="BC19" s="69">
        <v>4.666666666666667</v>
      </c>
      <c r="BD19" s="72">
        <v>18.0</v>
      </c>
      <c r="BE19" s="79">
        <v>6.0</v>
      </c>
      <c r="BF19" s="70">
        <v>0.07692307692307693</v>
      </c>
      <c r="BG19" s="80">
        <v>0.0</v>
      </c>
      <c r="BH19" s="81"/>
      <c r="BI19" s="76">
        <v>32.0</v>
      </c>
      <c r="BJ19" s="68">
        <f t="shared" si="9"/>
        <v>0</v>
      </c>
      <c r="BK19" s="69">
        <f t="shared" si="10"/>
        <v>100</v>
      </c>
      <c r="BL19" s="77"/>
      <c r="BM19" s="69">
        <v>3.75</v>
      </c>
      <c r="BN19" s="77"/>
      <c r="BO19" s="69">
        <v>83.46875</v>
      </c>
      <c r="BP19" s="78"/>
      <c r="BQ19" s="79">
        <v>11.0</v>
      </c>
      <c r="BR19" s="77"/>
      <c r="BS19" s="69">
        <v>3.5625</v>
      </c>
      <c r="BT19" s="78"/>
      <c r="BU19" s="79">
        <v>24.0</v>
      </c>
      <c r="BV19" s="77"/>
      <c r="BW19" s="80">
        <v>0.0625</v>
      </c>
      <c r="BX19" s="66">
        <v>6.0</v>
      </c>
      <c r="BY19" s="76">
        <v>26.0</v>
      </c>
      <c r="BZ19" s="68">
        <f t="shared" si="11"/>
        <v>18.75</v>
      </c>
      <c r="CA19" s="69">
        <f t="shared" si="12"/>
        <v>81.25</v>
      </c>
      <c r="CB19" s="70">
        <v>1.5</v>
      </c>
      <c r="CC19" s="69">
        <v>4.269230769230769</v>
      </c>
      <c r="CD19" s="70">
        <v>88.5</v>
      </c>
      <c r="CE19" s="69">
        <v>82.3076923076923</v>
      </c>
      <c r="CF19" s="72">
        <v>3.0</v>
      </c>
      <c r="CG19" s="79">
        <v>8.0</v>
      </c>
      <c r="CH19" s="70">
        <v>2.5</v>
      </c>
      <c r="CI19" s="69">
        <v>3.8076923076923075</v>
      </c>
      <c r="CJ19" s="72">
        <v>5.0</v>
      </c>
      <c r="CK19" s="79">
        <v>20.0</v>
      </c>
      <c r="CL19" s="70">
        <v>0.0</v>
      </c>
      <c r="CM19" s="80">
        <v>0.07692307692307693</v>
      </c>
      <c r="CN19" s="66">
        <v>26.0</v>
      </c>
      <c r="CO19" s="76">
        <v>6.0</v>
      </c>
      <c r="CP19" s="68">
        <f t="shared" si="13"/>
        <v>81.25</v>
      </c>
      <c r="CQ19" s="69">
        <f t="shared" si="14"/>
        <v>18.75</v>
      </c>
      <c r="CR19" s="70">
        <v>2.923076923076923</v>
      </c>
      <c r="CS19" s="69">
        <v>7.333333333333333</v>
      </c>
      <c r="CT19" s="70">
        <v>37.57692307692308</v>
      </c>
      <c r="CU19" s="69">
        <v>282.3333333333333</v>
      </c>
      <c r="CV19" s="72">
        <v>7.0</v>
      </c>
      <c r="CW19" s="79">
        <v>5.0</v>
      </c>
      <c r="CX19" s="70">
        <v>3.1923076923076925</v>
      </c>
      <c r="CY19" s="69">
        <v>5.166666666666667</v>
      </c>
      <c r="CZ19" s="72">
        <v>21.0</v>
      </c>
      <c r="DA19" s="79">
        <v>6.0</v>
      </c>
      <c r="DB19" s="70">
        <v>0.07692307692307693</v>
      </c>
      <c r="DC19" s="80">
        <v>0.0</v>
      </c>
      <c r="DD19" s="25"/>
      <c r="DE19" s="25"/>
      <c r="DF19" s="25"/>
      <c r="DG19" s="25"/>
      <c r="DH19" s="25"/>
    </row>
    <row r="20">
      <c r="A20" s="45"/>
      <c r="B20" s="98" t="s">
        <v>327</v>
      </c>
      <c r="C20" s="83">
        <v>19.0</v>
      </c>
      <c r="D20" s="84">
        <f t="shared" si="15"/>
        <v>37.25490196</v>
      </c>
      <c r="E20" s="85">
        <f t="shared" si="2"/>
        <v>5.337078652</v>
      </c>
      <c r="F20" s="85">
        <v>3.8947368421052633</v>
      </c>
      <c r="G20" s="85">
        <v>46.73684210526316</v>
      </c>
      <c r="H20" s="86">
        <v>10.0</v>
      </c>
      <c r="I20" s="85">
        <v>4.157894736842105</v>
      </c>
      <c r="J20" s="86">
        <v>14.0</v>
      </c>
      <c r="K20" s="87">
        <v>0.0</v>
      </c>
      <c r="L20" s="88">
        <v>18.0</v>
      </c>
      <c r="M20" s="89">
        <v>1.0</v>
      </c>
      <c r="N20" s="90">
        <f t="shared" si="3"/>
        <v>94.73684211</v>
      </c>
      <c r="O20" s="91">
        <f t="shared" si="4"/>
        <v>5.263157895</v>
      </c>
      <c r="P20" s="92">
        <v>3.7777777777777777</v>
      </c>
      <c r="Q20" s="91">
        <v>6.0</v>
      </c>
      <c r="R20" s="92">
        <v>49.111111111111114</v>
      </c>
      <c r="S20" s="91">
        <v>4.0</v>
      </c>
      <c r="T20" s="93">
        <v>9.0</v>
      </c>
      <c r="U20" s="94">
        <v>1.0</v>
      </c>
      <c r="V20" s="92">
        <v>4.166666666666667</v>
      </c>
      <c r="W20" s="91">
        <v>4.0</v>
      </c>
      <c r="X20" s="93">
        <v>13.0</v>
      </c>
      <c r="Y20" s="94">
        <v>1.0</v>
      </c>
      <c r="Z20" s="92">
        <v>0.0</v>
      </c>
      <c r="AA20" s="95">
        <v>0.0</v>
      </c>
      <c r="AB20" s="96">
        <v>16.0</v>
      </c>
      <c r="AC20" s="89">
        <v>3.0</v>
      </c>
      <c r="AD20" s="90">
        <f t="shared" si="5"/>
        <v>84.21052632</v>
      </c>
      <c r="AE20" s="91">
        <f t="shared" si="6"/>
        <v>15.78947368</v>
      </c>
      <c r="AF20" s="92">
        <v>3.6875</v>
      </c>
      <c r="AG20" s="91">
        <v>5.0</v>
      </c>
      <c r="AH20" s="92">
        <v>53.75</v>
      </c>
      <c r="AI20" s="91">
        <v>9.333333333333334</v>
      </c>
      <c r="AJ20" s="93">
        <v>7.0</v>
      </c>
      <c r="AK20" s="94">
        <v>3.0</v>
      </c>
      <c r="AL20" s="92">
        <v>4.125</v>
      </c>
      <c r="AM20" s="91">
        <v>4.333333333333333</v>
      </c>
      <c r="AN20" s="93">
        <v>12.0</v>
      </c>
      <c r="AO20" s="94">
        <v>3.0</v>
      </c>
      <c r="AP20" s="92">
        <v>0.0</v>
      </c>
      <c r="AQ20" s="95">
        <v>0.0</v>
      </c>
      <c r="AR20" s="88">
        <v>13.0</v>
      </c>
      <c r="AS20" s="89">
        <v>6.0</v>
      </c>
      <c r="AT20" s="90">
        <f t="shared" si="7"/>
        <v>68.42105263</v>
      </c>
      <c r="AU20" s="91">
        <f t="shared" si="8"/>
        <v>31.57894737</v>
      </c>
      <c r="AV20" s="92">
        <v>3.3076923076923075</v>
      </c>
      <c r="AW20" s="91">
        <v>5.166666666666667</v>
      </c>
      <c r="AX20" s="92">
        <v>22.846153846153847</v>
      </c>
      <c r="AY20" s="91">
        <v>98.5</v>
      </c>
      <c r="AZ20" s="93">
        <v>5.0</v>
      </c>
      <c r="BA20" s="94">
        <v>5.0</v>
      </c>
      <c r="BB20" s="92">
        <v>3.6153846153846154</v>
      </c>
      <c r="BC20" s="91">
        <v>5.333333333333333</v>
      </c>
      <c r="BD20" s="93">
        <v>10.0</v>
      </c>
      <c r="BE20" s="94">
        <v>5.0</v>
      </c>
      <c r="BF20" s="92">
        <v>0.0</v>
      </c>
      <c r="BG20" s="95">
        <v>0.0</v>
      </c>
      <c r="BH20" s="99"/>
      <c r="BI20" s="89">
        <v>19.0</v>
      </c>
      <c r="BJ20" s="90">
        <f t="shared" si="9"/>
        <v>0</v>
      </c>
      <c r="BK20" s="91">
        <f t="shared" si="10"/>
        <v>100</v>
      </c>
      <c r="BL20" s="100"/>
      <c r="BM20" s="91">
        <v>3.8947368421052633</v>
      </c>
      <c r="BN20" s="100"/>
      <c r="BO20" s="91">
        <v>46.73684210526316</v>
      </c>
      <c r="BP20" s="101"/>
      <c r="BQ20" s="94">
        <v>10.0</v>
      </c>
      <c r="BR20" s="100"/>
      <c r="BS20" s="91">
        <v>4.157894736842105</v>
      </c>
      <c r="BT20" s="101"/>
      <c r="BU20" s="94">
        <v>14.0</v>
      </c>
      <c r="BV20" s="100"/>
      <c r="BW20" s="95">
        <v>0.0</v>
      </c>
      <c r="BX20" s="88">
        <v>1.0</v>
      </c>
      <c r="BY20" s="89">
        <v>18.0</v>
      </c>
      <c r="BZ20" s="90">
        <f t="shared" si="11"/>
        <v>5.263157895</v>
      </c>
      <c r="CA20" s="91">
        <f t="shared" si="12"/>
        <v>94.73684211</v>
      </c>
      <c r="CB20" s="92">
        <v>1.0</v>
      </c>
      <c r="CC20" s="91">
        <v>4.055555555555555</v>
      </c>
      <c r="CD20" s="92">
        <v>4.0</v>
      </c>
      <c r="CE20" s="91">
        <v>49.111111111111114</v>
      </c>
      <c r="CF20" s="93">
        <v>1.0</v>
      </c>
      <c r="CG20" s="94">
        <v>9.0</v>
      </c>
      <c r="CH20" s="92">
        <v>3.0</v>
      </c>
      <c r="CI20" s="91">
        <v>4.222222222222222</v>
      </c>
      <c r="CJ20" s="93">
        <v>1.0</v>
      </c>
      <c r="CK20" s="94">
        <v>13.0</v>
      </c>
      <c r="CL20" s="92">
        <v>0.0</v>
      </c>
      <c r="CM20" s="95">
        <v>0.0</v>
      </c>
      <c r="CN20" s="88">
        <v>15.0</v>
      </c>
      <c r="CO20" s="89">
        <v>4.0</v>
      </c>
      <c r="CP20" s="90">
        <f t="shared" si="13"/>
        <v>78.94736842</v>
      </c>
      <c r="CQ20" s="91">
        <f t="shared" si="14"/>
        <v>21.05263158</v>
      </c>
      <c r="CR20" s="92">
        <v>3.1333333333333333</v>
      </c>
      <c r="CS20" s="91">
        <v>6.75</v>
      </c>
      <c r="CT20" s="92">
        <v>58.06666666666667</v>
      </c>
      <c r="CU20" s="91">
        <v>4.25</v>
      </c>
      <c r="CV20" s="93">
        <v>7.0</v>
      </c>
      <c r="CW20" s="94">
        <v>4.0</v>
      </c>
      <c r="CX20" s="92">
        <v>3.6666666666666665</v>
      </c>
      <c r="CY20" s="91">
        <v>6.0</v>
      </c>
      <c r="CZ20" s="93">
        <v>11.0</v>
      </c>
      <c r="DA20" s="94">
        <v>4.0</v>
      </c>
      <c r="DB20" s="92">
        <v>0.0</v>
      </c>
      <c r="DC20" s="95">
        <v>0.0</v>
      </c>
      <c r="DD20" s="25"/>
      <c r="DE20" s="25"/>
      <c r="DF20" s="25"/>
      <c r="DG20" s="25"/>
      <c r="DH20" s="25"/>
    </row>
    <row r="21">
      <c r="A21" s="122" t="s">
        <v>2743</v>
      </c>
      <c r="B21" s="109"/>
      <c r="C21" s="110">
        <v>51.0</v>
      </c>
      <c r="D21" s="111">
        <f t="shared" si="15"/>
        <v>100</v>
      </c>
      <c r="E21" s="112">
        <f t="shared" si="2"/>
        <v>14.3258427</v>
      </c>
      <c r="F21" s="112">
        <v>3.803921568627451</v>
      </c>
      <c r="G21" s="112">
        <v>69.7843137254902</v>
      </c>
      <c r="H21" s="113">
        <v>15.0</v>
      </c>
      <c r="I21" s="112">
        <v>3.784313725490196</v>
      </c>
      <c r="J21" s="113">
        <v>30.0</v>
      </c>
      <c r="K21" s="114">
        <v>0.0392156862745098</v>
      </c>
      <c r="L21" s="110">
        <v>50.0</v>
      </c>
      <c r="M21" s="115">
        <v>1.0</v>
      </c>
      <c r="N21" s="112">
        <f t="shared" si="3"/>
        <v>98.03921569</v>
      </c>
      <c r="O21" s="116">
        <f t="shared" si="4"/>
        <v>1.960784314</v>
      </c>
      <c r="P21" s="111">
        <v>3.76</v>
      </c>
      <c r="Q21" s="116">
        <v>6.0</v>
      </c>
      <c r="R21" s="111">
        <v>71.1</v>
      </c>
      <c r="S21" s="116">
        <v>4.0</v>
      </c>
      <c r="T21" s="117">
        <v>14.0</v>
      </c>
      <c r="U21" s="118">
        <v>1.0</v>
      </c>
      <c r="V21" s="111">
        <v>3.78</v>
      </c>
      <c r="W21" s="116">
        <v>4.0</v>
      </c>
      <c r="X21" s="117">
        <v>29.0</v>
      </c>
      <c r="Y21" s="118">
        <v>1.0</v>
      </c>
      <c r="Z21" s="111">
        <v>0.04</v>
      </c>
      <c r="AA21" s="114">
        <v>0.0</v>
      </c>
      <c r="AB21" s="119">
        <v>47.0</v>
      </c>
      <c r="AC21" s="115">
        <v>4.0</v>
      </c>
      <c r="AD21" s="112">
        <f t="shared" si="5"/>
        <v>92.15686275</v>
      </c>
      <c r="AE21" s="123">
        <f t="shared" si="6"/>
        <v>7.843137255</v>
      </c>
      <c r="AF21" s="111">
        <v>3.702127659574468</v>
      </c>
      <c r="AG21" s="116">
        <v>5.0</v>
      </c>
      <c r="AH21" s="111">
        <v>74.68085106382979</v>
      </c>
      <c r="AI21" s="116">
        <v>12.25</v>
      </c>
      <c r="AJ21" s="117">
        <v>11.0</v>
      </c>
      <c r="AK21" s="118">
        <v>4.0</v>
      </c>
      <c r="AL21" s="111">
        <v>3.74468085106383</v>
      </c>
      <c r="AM21" s="116">
        <v>4.25</v>
      </c>
      <c r="AN21" s="117">
        <v>28.0</v>
      </c>
      <c r="AO21" s="118">
        <v>4.0</v>
      </c>
      <c r="AP21" s="111">
        <v>0.0425531914893617</v>
      </c>
      <c r="AQ21" s="114">
        <v>0.0</v>
      </c>
      <c r="AR21" s="110">
        <v>39.0</v>
      </c>
      <c r="AS21" s="115">
        <v>12.0</v>
      </c>
      <c r="AT21" s="112">
        <f t="shared" si="7"/>
        <v>76.47058824</v>
      </c>
      <c r="AU21" s="123">
        <f t="shared" si="8"/>
        <v>23.52941176</v>
      </c>
      <c r="AV21" s="111">
        <v>3.2051282051282053</v>
      </c>
      <c r="AW21" s="116">
        <v>5.75</v>
      </c>
      <c r="AX21" s="111">
        <v>27.384615384615383</v>
      </c>
      <c r="AY21" s="116">
        <v>207.58333333333334</v>
      </c>
      <c r="AZ21" s="117">
        <v>8.0</v>
      </c>
      <c r="BA21" s="118">
        <v>7.0</v>
      </c>
      <c r="BB21" s="111">
        <v>3.41025641025641</v>
      </c>
      <c r="BC21" s="116">
        <v>5.0</v>
      </c>
      <c r="BD21" s="117">
        <v>25.0</v>
      </c>
      <c r="BE21" s="118">
        <v>9.0</v>
      </c>
      <c r="BF21" s="111">
        <v>0.05128205128205128</v>
      </c>
      <c r="BG21" s="114">
        <v>0.0</v>
      </c>
      <c r="BH21" s="124"/>
      <c r="BI21" s="115">
        <v>51.0</v>
      </c>
      <c r="BJ21" s="112">
        <f t="shared" si="9"/>
        <v>0</v>
      </c>
      <c r="BK21" s="120">
        <f t="shared" si="10"/>
        <v>100</v>
      </c>
      <c r="BL21" s="125"/>
      <c r="BM21" s="116">
        <v>3.803921568627451</v>
      </c>
      <c r="BN21" s="125"/>
      <c r="BO21" s="116">
        <v>69.7843137254902</v>
      </c>
      <c r="BP21" s="126"/>
      <c r="BQ21" s="118">
        <v>15.0</v>
      </c>
      <c r="BR21" s="125"/>
      <c r="BS21" s="116">
        <v>3.784313725490196</v>
      </c>
      <c r="BT21" s="126"/>
      <c r="BU21" s="118">
        <v>30.0</v>
      </c>
      <c r="BV21" s="125"/>
      <c r="BW21" s="114">
        <v>0.0392156862745098</v>
      </c>
      <c r="BX21" s="110">
        <v>7.0</v>
      </c>
      <c r="BY21" s="115">
        <v>44.0</v>
      </c>
      <c r="BZ21" s="112">
        <f t="shared" si="11"/>
        <v>13.7254902</v>
      </c>
      <c r="CA21" s="120">
        <f t="shared" si="12"/>
        <v>86.2745098</v>
      </c>
      <c r="CB21" s="111">
        <v>1.4285714285714286</v>
      </c>
      <c r="CC21" s="116">
        <v>4.181818181818182</v>
      </c>
      <c r="CD21" s="111">
        <v>76.42857142857143</v>
      </c>
      <c r="CE21" s="116">
        <v>68.72727272727273</v>
      </c>
      <c r="CF21" s="117">
        <v>3.0</v>
      </c>
      <c r="CG21" s="118">
        <v>13.0</v>
      </c>
      <c r="CH21" s="111">
        <v>2.5714285714285716</v>
      </c>
      <c r="CI21" s="116">
        <v>3.977272727272727</v>
      </c>
      <c r="CJ21" s="117">
        <v>6.0</v>
      </c>
      <c r="CK21" s="118">
        <v>28.0</v>
      </c>
      <c r="CL21" s="111">
        <v>0.0</v>
      </c>
      <c r="CM21" s="114">
        <v>0.045454545454545456</v>
      </c>
      <c r="CN21" s="110">
        <v>41.0</v>
      </c>
      <c r="CO21" s="115">
        <v>10.0</v>
      </c>
      <c r="CP21" s="112">
        <f t="shared" si="13"/>
        <v>80.39215686</v>
      </c>
      <c r="CQ21" s="123">
        <f t="shared" si="14"/>
        <v>19.60784314</v>
      </c>
      <c r="CR21" s="111">
        <v>3.0</v>
      </c>
      <c r="CS21" s="116">
        <v>7.1</v>
      </c>
      <c r="CT21" s="111">
        <v>45.073170731707314</v>
      </c>
      <c r="CU21" s="116">
        <v>171.1</v>
      </c>
      <c r="CV21" s="117">
        <v>10.0</v>
      </c>
      <c r="CW21" s="118">
        <v>6.0</v>
      </c>
      <c r="CX21" s="111">
        <v>3.3658536585365852</v>
      </c>
      <c r="CY21" s="116">
        <v>5.5</v>
      </c>
      <c r="CZ21" s="117">
        <v>27.0</v>
      </c>
      <c r="DA21" s="118">
        <v>10.0</v>
      </c>
      <c r="DB21" s="111">
        <v>0.04878048780487805</v>
      </c>
      <c r="DC21" s="114">
        <v>0.0</v>
      </c>
      <c r="DD21" s="25"/>
      <c r="DE21" s="25"/>
      <c r="DF21" s="25"/>
      <c r="DG21" s="25"/>
      <c r="DH21" s="25"/>
    </row>
    <row r="22">
      <c r="A22" s="59" t="s">
        <v>172</v>
      </c>
      <c r="B22" s="60" t="s">
        <v>1074</v>
      </c>
      <c r="C22" s="61">
        <v>5.0</v>
      </c>
      <c r="D22" s="62">
        <f t="shared" ref="D22:D25" si="16">(C22/C$25)*100</f>
        <v>11.36363636</v>
      </c>
      <c r="E22" s="63">
        <f t="shared" si="2"/>
        <v>1.404494382</v>
      </c>
      <c r="F22" s="63">
        <v>3.2</v>
      </c>
      <c r="G22" s="63">
        <v>150.0</v>
      </c>
      <c r="H22" s="64">
        <v>4.0</v>
      </c>
      <c r="I22" s="63">
        <v>5.6</v>
      </c>
      <c r="J22" s="64">
        <v>5.0</v>
      </c>
      <c r="K22" s="65">
        <v>0.4</v>
      </c>
      <c r="L22" s="66">
        <v>4.0</v>
      </c>
      <c r="M22" s="76">
        <v>1.0</v>
      </c>
      <c r="N22" s="68">
        <f t="shared" si="3"/>
        <v>80</v>
      </c>
      <c r="O22" s="69">
        <f t="shared" si="4"/>
        <v>20</v>
      </c>
      <c r="P22" s="70">
        <v>3.0</v>
      </c>
      <c r="Q22" s="69">
        <v>4.0</v>
      </c>
      <c r="R22" s="70">
        <v>183.75</v>
      </c>
      <c r="S22" s="69">
        <v>15.0</v>
      </c>
      <c r="T22" s="72">
        <v>3.0</v>
      </c>
      <c r="U22" s="79">
        <v>1.0</v>
      </c>
      <c r="V22" s="70">
        <v>4.5</v>
      </c>
      <c r="W22" s="69">
        <v>10.0</v>
      </c>
      <c r="X22" s="72">
        <v>4.0</v>
      </c>
      <c r="Y22" s="79">
        <v>1.0</v>
      </c>
      <c r="Z22" s="70">
        <v>0.25</v>
      </c>
      <c r="AA22" s="80">
        <v>1.0</v>
      </c>
      <c r="AB22" s="121">
        <v>1.0</v>
      </c>
      <c r="AC22" s="76">
        <v>4.0</v>
      </c>
      <c r="AD22" s="68">
        <f t="shared" si="5"/>
        <v>20</v>
      </c>
      <c r="AE22" s="127">
        <f t="shared" si="6"/>
        <v>80</v>
      </c>
      <c r="AF22" s="70">
        <v>1.0</v>
      </c>
      <c r="AG22" s="69">
        <v>3.75</v>
      </c>
      <c r="AH22" s="70">
        <v>722.0</v>
      </c>
      <c r="AI22" s="69">
        <v>7.0</v>
      </c>
      <c r="AJ22" s="72">
        <v>1.0</v>
      </c>
      <c r="AK22" s="79">
        <v>3.0</v>
      </c>
      <c r="AL22" s="70">
        <v>4.0</v>
      </c>
      <c r="AM22" s="69">
        <v>6.0</v>
      </c>
      <c r="AN22" s="72">
        <v>1.0</v>
      </c>
      <c r="AO22" s="79">
        <v>4.0</v>
      </c>
      <c r="AP22" s="70">
        <v>0.0</v>
      </c>
      <c r="AQ22" s="80">
        <v>0.5</v>
      </c>
      <c r="AR22" s="66">
        <v>2.0</v>
      </c>
      <c r="AS22" s="76">
        <v>3.0</v>
      </c>
      <c r="AT22" s="68">
        <f t="shared" si="7"/>
        <v>40</v>
      </c>
      <c r="AU22" s="69">
        <f t="shared" si="8"/>
        <v>60</v>
      </c>
      <c r="AV22" s="70">
        <v>2.5</v>
      </c>
      <c r="AW22" s="69">
        <v>3.6666666666666665</v>
      </c>
      <c r="AX22" s="70">
        <v>368.5</v>
      </c>
      <c r="AY22" s="69">
        <v>4.333333333333333</v>
      </c>
      <c r="AZ22" s="72">
        <v>2.0</v>
      </c>
      <c r="BA22" s="79">
        <v>2.0</v>
      </c>
      <c r="BB22" s="70">
        <v>7.0</v>
      </c>
      <c r="BC22" s="69">
        <v>4.666666666666667</v>
      </c>
      <c r="BD22" s="72">
        <v>2.0</v>
      </c>
      <c r="BE22" s="79">
        <v>3.0</v>
      </c>
      <c r="BF22" s="70">
        <v>0.5</v>
      </c>
      <c r="BG22" s="80">
        <v>0.3333333333333333</v>
      </c>
      <c r="BH22" s="66">
        <v>2.0</v>
      </c>
      <c r="BI22" s="76">
        <v>3.0</v>
      </c>
      <c r="BJ22" s="68">
        <f t="shared" si="9"/>
        <v>40</v>
      </c>
      <c r="BK22" s="69">
        <f t="shared" si="10"/>
        <v>60</v>
      </c>
      <c r="BL22" s="70">
        <v>2.0</v>
      </c>
      <c r="BM22" s="69">
        <v>4.0</v>
      </c>
      <c r="BN22" s="70">
        <v>365.0</v>
      </c>
      <c r="BO22" s="69">
        <v>6.666666666666667</v>
      </c>
      <c r="BP22" s="72">
        <v>2.0</v>
      </c>
      <c r="BQ22" s="79">
        <v>2.0</v>
      </c>
      <c r="BR22" s="70">
        <v>4.5</v>
      </c>
      <c r="BS22" s="69">
        <v>6.333333333333333</v>
      </c>
      <c r="BT22" s="72">
        <v>2.0</v>
      </c>
      <c r="BU22" s="79">
        <v>3.0</v>
      </c>
      <c r="BV22" s="70">
        <v>0.0</v>
      </c>
      <c r="BW22" s="80">
        <v>0.6666666666666666</v>
      </c>
      <c r="BX22" s="66">
        <v>3.0</v>
      </c>
      <c r="BY22" s="128">
        <v>2.0</v>
      </c>
      <c r="BZ22" s="68">
        <f t="shared" si="11"/>
        <v>60</v>
      </c>
      <c r="CA22" s="69">
        <f t="shared" si="12"/>
        <v>40</v>
      </c>
      <c r="CB22" s="70">
        <v>2.6666666666666665</v>
      </c>
      <c r="CC22" s="69">
        <v>4.0</v>
      </c>
      <c r="CD22" s="70">
        <v>244.0</v>
      </c>
      <c r="CE22" s="69">
        <v>9.0</v>
      </c>
      <c r="CF22" s="72">
        <v>3.0</v>
      </c>
      <c r="CG22" s="79">
        <v>2.0</v>
      </c>
      <c r="CH22" s="70">
        <v>4.0</v>
      </c>
      <c r="CI22" s="69">
        <v>8.0</v>
      </c>
      <c r="CJ22" s="72">
        <v>3.0</v>
      </c>
      <c r="CK22" s="79">
        <v>2.0</v>
      </c>
      <c r="CL22" s="70">
        <v>0.0</v>
      </c>
      <c r="CM22" s="80">
        <v>1.0</v>
      </c>
      <c r="CN22" s="66">
        <v>4.0</v>
      </c>
      <c r="CO22" s="76">
        <v>1.0</v>
      </c>
      <c r="CP22" s="68">
        <f t="shared" si="13"/>
        <v>80</v>
      </c>
      <c r="CQ22" s="69">
        <f t="shared" si="14"/>
        <v>20</v>
      </c>
      <c r="CR22" s="70">
        <v>3.25</v>
      </c>
      <c r="CS22" s="69">
        <v>3.0</v>
      </c>
      <c r="CT22" s="70">
        <v>185.5</v>
      </c>
      <c r="CU22" s="69">
        <v>8.0</v>
      </c>
      <c r="CV22" s="72">
        <v>3.0</v>
      </c>
      <c r="CW22" s="79">
        <v>1.0</v>
      </c>
      <c r="CX22" s="70">
        <v>5.75</v>
      </c>
      <c r="CY22" s="69">
        <v>5.0</v>
      </c>
      <c r="CZ22" s="72">
        <v>4.0</v>
      </c>
      <c r="DA22" s="79">
        <v>1.0</v>
      </c>
      <c r="DB22" s="70">
        <v>0.5</v>
      </c>
      <c r="DC22" s="80">
        <v>0.0</v>
      </c>
      <c r="DD22" s="25"/>
      <c r="DE22" s="25"/>
      <c r="DF22" s="25"/>
      <c r="DG22" s="25"/>
      <c r="DH22" s="25"/>
    </row>
    <row r="23">
      <c r="A23" s="35"/>
      <c r="B23" s="98" t="s">
        <v>173</v>
      </c>
      <c r="C23" s="83">
        <v>30.0</v>
      </c>
      <c r="D23" s="84">
        <f t="shared" si="16"/>
        <v>68.18181818</v>
      </c>
      <c r="E23" s="85">
        <f t="shared" si="2"/>
        <v>8.426966292</v>
      </c>
      <c r="F23" s="85">
        <v>3.9</v>
      </c>
      <c r="G23" s="85">
        <v>28.733333333333334</v>
      </c>
      <c r="H23" s="86">
        <v>17.0</v>
      </c>
      <c r="I23" s="85">
        <v>5.366666666666666</v>
      </c>
      <c r="J23" s="86">
        <v>23.0</v>
      </c>
      <c r="K23" s="87">
        <v>0.3333333333333333</v>
      </c>
      <c r="L23" s="88">
        <v>23.0</v>
      </c>
      <c r="M23" s="89">
        <v>7.0</v>
      </c>
      <c r="N23" s="90">
        <f t="shared" si="3"/>
        <v>76.66666667</v>
      </c>
      <c r="O23" s="91">
        <f t="shared" si="4"/>
        <v>23.33333333</v>
      </c>
      <c r="P23" s="92">
        <v>2.9565217391304346</v>
      </c>
      <c r="Q23" s="91">
        <v>7.0</v>
      </c>
      <c r="R23" s="92">
        <v>27.47826086956522</v>
      </c>
      <c r="S23" s="91">
        <v>32.857142857142854</v>
      </c>
      <c r="T23" s="93">
        <v>11.0</v>
      </c>
      <c r="U23" s="94">
        <v>6.0</v>
      </c>
      <c r="V23" s="92">
        <v>5.043478260869565</v>
      </c>
      <c r="W23" s="91">
        <v>6.428571428571429</v>
      </c>
      <c r="X23" s="93">
        <v>17.0</v>
      </c>
      <c r="Y23" s="94">
        <v>7.0</v>
      </c>
      <c r="Z23" s="92">
        <v>0.34782608695652173</v>
      </c>
      <c r="AA23" s="95">
        <v>0.2857142857142857</v>
      </c>
      <c r="AB23" s="96">
        <v>16.0</v>
      </c>
      <c r="AC23" s="89">
        <v>14.0</v>
      </c>
      <c r="AD23" s="90">
        <f t="shared" si="5"/>
        <v>53.33333333</v>
      </c>
      <c r="AE23" s="97">
        <f t="shared" si="6"/>
        <v>46.66666667</v>
      </c>
      <c r="AF23" s="92">
        <v>3.375</v>
      </c>
      <c r="AG23" s="91">
        <v>4.5</v>
      </c>
      <c r="AH23" s="92">
        <v>34.1875</v>
      </c>
      <c r="AI23" s="91">
        <v>22.5</v>
      </c>
      <c r="AJ23" s="93">
        <v>9.0</v>
      </c>
      <c r="AK23" s="94">
        <v>8.0</v>
      </c>
      <c r="AL23" s="92">
        <v>5.1875</v>
      </c>
      <c r="AM23" s="91">
        <v>5.571428571428571</v>
      </c>
      <c r="AN23" s="93">
        <v>13.0</v>
      </c>
      <c r="AO23" s="94">
        <v>12.0</v>
      </c>
      <c r="AP23" s="92">
        <v>0.3125</v>
      </c>
      <c r="AQ23" s="95">
        <v>0.35714285714285715</v>
      </c>
      <c r="AR23" s="88">
        <v>21.0</v>
      </c>
      <c r="AS23" s="89">
        <v>9.0</v>
      </c>
      <c r="AT23" s="90">
        <f t="shared" si="7"/>
        <v>70</v>
      </c>
      <c r="AU23" s="91">
        <f t="shared" si="8"/>
        <v>30</v>
      </c>
      <c r="AV23" s="92">
        <v>2.9047619047619047</v>
      </c>
      <c r="AW23" s="91">
        <v>6.222222222222222</v>
      </c>
      <c r="AX23" s="92">
        <v>35.857142857142854</v>
      </c>
      <c r="AY23" s="91">
        <v>12.11111111111111</v>
      </c>
      <c r="AZ23" s="93">
        <v>10.0</v>
      </c>
      <c r="BA23" s="94">
        <v>7.0</v>
      </c>
      <c r="BB23" s="92">
        <v>4.9523809523809526</v>
      </c>
      <c r="BC23" s="91">
        <v>6.333333333333333</v>
      </c>
      <c r="BD23" s="93">
        <v>15.0</v>
      </c>
      <c r="BE23" s="94">
        <v>9.0</v>
      </c>
      <c r="BF23" s="92">
        <v>0.23809523809523808</v>
      </c>
      <c r="BG23" s="95">
        <v>0.5555555555555556</v>
      </c>
      <c r="BH23" s="88">
        <v>4.0</v>
      </c>
      <c r="BI23" s="89">
        <v>26.0</v>
      </c>
      <c r="BJ23" s="90">
        <f t="shared" si="9"/>
        <v>13.33333333</v>
      </c>
      <c r="BK23" s="91">
        <f t="shared" si="10"/>
        <v>86.66666667</v>
      </c>
      <c r="BL23" s="92">
        <v>1.75</v>
      </c>
      <c r="BM23" s="91">
        <v>4.230769230769231</v>
      </c>
      <c r="BN23" s="92">
        <v>67.25</v>
      </c>
      <c r="BO23" s="91">
        <v>22.807692307692307</v>
      </c>
      <c r="BP23" s="93">
        <v>3.0</v>
      </c>
      <c r="BQ23" s="94">
        <v>14.0</v>
      </c>
      <c r="BR23" s="92">
        <v>3.25</v>
      </c>
      <c r="BS23" s="91">
        <v>5.6923076923076925</v>
      </c>
      <c r="BT23" s="93">
        <v>4.0</v>
      </c>
      <c r="BU23" s="94">
        <v>20.0</v>
      </c>
      <c r="BV23" s="92">
        <v>0.0</v>
      </c>
      <c r="BW23" s="95">
        <v>0.38461538461538464</v>
      </c>
      <c r="BX23" s="88">
        <v>13.0</v>
      </c>
      <c r="BY23" s="89">
        <v>17.0</v>
      </c>
      <c r="BZ23" s="90">
        <f t="shared" si="11"/>
        <v>43.33333333</v>
      </c>
      <c r="CA23" s="91">
        <f t="shared" si="12"/>
        <v>56.66666667</v>
      </c>
      <c r="CB23" s="92">
        <v>2.6153846153846154</v>
      </c>
      <c r="CC23" s="91">
        <v>4.882352941176471</v>
      </c>
      <c r="CD23" s="92">
        <v>30.384615384615383</v>
      </c>
      <c r="CE23" s="91">
        <v>27.470588235294116</v>
      </c>
      <c r="CF23" s="93">
        <v>9.0</v>
      </c>
      <c r="CG23" s="94">
        <v>10.0</v>
      </c>
      <c r="CH23" s="92">
        <v>4.384615384615385</v>
      </c>
      <c r="CI23" s="91">
        <v>6.117647058823529</v>
      </c>
      <c r="CJ23" s="93">
        <v>9.0</v>
      </c>
      <c r="CK23" s="94">
        <v>16.0</v>
      </c>
      <c r="CL23" s="92">
        <v>0.38461538461538464</v>
      </c>
      <c r="CM23" s="95">
        <v>0.29411764705882354</v>
      </c>
      <c r="CN23" s="88">
        <v>20.0</v>
      </c>
      <c r="CO23" s="89">
        <v>10.0</v>
      </c>
      <c r="CP23" s="90">
        <f t="shared" si="13"/>
        <v>66.66666667</v>
      </c>
      <c r="CQ23" s="91">
        <f t="shared" si="14"/>
        <v>33.33333333</v>
      </c>
      <c r="CR23" s="92">
        <v>3.6</v>
      </c>
      <c r="CS23" s="91">
        <v>4.5</v>
      </c>
      <c r="CT23" s="92">
        <v>26.8</v>
      </c>
      <c r="CU23" s="91">
        <v>32.6</v>
      </c>
      <c r="CV23" s="93">
        <v>12.0</v>
      </c>
      <c r="CW23" s="94">
        <v>10.0</v>
      </c>
      <c r="CX23" s="92">
        <v>5.2</v>
      </c>
      <c r="CY23" s="91">
        <v>5.7</v>
      </c>
      <c r="CZ23" s="93">
        <v>17.0</v>
      </c>
      <c r="DA23" s="94">
        <v>7.0</v>
      </c>
      <c r="DB23" s="92">
        <v>0.3</v>
      </c>
      <c r="DC23" s="95">
        <v>0.4</v>
      </c>
      <c r="DD23" s="25"/>
      <c r="DE23" s="25"/>
      <c r="DF23" s="25"/>
      <c r="DG23" s="25"/>
      <c r="DH23" s="25"/>
    </row>
    <row r="24">
      <c r="A24" s="45"/>
      <c r="B24" s="98" t="s">
        <v>634</v>
      </c>
      <c r="C24" s="83">
        <v>9.0</v>
      </c>
      <c r="D24" s="84">
        <f t="shared" si="16"/>
        <v>20.45454545</v>
      </c>
      <c r="E24" s="85">
        <f t="shared" si="2"/>
        <v>2.528089888</v>
      </c>
      <c r="F24" s="85">
        <v>4.444444444444445</v>
      </c>
      <c r="G24" s="85">
        <v>298.1111111111111</v>
      </c>
      <c r="H24" s="86">
        <v>7.0</v>
      </c>
      <c r="I24" s="85">
        <v>4.111111111111111</v>
      </c>
      <c r="J24" s="86">
        <v>8.0</v>
      </c>
      <c r="K24" s="87">
        <v>0.0</v>
      </c>
      <c r="L24" s="88">
        <v>8.0</v>
      </c>
      <c r="M24" s="89">
        <v>1.0</v>
      </c>
      <c r="N24" s="90">
        <f t="shared" si="3"/>
        <v>88.88888889</v>
      </c>
      <c r="O24" s="91">
        <f t="shared" si="4"/>
        <v>11.11111111</v>
      </c>
      <c r="P24" s="92">
        <v>3.625</v>
      </c>
      <c r="Q24" s="91">
        <v>11.0</v>
      </c>
      <c r="R24" s="92">
        <v>325.125</v>
      </c>
      <c r="S24" s="91">
        <v>82.0</v>
      </c>
      <c r="T24" s="93">
        <v>6.0</v>
      </c>
      <c r="U24" s="94">
        <v>1.0</v>
      </c>
      <c r="V24" s="92">
        <v>4.0</v>
      </c>
      <c r="W24" s="91">
        <v>5.0</v>
      </c>
      <c r="X24" s="93">
        <v>7.0</v>
      </c>
      <c r="Y24" s="94">
        <v>1.0</v>
      </c>
      <c r="Z24" s="92">
        <v>0.0</v>
      </c>
      <c r="AA24" s="95">
        <v>0.0</v>
      </c>
      <c r="AB24" s="96">
        <v>7.0</v>
      </c>
      <c r="AC24" s="89">
        <v>2.0</v>
      </c>
      <c r="AD24" s="90">
        <f t="shared" si="5"/>
        <v>77.77777778</v>
      </c>
      <c r="AE24" s="91">
        <f t="shared" si="6"/>
        <v>22.22222222</v>
      </c>
      <c r="AF24" s="92">
        <v>3.5714285714285716</v>
      </c>
      <c r="AG24" s="91">
        <v>7.5</v>
      </c>
      <c r="AH24" s="92">
        <v>367.57142857142856</v>
      </c>
      <c r="AI24" s="91">
        <v>55.0</v>
      </c>
      <c r="AJ24" s="93">
        <v>5.0</v>
      </c>
      <c r="AK24" s="94">
        <v>2.0</v>
      </c>
      <c r="AL24" s="92">
        <v>4.0</v>
      </c>
      <c r="AM24" s="91">
        <v>4.5</v>
      </c>
      <c r="AN24" s="93">
        <v>6.0</v>
      </c>
      <c r="AO24" s="94">
        <v>2.0</v>
      </c>
      <c r="AP24" s="92">
        <v>0.0</v>
      </c>
      <c r="AQ24" s="95">
        <v>0.0</v>
      </c>
      <c r="AR24" s="88">
        <v>7.0</v>
      </c>
      <c r="AS24" s="89">
        <v>2.0</v>
      </c>
      <c r="AT24" s="90">
        <f t="shared" si="7"/>
        <v>77.77777778</v>
      </c>
      <c r="AU24" s="91">
        <f t="shared" si="8"/>
        <v>22.22222222</v>
      </c>
      <c r="AV24" s="92">
        <v>4.428571428571429</v>
      </c>
      <c r="AW24" s="91">
        <v>4.5</v>
      </c>
      <c r="AX24" s="92">
        <v>37.285714285714285</v>
      </c>
      <c r="AY24" s="91">
        <v>1211.0</v>
      </c>
      <c r="AZ24" s="93">
        <v>5.0</v>
      </c>
      <c r="BA24" s="94">
        <v>2.0</v>
      </c>
      <c r="BB24" s="92">
        <v>3.5714285714285716</v>
      </c>
      <c r="BC24" s="91">
        <v>6.0</v>
      </c>
      <c r="BD24" s="93">
        <v>6.0</v>
      </c>
      <c r="BE24" s="94">
        <v>2.0</v>
      </c>
      <c r="BF24" s="92">
        <v>0.0</v>
      </c>
      <c r="BG24" s="95">
        <v>0.0</v>
      </c>
      <c r="BH24" s="88">
        <v>1.0</v>
      </c>
      <c r="BI24" s="89">
        <v>8.0</v>
      </c>
      <c r="BJ24" s="90">
        <f t="shared" si="9"/>
        <v>11.11111111</v>
      </c>
      <c r="BK24" s="91">
        <f t="shared" si="10"/>
        <v>88.88888889</v>
      </c>
      <c r="BL24" s="92">
        <v>1.0</v>
      </c>
      <c r="BM24" s="91">
        <v>4.875</v>
      </c>
      <c r="BN24" s="92">
        <v>142.0</v>
      </c>
      <c r="BO24" s="91">
        <v>317.625</v>
      </c>
      <c r="BP24" s="93">
        <v>1.0</v>
      </c>
      <c r="BQ24" s="94">
        <v>6.0</v>
      </c>
      <c r="BR24" s="92">
        <v>1.0</v>
      </c>
      <c r="BS24" s="91">
        <v>4.5</v>
      </c>
      <c r="BT24" s="93">
        <v>1.0</v>
      </c>
      <c r="BU24" s="94">
        <v>8.0</v>
      </c>
      <c r="BV24" s="92">
        <v>0.0</v>
      </c>
      <c r="BW24" s="95">
        <v>0.0</v>
      </c>
      <c r="BX24" s="88">
        <v>3.0</v>
      </c>
      <c r="BY24" s="89">
        <v>6.0</v>
      </c>
      <c r="BZ24" s="90">
        <f t="shared" si="11"/>
        <v>33.33333333</v>
      </c>
      <c r="CA24" s="91">
        <f t="shared" si="12"/>
        <v>66.66666667</v>
      </c>
      <c r="CB24" s="92">
        <v>2.3333333333333335</v>
      </c>
      <c r="CC24" s="91">
        <v>5.5</v>
      </c>
      <c r="CD24" s="92">
        <v>845.6666666666666</v>
      </c>
      <c r="CE24" s="91">
        <v>24.333333333333332</v>
      </c>
      <c r="CF24" s="93">
        <v>3.0</v>
      </c>
      <c r="CG24" s="94">
        <v>4.0</v>
      </c>
      <c r="CH24" s="92">
        <v>3.6666666666666665</v>
      </c>
      <c r="CI24" s="91">
        <v>4.333333333333333</v>
      </c>
      <c r="CJ24" s="93">
        <v>3.0</v>
      </c>
      <c r="CK24" s="94">
        <v>6.0</v>
      </c>
      <c r="CL24" s="92">
        <v>0.0</v>
      </c>
      <c r="CM24" s="95">
        <v>0.0</v>
      </c>
      <c r="CN24" s="88">
        <v>6.0</v>
      </c>
      <c r="CO24" s="89">
        <v>3.0</v>
      </c>
      <c r="CP24" s="90">
        <f t="shared" si="13"/>
        <v>66.66666667</v>
      </c>
      <c r="CQ24" s="91">
        <f t="shared" si="14"/>
        <v>33.33333333</v>
      </c>
      <c r="CR24" s="92">
        <v>2.0</v>
      </c>
      <c r="CS24" s="91">
        <v>9.333333333333334</v>
      </c>
      <c r="CT24" s="92">
        <v>31.166666666666668</v>
      </c>
      <c r="CU24" s="91">
        <v>832.0</v>
      </c>
      <c r="CV24" s="93">
        <v>4.0</v>
      </c>
      <c r="CW24" s="94">
        <v>3.0</v>
      </c>
      <c r="CX24" s="92">
        <v>3.0</v>
      </c>
      <c r="CY24" s="91">
        <v>6.333333333333333</v>
      </c>
      <c r="CZ24" s="93">
        <v>5.0</v>
      </c>
      <c r="DA24" s="94">
        <v>3.0</v>
      </c>
      <c r="DB24" s="92">
        <v>0.0</v>
      </c>
      <c r="DC24" s="95">
        <v>0.0</v>
      </c>
      <c r="DD24" s="25"/>
      <c r="DE24" s="25"/>
      <c r="DF24" s="25"/>
      <c r="DG24" s="25"/>
      <c r="DH24" s="25"/>
    </row>
    <row r="25">
      <c r="A25" s="122" t="s">
        <v>2744</v>
      </c>
      <c r="B25" s="109"/>
      <c r="C25" s="110">
        <v>44.0</v>
      </c>
      <c r="D25" s="111">
        <f t="shared" si="16"/>
        <v>100</v>
      </c>
      <c r="E25" s="112">
        <f t="shared" si="2"/>
        <v>12.35955056</v>
      </c>
      <c r="F25" s="112">
        <v>3.9318181818181817</v>
      </c>
      <c r="G25" s="112">
        <v>97.61363636363636</v>
      </c>
      <c r="H25" s="113">
        <v>19.0</v>
      </c>
      <c r="I25" s="112">
        <v>5.136363636363637</v>
      </c>
      <c r="J25" s="113">
        <v>31.0</v>
      </c>
      <c r="K25" s="114">
        <v>0.2727272727272727</v>
      </c>
      <c r="L25" s="110">
        <v>35.0</v>
      </c>
      <c r="M25" s="115">
        <v>9.0</v>
      </c>
      <c r="N25" s="112">
        <f t="shared" si="3"/>
        <v>79.54545455</v>
      </c>
      <c r="O25" s="120">
        <f t="shared" si="4"/>
        <v>20.45454545</v>
      </c>
      <c r="P25" s="129">
        <v>3.1142857142857143</v>
      </c>
      <c r="Q25" s="130">
        <v>7.111111111111111</v>
      </c>
      <c r="R25" s="129">
        <v>113.37142857142857</v>
      </c>
      <c r="S25" s="130">
        <v>36.333333333333336</v>
      </c>
      <c r="T25" s="131">
        <v>12.0</v>
      </c>
      <c r="U25" s="132">
        <v>7.0</v>
      </c>
      <c r="V25" s="129">
        <v>4.742857142857143</v>
      </c>
      <c r="W25" s="130">
        <v>6.666666666666667</v>
      </c>
      <c r="X25" s="131">
        <v>26.0</v>
      </c>
      <c r="Y25" s="132">
        <v>8.0</v>
      </c>
      <c r="Z25" s="129">
        <v>0.2571428571428571</v>
      </c>
      <c r="AA25" s="133">
        <v>0.3333333333333333</v>
      </c>
      <c r="AB25" s="119">
        <v>24.0</v>
      </c>
      <c r="AC25" s="115">
        <v>20.0</v>
      </c>
      <c r="AD25" s="112">
        <f t="shared" si="5"/>
        <v>54.54545455</v>
      </c>
      <c r="AE25" s="120">
        <f t="shared" si="6"/>
        <v>45.45454545</v>
      </c>
      <c r="AF25" s="129">
        <v>3.3333333333333335</v>
      </c>
      <c r="AG25" s="130">
        <v>4.65</v>
      </c>
      <c r="AH25" s="129">
        <v>160.08333333333334</v>
      </c>
      <c r="AI25" s="130">
        <v>22.65</v>
      </c>
      <c r="AJ25" s="131">
        <v>10.0</v>
      </c>
      <c r="AK25" s="132">
        <v>9.0</v>
      </c>
      <c r="AL25" s="129">
        <v>4.791666666666667</v>
      </c>
      <c r="AM25" s="130">
        <v>5.55</v>
      </c>
      <c r="AN25" s="131">
        <v>19.0</v>
      </c>
      <c r="AO25" s="132">
        <v>17.0</v>
      </c>
      <c r="AP25" s="129">
        <v>0.20833333333333334</v>
      </c>
      <c r="AQ25" s="133">
        <v>0.35</v>
      </c>
      <c r="AR25" s="110">
        <v>30.0</v>
      </c>
      <c r="AS25" s="115">
        <v>14.0</v>
      </c>
      <c r="AT25" s="112">
        <f t="shared" si="7"/>
        <v>68.18181818</v>
      </c>
      <c r="AU25" s="120">
        <f t="shared" si="8"/>
        <v>31.81818182</v>
      </c>
      <c r="AV25" s="129">
        <v>3.2333333333333334</v>
      </c>
      <c r="AW25" s="130">
        <v>5.428571428571429</v>
      </c>
      <c r="AX25" s="129">
        <v>58.36666666666667</v>
      </c>
      <c r="AY25" s="130">
        <v>181.71428571428572</v>
      </c>
      <c r="AZ25" s="131">
        <v>11.0</v>
      </c>
      <c r="BA25" s="132">
        <v>9.0</v>
      </c>
      <c r="BB25" s="129">
        <v>4.766666666666667</v>
      </c>
      <c r="BC25" s="130">
        <v>5.928571428571429</v>
      </c>
      <c r="BD25" s="131">
        <v>21.0</v>
      </c>
      <c r="BE25" s="132">
        <v>13.0</v>
      </c>
      <c r="BF25" s="129">
        <v>0.2</v>
      </c>
      <c r="BG25" s="133">
        <v>0.42857142857142855</v>
      </c>
      <c r="BH25" s="110">
        <v>7.0</v>
      </c>
      <c r="BI25" s="115">
        <v>37.0</v>
      </c>
      <c r="BJ25" s="112">
        <f t="shared" si="9"/>
        <v>15.90909091</v>
      </c>
      <c r="BK25" s="120">
        <f t="shared" si="10"/>
        <v>84.09090909</v>
      </c>
      <c r="BL25" s="129">
        <v>1.7142857142857142</v>
      </c>
      <c r="BM25" s="130">
        <v>4.351351351351352</v>
      </c>
      <c r="BN25" s="129">
        <v>163.0</v>
      </c>
      <c r="BO25" s="130">
        <v>85.24324324324324</v>
      </c>
      <c r="BP25" s="131">
        <v>3.0</v>
      </c>
      <c r="BQ25" s="132">
        <v>16.0</v>
      </c>
      <c r="BR25" s="129">
        <v>3.2857142857142856</v>
      </c>
      <c r="BS25" s="130">
        <v>5.486486486486487</v>
      </c>
      <c r="BT25" s="131">
        <v>6.0</v>
      </c>
      <c r="BU25" s="132">
        <v>27.0</v>
      </c>
      <c r="BV25" s="129">
        <v>0.0</v>
      </c>
      <c r="BW25" s="133">
        <v>0.32432432432432434</v>
      </c>
      <c r="BX25" s="110">
        <v>19.0</v>
      </c>
      <c r="BY25" s="115">
        <v>25.0</v>
      </c>
      <c r="BZ25" s="112">
        <f t="shared" si="11"/>
        <v>43.18181818</v>
      </c>
      <c r="CA25" s="123">
        <f t="shared" si="12"/>
        <v>56.81818182</v>
      </c>
      <c r="CB25" s="129">
        <v>2.5789473684210527</v>
      </c>
      <c r="CC25" s="130">
        <v>4.96</v>
      </c>
      <c r="CD25" s="129">
        <v>192.8421052631579</v>
      </c>
      <c r="CE25" s="130">
        <v>25.24</v>
      </c>
      <c r="CF25" s="131">
        <v>10.0</v>
      </c>
      <c r="CG25" s="132">
        <v>12.0</v>
      </c>
      <c r="CH25" s="129">
        <v>4.2105263157894735</v>
      </c>
      <c r="CI25" s="130">
        <v>5.84</v>
      </c>
      <c r="CJ25" s="131">
        <v>13.0</v>
      </c>
      <c r="CK25" s="132">
        <v>22.0</v>
      </c>
      <c r="CL25" s="129">
        <v>0.2631578947368421</v>
      </c>
      <c r="CM25" s="133">
        <v>0.28</v>
      </c>
      <c r="CN25" s="110">
        <v>30.0</v>
      </c>
      <c r="CO25" s="115">
        <v>14.0</v>
      </c>
      <c r="CP25" s="112">
        <f t="shared" si="13"/>
        <v>68.18181818</v>
      </c>
      <c r="CQ25" s="120">
        <f t="shared" si="14"/>
        <v>31.81818182</v>
      </c>
      <c r="CR25" s="129">
        <v>3.2333333333333334</v>
      </c>
      <c r="CS25" s="130">
        <v>5.428571428571429</v>
      </c>
      <c r="CT25" s="129">
        <v>48.833333333333336</v>
      </c>
      <c r="CU25" s="130">
        <v>202.14285714285714</v>
      </c>
      <c r="CV25" s="131">
        <v>12.0</v>
      </c>
      <c r="CW25" s="132">
        <v>12.0</v>
      </c>
      <c r="CX25" s="129">
        <v>4.833333333333333</v>
      </c>
      <c r="CY25" s="130">
        <v>5.785714285714286</v>
      </c>
      <c r="CZ25" s="131">
        <v>22.0</v>
      </c>
      <c r="DA25" s="132">
        <v>10.0</v>
      </c>
      <c r="DB25" s="129">
        <v>0.26666666666666666</v>
      </c>
      <c r="DC25" s="133">
        <v>0.2857142857142857</v>
      </c>
      <c r="DD25" s="25"/>
      <c r="DE25" s="25"/>
      <c r="DF25" s="25"/>
      <c r="DG25" s="25"/>
      <c r="DH25" s="25"/>
    </row>
    <row r="26">
      <c r="A26" s="134" t="s">
        <v>2741</v>
      </c>
      <c r="B26" s="135"/>
      <c r="C26" s="136">
        <v>356.0</v>
      </c>
      <c r="D26" s="137">
        <f>(C26/C$26)*100</f>
        <v>100</v>
      </c>
      <c r="E26" s="138">
        <f t="shared" si="2"/>
        <v>100</v>
      </c>
      <c r="F26" s="138">
        <v>5.01685393258427</v>
      </c>
      <c r="G26" s="138">
        <v>76.06460674157303</v>
      </c>
      <c r="H26" s="139">
        <v>47.0</v>
      </c>
      <c r="I26" s="138">
        <v>5.258426966292135</v>
      </c>
      <c r="J26" s="139">
        <v>93.0</v>
      </c>
      <c r="K26" s="140">
        <v>0.25842696629213485</v>
      </c>
      <c r="L26" s="136">
        <v>309.0</v>
      </c>
      <c r="M26" s="141">
        <v>47.0</v>
      </c>
      <c r="N26" s="138">
        <f t="shared" si="3"/>
        <v>86.79775281</v>
      </c>
      <c r="O26" s="142">
        <f t="shared" si="4"/>
        <v>13.20224719</v>
      </c>
      <c r="P26" s="137">
        <v>4.631067961165049</v>
      </c>
      <c r="Q26" s="142">
        <v>7.553191489361702</v>
      </c>
      <c r="R26" s="137">
        <v>73.54692556634305</v>
      </c>
      <c r="S26" s="142">
        <v>92.61702127659575</v>
      </c>
      <c r="T26" s="143">
        <v>30.0</v>
      </c>
      <c r="U26" s="144">
        <v>18.0</v>
      </c>
      <c r="V26" s="137">
        <v>4.87378640776699</v>
      </c>
      <c r="W26" s="142">
        <v>7.787234042553192</v>
      </c>
      <c r="X26" s="143">
        <v>86.0</v>
      </c>
      <c r="Y26" s="144">
        <v>31.0</v>
      </c>
      <c r="Z26" s="137">
        <v>0.20388349514563106</v>
      </c>
      <c r="AA26" s="145">
        <v>0.6170212765957447</v>
      </c>
      <c r="AB26" s="146">
        <v>222.0</v>
      </c>
      <c r="AC26" s="141">
        <v>134.0</v>
      </c>
      <c r="AD26" s="138">
        <f t="shared" si="5"/>
        <v>62.35955056</v>
      </c>
      <c r="AE26" s="142">
        <f t="shared" si="6"/>
        <v>37.64044944</v>
      </c>
      <c r="AF26" s="137">
        <v>4.252252252252252</v>
      </c>
      <c r="AG26" s="142">
        <v>6.2835820895522385</v>
      </c>
      <c r="AH26" s="137">
        <v>59.054054054054056</v>
      </c>
      <c r="AI26" s="142">
        <v>104.24626865671642</v>
      </c>
      <c r="AJ26" s="143">
        <v>24.0</v>
      </c>
      <c r="AK26" s="144">
        <v>25.0</v>
      </c>
      <c r="AL26" s="137">
        <v>4.509009009009009</v>
      </c>
      <c r="AM26" s="142">
        <v>6.5</v>
      </c>
      <c r="AN26" s="143">
        <v>78.0</v>
      </c>
      <c r="AO26" s="144">
        <v>57.0</v>
      </c>
      <c r="AP26" s="137">
        <v>0.18018018018018017</v>
      </c>
      <c r="AQ26" s="145">
        <v>0.3880597014925373</v>
      </c>
      <c r="AR26" s="136">
        <v>206.0</v>
      </c>
      <c r="AS26" s="141">
        <v>150.0</v>
      </c>
      <c r="AT26" s="138">
        <f t="shared" si="7"/>
        <v>57.86516854</v>
      </c>
      <c r="AU26" s="142">
        <f t="shared" si="8"/>
        <v>42.13483146</v>
      </c>
      <c r="AV26" s="137">
        <v>3.4174757281553396</v>
      </c>
      <c r="AW26" s="142">
        <v>7.213333333333333</v>
      </c>
      <c r="AX26" s="137">
        <v>47.75242718446602</v>
      </c>
      <c r="AY26" s="142">
        <v>114.94666666666667</v>
      </c>
      <c r="AZ26" s="143">
        <v>22.0</v>
      </c>
      <c r="BA26" s="144">
        <v>32.0</v>
      </c>
      <c r="BB26" s="137">
        <v>4.412621359223301</v>
      </c>
      <c r="BC26" s="142">
        <v>6.42</v>
      </c>
      <c r="BD26" s="143">
        <v>78.0</v>
      </c>
      <c r="BE26" s="144">
        <v>63.0</v>
      </c>
      <c r="BF26" s="137">
        <v>0.13592233009708737</v>
      </c>
      <c r="BG26" s="145">
        <v>0.4266666666666667</v>
      </c>
      <c r="BH26" s="136">
        <v>28.0</v>
      </c>
      <c r="BI26" s="141">
        <v>328.0</v>
      </c>
      <c r="BJ26" s="138">
        <f t="shared" si="9"/>
        <v>7.865168539</v>
      </c>
      <c r="BK26" s="142">
        <f t="shared" si="10"/>
        <v>92.13483146</v>
      </c>
      <c r="BL26" s="137">
        <v>1.8928571428571428</v>
      </c>
      <c r="BM26" s="142">
        <v>5.283536585365853</v>
      </c>
      <c r="BN26" s="137">
        <v>183.0</v>
      </c>
      <c r="BO26" s="142">
        <v>66.9359756097561</v>
      </c>
      <c r="BP26" s="143">
        <v>9.0</v>
      </c>
      <c r="BQ26" s="144">
        <v>38.0</v>
      </c>
      <c r="BR26" s="137">
        <v>3.892857142857143</v>
      </c>
      <c r="BS26" s="142">
        <v>5.375</v>
      </c>
      <c r="BT26" s="143">
        <v>24.0</v>
      </c>
      <c r="BU26" s="144">
        <v>89.0</v>
      </c>
      <c r="BV26" s="137">
        <v>0.03571428571428571</v>
      </c>
      <c r="BW26" s="145">
        <v>0.2774390243902439</v>
      </c>
      <c r="BX26" s="136">
        <v>92.0</v>
      </c>
      <c r="BY26" s="141">
        <v>264.0</v>
      </c>
      <c r="BZ26" s="138">
        <f t="shared" si="11"/>
        <v>25.84269663</v>
      </c>
      <c r="CA26" s="142">
        <f t="shared" si="12"/>
        <v>74.15730337</v>
      </c>
      <c r="CB26" s="137">
        <v>2.5</v>
      </c>
      <c r="CC26" s="142">
        <v>5.893939393939394</v>
      </c>
      <c r="CD26" s="137">
        <v>143.80434782608697</v>
      </c>
      <c r="CE26" s="142">
        <v>52.458333333333336</v>
      </c>
      <c r="CF26" s="143">
        <v>26.0</v>
      </c>
      <c r="CG26" s="144">
        <v>33.0</v>
      </c>
      <c r="CH26" s="137">
        <v>3.967391304347826</v>
      </c>
      <c r="CI26" s="142">
        <v>5.708333333333333</v>
      </c>
      <c r="CJ26" s="143">
        <v>50.0</v>
      </c>
      <c r="CK26" s="144">
        <v>83.0</v>
      </c>
      <c r="CL26" s="137">
        <v>0.15217391304347827</v>
      </c>
      <c r="CM26" s="145">
        <v>0.29545454545454547</v>
      </c>
      <c r="CN26" s="136">
        <v>210.0</v>
      </c>
      <c r="CO26" s="141">
        <v>146.0</v>
      </c>
      <c r="CP26" s="138">
        <f t="shared" si="13"/>
        <v>58.98876404</v>
      </c>
      <c r="CQ26" s="142">
        <f t="shared" si="14"/>
        <v>41.01123596</v>
      </c>
      <c r="CR26" s="137">
        <v>3.1952380952380954</v>
      </c>
      <c r="CS26" s="142">
        <v>7.636986301369863</v>
      </c>
      <c r="CT26" s="137">
        <v>61.44285714285714</v>
      </c>
      <c r="CU26" s="142">
        <v>97.0958904109589</v>
      </c>
      <c r="CV26" s="143">
        <v>33.0</v>
      </c>
      <c r="CW26" s="144">
        <v>37.0</v>
      </c>
      <c r="CX26" s="137">
        <v>3.9380952380952383</v>
      </c>
      <c r="CY26" s="142">
        <v>7.157534246575342</v>
      </c>
      <c r="CZ26" s="143">
        <v>72.0</v>
      </c>
      <c r="DA26" s="144">
        <v>64.0</v>
      </c>
      <c r="DB26" s="137">
        <v>0.14285714285714285</v>
      </c>
      <c r="DC26" s="145">
        <v>0.4246575342465753</v>
      </c>
      <c r="DD26" s="25"/>
      <c r="DE26" s="25"/>
      <c r="DF26" s="25"/>
      <c r="DG26" s="25"/>
      <c r="DH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</row>
    <row r="30">
      <c r="A30" s="27" t="s">
        <v>2746</v>
      </c>
      <c r="B30" s="28" t="s">
        <v>2763</v>
      </c>
      <c r="C30" s="147" t="s">
        <v>2758</v>
      </c>
      <c r="D30" s="30" t="s">
        <v>2749</v>
      </c>
      <c r="E30" s="30" t="s">
        <v>2764</v>
      </c>
      <c r="F30" s="30" t="s">
        <v>2751</v>
      </c>
      <c r="G30" s="30" t="s">
        <v>2752</v>
      </c>
      <c r="H30" s="30" t="s">
        <v>2753</v>
      </c>
      <c r="I30" s="30" t="s">
        <v>2754</v>
      </c>
      <c r="J30" s="30" t="s">
        <v>2755</v>
      </c>
      <c r="K30" s="148" t="s">
        <v>2756</v>
      </c>
      <c r="L30" s="31" t="s">
        <v>203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3"/>
      <c r="AB30" s="34" t="s">
        <v>771</v>
      </c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1" t="s">
        <v>788</v>
      </c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3"/>
      <c r="BH30" s="31" t="s">
        <v>184</v>
      </c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1" t="s">
        <v>2757</v>
      </c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1" t="s">
        <v>2378</v>
      </c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3"/>
      <c r="DD30" s="25"/>
      <c r="DE30" s="25"/>
      <c r="DF30" s="25"/>
      <c r="DG30" s="25"/>
      <c r="DH30" s="25"/>
    </row>
    <row r="31">
      <c r="A31" s="35"/>
      <c r="B31" s="36"/>
      <c r="C31" s="149"/>
      <c r="D31" s="38"/>
      <c r="E31" s="38"/>
      <c r="F31" s="38"/>
      <c r="G31" s="38"/>
      <c r="H31" s="38"/>
      <c r="I31" s="38"/>
      <c r="J31" s="38"/>
      <c r="K31" s="150"/>
      <c r="L31" s="39" t="s">
        <v>2758</v>
      </c>
      <c r="M31" s="40"/>
      <c r="N31" s="41" t="s">
        <v>2759</v>
      </c>
      <c r="O31" s="42"/>
      <c r="P31" s="151" t="s">
        <v>2751</v>
      </c>
      <c r="Q31" s="42"/>
      <c r="R31" s="151" t="s">
        <v>2752</v>
      </c>
      <c r="S31" s="42"/>
      <c r="T31" s="151" t="s">
        <v>2753</v>
      </c>
      <c r="U31" s="42"/>
      <c r="V31" s="151" t="s">
        <v>2760</v>
      </c>
      <c r="W31" s="42"/>
      <c r="X31" s="43" t="s">
        <v>2755</v>
      </c>
      <c r="Y31" s="42"/>
      <c r="Z31" s="151" t="s">
        <v>2756</v>
      </c>
      <c r="AA31" s="44"/>
      <c r="AB31" s="39" t="s">
        <v>2758</v>
      </c>
      <c r="AC31" s="40"/>
      <c r="AD31" s="41" t="s">
        <v>2759</v>
      </c>
      <c r="AE31" s="42"/>
      <c r="AF31" s="151" t="s">
        <v>2751</v>
      </c>
      <c r="AG31" s="42"/>
      <c r="AH31" s="151" t="s">
        <v>2752</v>
      </c>
      <c r="AI31" s="42"/>
      <c r="AJ31" s="151" t="s">
        <v>2753</v>
      </c>
      <c r="AK31" s="42"/>
      <c r="AL31" s="151" t="s">
        <v>2760</v>
      </c>
      <c r="AM31" s="42"/>
      <c r="AN31" s="43" t="s">
        <v>2755</v>
      </c>
      <c r="AO31" s="42"/>
      <c r="AP31" s="151" t="s">
        <v>2756</v>
      </c>
      <c r="AQ31" s="44"/>
      <c r="AR31" s="39" t="s">
        <v>2758</v>
      </c>
      <c r="AS31" s="40"/>
      <c r="AT31" s="41" t="s">
        <v>2759</v>
      </c>
      <c r="AU31" s="42"/>
      <c r="AV31" s="151" t="s">
        <v>2751</v>
      </c>
      <c r="AW31" s="42"/>
      <c r="AX31" s="151" t="s">
        <v>2752</v>
      </c>
      <c r="AY31" s="42"/>
      <c r="AZ31" s="151" t="s">
        <v>2753</v>
      </c>
      <c r="BA31" s="42"/>
      <c r="BB31" s="151" t="s">
        <v>2760</v>
      </c>
      <c r="BC31" s="42"/>
      <c r="BD31" s="43" t="s">
        <v>2755</v>
      </c>
      <c r="BE31" s="42"/>
      <c r="BF31" s="151" t="s">
        <v>2756</v>
      </c>
      <c r="BG31" s="44"/>
      <c r="BH31" s="39" t="s">
        <v>2758</v>
      </c>
      <c r="BI31" s="40"/>
      <c r="BJ31" s="41" t="s">
        <v>2759</v>
      </c>
      <c r="BK31" s="42"/>
      <c r="BL31" s="151" t="s">
        <v>2751</v>
      </c>
      <c r="BM31" s="42"/>
      <c r="BN31" s="151" t="s">
        <v>2752</v>
      </c>
      <c r="BO31" s="42"/>
      <c r="BP31" s="151" t="s">
        <v>2753</v>
      </c>
      <c r="BQ31" s="42"/>
      <c r="BR31" s="151" t="s">
        <v>2760</v>
      </c>
      <c r="BS31" s="42"/>
      <c r="BT31" s="43" t="s">
        <v>2755</v>
      </c>
      <c r="BU31" s="42"/>
      <c r="BV31" s="151" t="s">
        <v>2756</v>
      </c>
      <c r="BW31" s="44"/>
      <c r="BX31" s="39" t="s">
        <v>2758</v>
      </c>
      <c r="BY31" s="40"/>
      <c r="BZ31" s="41" t="s">
        <v>2759</v>
      </c>
      <c r="CA31" s="42"/>
      <c r="CB31" s="151" t="s">
        <v>2751</v>
      </c>
      <c r="CC31" s="42"/>
      <c r="CD31" s="151" t="s">
        <v>2752</v>
      </c>
      <c r="CE31" s="42"/>
      <c r="CF31" s="151" t="s">
        <v>2753</v>
      </c>
      <c r="CG31" s="42"/>
      <c r="CH31" s="151" t="s">
        <v>2760</v>
      </c>
      <c r="CI31" s="42"/>
      <c r="CJ31" s="43" t="s">
        <v>2755</v>
      </c>
      <c r="CK31" s="42"/>
      <c r="CL31" s="151" t="s">
        <v>2756</v>
      </c>
      <c r="CM31" s="44"/>
      <c r="CN31" s="39" t="s">
        <v>2758</v>
      </c>
      <c r="CO31" s="40"/>
      <c r="CP31" s="41" t="s">
        <v>2759</v>
      </c>
      <c r="CQ31" s="42"/>
      <c r="CR31" s="151" t="s">
        <v>2751</v>
      </c>
      <c r="CS31" s="42"/>
      <c r="CT31" s="151" t="s">
        <v>2752</v>
      </c>
      <c r="CU31" s="42"/>
      <c r="CV31" s="151" t="s">
        <v>2753</v>
      </c>
      <c r="CW31" s="42"/>
      <c r="CX31" s="151" t="s">
        <v>2760</v>
      </c>
      <c r="CY31" s="42"/>
      <c r="CZ31" s="43" t="s">
        <v>2755</v>
      </c>
      <c r="DA31" s="42"/>
      <c r="DB31" s="151" t="s">
        <v>2756</v>
      </c>
      <c r="DC31" s="44"/>
      <c r="DD31" s="25"/>
      <c r="DE31" s="25"/>
      <c r="DF31" s="25"/>
      <c r="DG31" s="25"/>
      <c r="DH31" s="25"/>
    </row>
    <row r="32">
      <c r="A32" s="45"/>
      <c r="B32" s="46"/>
      <c r="C32" s="152"/>
      <c r="D32" s="153"/>
      <c r="E32" s="153"/>
      <c r="F32" s="153"/>
      <c r="G32" s="153"/>
      <c r="H32" s="153"/>
      <c r="I32" s="153"/>
      <c r="J32" s="153"/>
      <c r="K32" s="154"/>
      <c r="L32" s="49" t="s">
        <v>2761</v>
      </c>
      <c r="M32" s="50" t="s">
        <v>2762</v>
      </c>
      <c r="N32" s="51" t="s">
        <v>2761</v>
      </c>
      <c r="O32" s="155" t="s">
        <v>2762</v>
      </c>
      <c r="P32" s="156" t="s">
        <v>2761</v>
      </c>
      <c r="Q32" s="52" t="s">
        <v>2762</v>
      </c>
      <c r="R32" s="156" t="s">
        <v>2761</v>
      </c>
      <c r="S32" s="52" t="s">
        <v>2762</v>
      </c>
      <c r="T32" s="156" t="s">
        <v>2761</v>
      </c>
      <c r="U32" s="52" t="s">
        <v>2762</v>
      </c>
      <c r="V32" s="156" t="s">
        <v>2761</v>
      </c>
      <c r="W32" s="52" t="s">
        <v>2762</v>
      </c>
      <c r="X32" s="156" t="s">
        <v>2761</v>
      </c>
      <c r="Y32" s="52" t="s">
        <v>2762</v>
      </c>
      <c r="Z32" s="156" t="s">
        <v>2761</v>
      </c>
      <c r="AA32" s="54" t="s">
        <v>2762</v>
      </c>
      <c r="AB32" s="49" t="s">
        <v>2761</v>
      </c>
      <c r="AC32" s="50" t="s">
        <v>2762</v>
      </c>
      <c r="AD32" s="51" t="s">
        <v>2761</v>
      </c>
      <c r="AE32" s="52" t="s">
        <v>2762</v>
      </c>
      <c r="AF32" s="156" t="s">
        <v>2761</v>
      </c>
      <c r="AG32" s="52" t="s">
        <v>2762</v>
      </c>
      <c r="AH32" s="156" t="s">
        <v>2761</v>
      </c>
      <c r="AI32" s="52" t="s">
        <v>2762</v>
      </c>
      <c r="AJ32" s="156" t="s">
        <v>2761</v>
      </c>
      <c r="AK32" s="52" t="s">
        <v>2762</v>
      </c>
      <c r="AL32" s="156" t="s">
        <v>2761</v>
      </c>
      <c r="AM32" s="52" t="s">
        <v>2762</v>
      </c>
      <c r="AN32" s="156" t="s">
        <v>2761</v>
      </c>
      <c r="AO32" s="52" t="s">
        <v>2762</v>
      </c>
      <c r="AP32" s="156" t="s">
        <v>2761</v>
      </c>
      <c r="AQ32" s="54" t="s">
        <v>2762</v>
      </c>
      <c r="AR32" s="49" t="s">
        <v>2761</v>
      </c>
      <c r="AS32" s="50" t="s">
        <v>2762</v>
      </c>
      <c r="AT32" s="51" t="s">
        <v>2761</v>
      </c>
      <c r="AU32" s="52" t="s">
        <v>2762</v>
      </c>
      <c r="AV32" s="156" t="s">
        <v>2761</v>
      </c>
      <c r="AW32" s="52" t="s">
        <v>2762</v>
      </c>
      <c r="AX32" s="156" t="s">
        <v>2761</v>
      </c>
      <c r="AY32" s="52" t="s">
        <v>2762</v>
      </c>
      <c r="AZ32" s="156" t="s">
        <v>2761</v>
      </c>
      <c r="BA32" s="52" t="s">
        <v>2762</v>
      </c>
      <c r="BB32" s="156" t="s">
        <v>2761</v>
      </c>
      <c r="BC32" s="52" t="s">
        <v>2762</v>
      </c>
      <c r="BD32" s="156" t="s">
        <v>2761</v>
      </c>
      <c r="BE32" s="52" t="s">
        <v>2762</v>
      </c>
      <c r="BF32" s="156" t="s">
        <v>2761</v>
      </c>
      <c r="BG32" s="54" t="s">
        <v>2762</v>
      </c>
      <c r="BH32" s="49" t="s">
        <v>2761</v>
      </c>
      <c r="BI32" s="50" t="s">
        <v>2762</v>
      </c>
      <c r="BJ32" s="51" t="s">
        <v>2761</v>
      </c>
      <c r="BK32" s="52" t="s">
        <v>2762</v>
      </c>
      <c r="BL32" s="156" t="s">
        <v>2761</v>
      </c>
      <c r="BM32" s="52" t="s">
        <v>2762</v>
      </c>
      <c r="BN32" s="156" t="s">
        <v>2761</v>
      </c>
      <c r="BO32" s="52" t="s">
        <v>2762</v>
      </c>
      <c r="BP32" s="156" t="s">
        <v>2761</v>
      </c>
      <c r="BQ32" s="52" t="s">
        <v>2762</v>
      </c>
      <c r="BR32" s="156" t="s">
        <v>2761</v>
      </c>
      <c r="BS32" s="52" t="s">
        <v>2762</v>
      </c>
      <c r="BT32" s="156" t="s">
        <v>2761</v>
      </c>
      <c r="BU32" s="52" t="s">
        <v>2762</v>
      </c>
      <c r="BV32" s="156" t="s">
        <v>2761</v>
      </c>
      <c r="BW32" s="54" t="s">
        <v>2762</v>
      </c>
      <c r="BX32" s="49" t="s">
        <v>2761</v>
      </c>
      <c r="BY32" s="50" t="s">
        <v>2762</v>
      </c>
      <c r="BZ32" s="51" t="s">
        <v>2761</v>
      </c>
      <c r="CA32" s="52" t="s">
        <v>2762</v>
      </c>
      <c r="CB32" s="156" t="s">
        <v>2761</v>
      </c>
      <c r="CC32" s="52" t="s">
        <v>2762</v>
      </c>
      <c r="CD32" s="156" t="s">
        <v>2761</v>
      </c>
      <c r="CE32" s="52" t="s">
        <v>2762</v>
      </c>
      <c r="CF32" s="156" t="s">
        <v>2761</v>
      </c>
      <c r="CG32" s="52" t="s">
        <v>2762</v>
      </c>
      <c r="CH32" s="156" t="s">
        <v>2761</v>
      </c>
      <c r="CI32" s="52" t="s">
        <v>2762</v>
      </c>
      <c r="CJ32" s="156" t="s">
        <v>2761</v>
      </c>
      <c r="CK32" s="52" t="s">
        <v>2762</v>
      </c>
      <c r="CL32" s="156" t="s">
        <v>2761</v>
      </c>
      <c r="CM32" s="54" t="s">
        <v>2762</v>
      </c>
      <c r="CN32" s="49" t="s">
        <v>2761</v>
      </c>
      <c r="CO32" s="50" t="s">
        <v>2762</v>
      </c>
      <c r="CP32" s="51" t="s">
        <v>2761</v>
      </c>
      <c r="CQ32" s="52" t="s">
        <v>2762</v>
      </c>
      <c r="CR32" s="156" t="s">
        <v>2761</v>
      </c>
      <c r="CS32" s="52" t="s">
        <v>2762</v>
      </c>
      <c r="CT32" s="156" t="s">
        <v>2761</v>
      </c>
      <c r="CU32" s="52" t="s">
        <v>2762</v>
      </c>
      <c r="CV32" s="156" t="s">
        <v>2761</v>
      </c>
      <c r="CW32" s="52" t="s">
        <v>2762</v>
      </c>
      <c r="CX32" s="156" t="s">
        <v>2761</v>
      </c>
      <c r="CY32" s="52" t="s">
        <v>2762</v>
      </c>
      <c r="CZ32" s="156" t="s">
        <v>2761</v>
      </c>
      <c r="DA32" s="52" t="s">
        <v>2762</v>
      </c>
      <c r="DB32" s="156" t="s">
        <v>2761</v>
      </c>
      <c r="DC32" s="54" t="s">
        <v>2762</v>
      </c>
      <c r="DD32" s="25"/>
      <c r="DE32" s="25"/>
      <c r="DF32" s="25"/>
      <c r="DG32" s="25"/>
      <c r="DH32" s="25"/>
    </row>
    <row r="33">
      <c r="A33" s="59" t="s">
        <v>66</v>
      </c>
      <c r="B33" s="60" t="s">
        <v>2765</v>
      </c>
      <c r="C33" s="61">
        <v>198.0</v>
      </c>
      <c r="D33" s="63">
        <f t="shared" ref="D33:D36" si="17">(C33/C$36)*100</f>
        <v>75.86206897</v>
      </c>
      <c r="E33" s="63">
        <f t="shared" ref="E33:E44" si="18">(C33/C$44)*100</f>
        <v>55.61797753</v>
      </c>
      <c r="F33" s="63">
        <v>5.590909090909091</v>
      </c>
      <c r="G33" s="63">
        <v>74.95959595959596</v>
      </c>
      <c r="H33" s="64">
        <v>42.0</v>
      </c>
      <c r="I33" s="63">
        <v>5.646464646464646</v>
      </c>
      <c r="J33" s="64">
        <v>69.0</v>
      </c>
      <c r="K33" s="65">
        <v>0.2878787878787879</v>
      </c>
      <c r="L33" s="121">
        <v>162.0</v>
      </c>
      <c r="M33" s="76">
        <v>36.0</v>
      </c>
      <c r="N33" s="68">
        <f t="shared" ref="N33:N44" si="19">(L33/C33)*100</f>
        <v>81.81818182</v>
      </c>
      <c r="O33" s="157">
        <f t="shared" ref="O33:O44" si="20">(M33/C33)*100</f>
        <v>18.18181818</v>
      </c>
      <c r="P33" s="158">
        <v>5.12962962962963</v>
      </c>
      <c r="Q33" s="159">
        <v>7.666666666666667</v>
      </c>
      <c r="R33" s="158">
        <v>71.1358024691358</v>
      </c>
      <c r="S33" s="159">
        <v>92.16666666666667</v>
      </c>
      <c r="T33" s="160">
        <v>26.0</v>
      </c>
      <c r="U33" s="159">
        <v>17.0</v>
      </c>
      <c r="V33" s="158">
        <v>5.104938271604938</v>
      </c>
      <c r="W33" s="159">
        <v>8.083333333333334</v>
      </c>
      <c r="X33" s="160">
        <v>61.0</v>
      </c>
      <c r="Y33" s="159">
        <v>24.0</v>
      </c>
      <c r="Z33" s="158">
        <v>0.19135802469135801</v>
      </c>
      <c r="AA33" s="159">
        <v>0.7222222222222222</v>
      </c>
      <c r="AB33" s="66">
        <v>100.0</v>
      </c>
      <c r="AC33" s="76">
        <v>98.0</v>
      </c>
      <c r="AD33" s="68">
        <f t="shared" ref="AD33:AD44" si="21">(AB33/C33)*100</f>
        <v>50.50505051</v>
      </c>
      <c r="AE33" s="161">
        <f t="shared" ref="AE33:AE44" si="22">(AC33/C33)*100</f>
        <v>49.49494949</v>
      </c>
      <c r="AF33" s="158">
        <v>4.52</v>
      </c>
      <c r="AG33" s="159">
        <v>6.683673469387755</v>
      </c>
      <c r="AH33" s="158">
        <v>37.59</v>
      </c>
      <c r="AI33" s="159">
        <v>113.09183673469387</v>
      </c>
      <c r="AJ33" s="160">
        <v>21.0</v>
      </c>
      <c r="AK33" s="162">
        <v>22.0</v>
      </c>
      <c r="AL33" s="158">
        <v>4.5</v>
      </c>
      <c r="AM33" s="159">
        <v>6.816326530612245</v>
      </c>
      <c r="AN33" s="160">
        <v>49.0</v>
      </c>
      <c r="AO33" s="159">
        <v>45.0</v>
      </c>
      <c r="AP33" s="158">
        <v>0.17</v>
      </c>
      <c r="AQ33" s="159">
        <v>0.40816326530612246</v>
      </c>
      <c r="AR33" s="66">
        <v>108.0</v>
      </c>
      <c r="AS33" s="76">
        <v>90.0</v>
      </c>
      <c r="AT33" s="68">
        <f t="shared" ref="AT33:AT44" si="23">(AR33/C33)*100</f>
        <v>54.54545455</v>
      </c>
      <c r="AU33" s="161">
        <f t="shared" ref="AU33:AU44" si="24">(AS33/C33)*100</f>
        <v>45.45454545</v>
      </c>
      <c r="AV33" s="158">
        <v>3.638888888888889</v>
      </c>
      <c r="AW33" s="159">
        <v>7.933333333333334</v>
      </c>
      <c r="AX33" s="158">
        <v>53.407407407407405</v>
      </c>
      <c r="AY33" s="159">
        <v>100.82222222222222</v>
      </c>
      <c r="AZ33" s="160">
        <v>20.0</v>
      </c>
      <c r="BA33" s="162">
        <v>27.0</v>
      </c>
      <c r="BB33" s="158">
        <v>4.62037037037037</v>
      </c>
      <c r="BC33" s="159">
        <v>6.877777777777778</v>
      </c>
      <c r="BD33" s="160">
        <v>54.0</v>
      </c>
      <c r="BE33" s="159">
        <v>42.0</v>
      </c>
      <c r="BF33" s="158">
        <v>0.14814814814814814</v>
      </c>
      <c r="BG33" s="159">
        <v>0.45555555555555555</v>
      </c>
      <c r="BH33" s="66">
        <v>20.0</v>
      </c>
      <c r="BI33" s="76">
        <v>178.0</v>
      </c>
      <c r="BJ33" s="68">
        <f t="shared" ref="BJ33:BJ44" si="25">(BH33/C33)*100</f>
        <v>10.1010101</v>
      </c>
      <c r="BK33" s="161">
        <f t="shared" ref="BK33:BK44" si="26">(BI33/C33)*100</f>
        <v>89.8989899</v>
      </c>
      <c r="BL33" s="158">
        <v>1.95</v>
      </c>
      <c r="BM33" s="159">
        <v>6.0</v>
      </c>
      <c r="BN33" s="158">
        <v>171.2</v>
      </c>
      <c r="BO33" s="159">
        <v>64.14606741573034</v>
      </c>
      <c r="BP33" s="160">
        <v>8.0</v>
      </c>
      <c r="BQ33" s="162">
        <v>34.0</v>
      </c>
      <c r="BR33" s="158">
        <v>3.95</v>
      </c>
      <c r="BS33" s="159">
        <v>5.837078651685394</v>
      </c>
      <c r="BT33" s="160">
        <v>19.0</v>
      </c>
      <c r="BU33" s="162">
        <v>66.0</v>
      </c>
      <c r="BV33" s="158">
        <v>0.0</v>
      </c>
      <c r="BW33" s="159">
        <v>0.3202247191011236</v>
      </c>
      <c r="BX33" s="66">
        <v>61.0</v>
      </c>
      <c r="BY33" s="76">
        <v>137.0</v>
      </c>
      <c r="BZ33" s="68">
        <f t="shared" ref="BZ33:BZ44" si="27">(BX33/C33)*100</f>
        <v>30.80808081</v>
      </c>
      <c r="CA33" s="161">
        <f t="shared" ref="CA33:CA44" si="28">(BY33/C33)*100</f>
        <v>69.19191919</v>
      </c>
      <c r="CB33" s="158">
        <v>2.622950819672131</v>
      </c>
      <c r="CC33" s="159">
        <v>6.912408759124087</v>
      </c>
      <c r="CD33" s="158">
        <v>135.2295081967213</v>
      </c>
      <c r="CE33" s="159">
        <v>48.12408759124087</v>
      </c>
      <c r="CF33" s="160">
        <v>23.0</v>
      </c>
      <c r="CG33" s="162">
        <v>27.0</v>
      </c>
      <c r="CH33" s="158">
        <v>4.032786885245901</v>
      </c>
      <c r="CI33" s="159">
        <v>6.364963503649635</v>
      </c>
      <c r="CJ33" s="160">
        <v>40.0</v>
      </c>
      <c r="CK33" s="162">
        <v>60.0</v>
      </c>
      <c r="CL33" s="158">
        <v>0.13114754098360656</v>
      </c>
      <c r="CM33" s="159">
        <v>0.35766423357664234</v>
      </c>
      <c r="CN33" s="66">
        <v>103.0</v>
      </c>
      <c r="CO33" s="76">
        <v>95.0</v>
      </c>
      <c r="CP33" s="68">
        <f t="shared" ref="CP33:CP44" si="29">(CN33/C33)*100</f>
        <v>52.02020202</v>
      </c>
      <c r="CQ33" s="161">
        <f t="shared" ref="CQ33:CQ44" si="30">(CO33/C33)*100</f>
        <v>47.97979798</v>
      </c>
      <c r="CR33" s="158">
        <v>3.087378640776699</v>
      </c>
      <c r="CS33" s="159">
        <v>8.305263157894737</v>
      </c>
      <c r="CT33" s="158">
        <v>68.6116504854369</v>
      </c>
      <c r="CU33" s="159">
        <v>81.84210526315789</v>
      </c>
      <c r="CV33" s="160">
        <v>26.0</v>
      </c>
      <c r="CW33" s="159">
        <v>33.0</v>
      </c>
      <c r="CX33" s="158">
        <v>3.766990291262136</v>
      </c>
      <c r="CY33" s="159">
        <v>7.684210526315789</v>
      </c>
      <c r="CZ33" s="160">
        <v>48.0</v>
      </c>
      <c r="DA33" s="159">
        <v>50.0</v>
      </c>
      <c r="DB33" s="158">
        <v>0.0970873786407767</v>
      </c>
      <c r="DC33" s="163">
        <v>0.49473684210526314</v>
      </c>
      <c r="DD33" s="25"/>
      <c r="DE33" s="25"/>
      <c r="DF33" s="25"/>
      <c r="DG33" s="25"/>
      <c r="DH33" s="25"/>
    </row>
    <row r="34">
      <c r="A34" s="35"/>
      <c r="B34" s="98" t="s">
        <v>2766</v>
      </c>
      <c r="C34" s="83">
        <v>44.0</v>
      </c>
      <c r="D34" s="85">
        <f t="shared" si="17"/>
        <v>16.85823755</v>
      </c>
      <c r="E34" s="164">
        <f t="shared" si="18"/>
        <v>12.35955056</v>
      </c>
      <c r="F34" s="85">
        <v>5.454545454545454</v>
      </c>
      <c r="G34" s="85">
        <v>96.3409090909091</v>
      </c>
      <c r="H34" s="86">
        <v>15.0</v>
      </c>
      <c r="I34" s="85">
        <v>5.818181818181818</v>
      </c>
      <c r="J34" s="86">
        <v>31.0</v>
      </c>
      <c r="K34" s="87">
        <v>0.3409090909090909</v>
      </c>
      <c r="L34" s="96">
        <v>43.0</v>
      </c>
      <c r="M34" s="165">
        <v>1.0</v>
      </c>
      <c r="N34" s="90">
        <f t="shared" si="19"/>
        <v>97.72727273</v>
      </c>
      <c r="O34" s="166">
        <f t="shared" si="20"/>
        <v>2.272727273</v>
      </c>
      <c r="P34" s="167">
        <v>5.372093023255814</v>
      </c>
      <c r="Q34" s="168">
        <v>9.0</v>
      </c>
      <c r="R34" s="167">
        <v>82.20930232558139</v>
      </c>
      <c r="S34" s="168">
        <v>704.0</v>
      </c>
      <c r="T34" s="169">
        <v>14.0</v>
      </c>
      <c r="U34" s="168">
        <v>1.0</v>
      </c>
      <c r="V34" s="167">
        <v>5.6976744186046515</v>
      </c>
      <c r="W34" s="168">
        <v>11.0</v>
      </c>
      <c r="X34" s="169">
        <v>31.0</v>
      </c>
      <c r="Y34" s="168">
        <v>1.0</v>
      </c>
      <c r="Z34" s="167">
        <v>0.3488372093023256</v>
      </c>
      <c r="AA34" s="168">
        <v>0.0</v>
      </c>
      <c r="AB34" s="88">
        <v>33.0</v>
      </c>
      <c r="AC34" s="106">
        <v>11.0</v>
      </c>
      <c r="AD34" s="90">
        <f t="shared" si="21"/>
        <v>75</v>
      </c>
      <c r="AE34" s="170">
        <f t="shared" si="22"/>
        <v>25</v>
      </c>
      <c r="AF34" s="167">
        <v>5.181818181818182</v>
      </c>
      <c r="AG34" s="168">
        <v>6.2727272727272725</v>
      </c>
      <c r="AH34" s="167">
        <v>56.24242424242424</v>
      </c>
      <c r="AI34" s="168">
        <v>216.63636363636363</v>
      </c>
      <c r="AJ34" s="169">
        <v>10.0</v>
      </c>
      <c r="AK34" s="171">
        <v>6.0</v>
      </c>
      <c r="AL34" s="167">
        <v>5.606060606060606</v>
      </c>
      <c r="AM34" s="168">
        <v>6.454545454545454</v>
      </c>
      <c r="AN34" s="169">
        <v>27.0</v>
      </c>
      <c r="AO34" s="168">
        <v>9.0</v>
      </c>
      <c r="AP34" s="167">
        <v>0.30303030303030304</v>
      </c>
      <c r="AQ34" s="168">
        <v>0.45454545454545453</v>
      </c>
      <c r="AR34" s="88">
        <v>19.0</v>
      </c>
      <c r="AS34" s="89">
        <v>25.0</v>
      </c>
      <c r="AT34" s="90">
        <f t="shared" si="23"/>
        <v>43.18181818</v>
      </c>
      <c r="AU34" s="170">
        <f t="shared" si="24"/>
        <v>56.81818182</v>
      </c>
      <c r="AV34" s="167">
        <v>3.3157894736842106</v>
      </c>
      <c r="AW34" s="168">
        <v>7.08</v>
      </c>
      <c r="AX34" s="167">
        <v>61.10526315789474</v>
      </c>
      <c r="AY34" s="168">
        <v>123.12</v>
      </c>
      <c r="AZ34" s="169">
        <v>5.0</v>
      </c>
      <c r="BA34" s="171">
        <v>13.0</v>
      </c>
      <c r="BB34" s="167">
        <v>4.894736842105263</v>
      </c>
      <c r="BC34" s="168">
        <v>6.52</v>
      </c>
      <c r="BD34" s="169">
        <v>18.0</v>
      </c>
      <c r="BE34" s="168">
        <v>18.0</v>
      </c>
      <c r="BF34" s="167">
        <v>0.10526315789473684</v>
      </c>
      <c r="BG34" s="168">
        <v>0.52</v>
      </c>
      <c r="BH34" s="88">
        <v>1.0</v>
      </c>
      <c r="BI34" s="89">
        <v>43.0</v>
      </c>
      <c r="BJ34" s="90">
        <f t="shared" si="25"/>
        <v>2.272727273</v>
      </c>
      <c r="BK34" s="170">
        <f t="shared" si="26"/>
        <v>97.72727273</v>
      </c>
      <c r="BL34" s="167">
        <v>2.0</v>
      </c>
      <c r="BM34" s="168">
        <v>5.534883720930233</v>
      </c>
      <c r="BN34" s="167">
        <v>559.0</v>
      </c>
      <c r="BO34" s="168">
        <v>85.5813953488372</v>
      </c>
      <c r="BP34" s="169">
        <v>1.0</v>
      </c>
      <c r="BQ34" s="171">
        <v>14.0</v>
      </c>
      <c r="BR34" s="167">
        <v>7.0</v>
      </c>
      <c r="BS34" s="168">
        <v>5.790697674418604</v>
      </c>
      <c r="BT34" s="169">
        <v>1.0</v>
      </c>
      <c r="BU34" s="171">
        <v>31.0</v>
      </c>
      <c r="BV34" s="167">
        <v>1.0</v>
      </c>
      <c r="BW34" s="168">
        <v>0.32558139534883723</v>
      </c>
      <c r="BX34" s="88">
        <v>3.0</v>
      </c>
      <c r="BY34" s="89">
        <v>41.0</v>
      </c>
      <c r="BZ34" s="90">
        <f t="shared" si="27"/>
        <v>6.818181818</v>
      </c>
      <c r="CA34" s="170">
        <f t="shared" si="28"/>
        <v>93.18181818</v>
      </c>
      <c r="CB34" s="167">
        <v>2.3333333333333335</v>
      </c>
      <c r="CC34" s="168">
        <v>5.682926829268292</v>
      </c>
      <c r="CD34" s="167">
        <v>260.0</v>
      </c>
      <c r="CE34" s="168">
        <v>84.36585365853658</v>
      </c>
      <c r="CF34" s="169">
        <v>3.0</v>
      </c>
      <c r="CG34" s="171">
        <v>13.0</v>
      </c>
      <c r="CH34" s="167">
        <v>5.333333333333333</v>
      </c>
      <c r="CI34" s="168">
        <v>5.853658536585366</v>
      </c>
      <c r="CJ34" s="169">
        <v>3.0</v>
      </c>
      <c r="CK34" s="171">
        <v>31.0</v>
      </c>
      <c r="CL34" s="167">
        <v>0.3333333333333333</v>
      </c>
      <c r="CM34" s="168">
        <v>0.34146341463414637</v>
      </c>
      <c r="CN34" s="88">
        <v>23.0</v>
      </c>
      <c r="CO34" s="89">
        <v>21.0</v>
      </c>
      <c r="CP34" s="90">
        <f t="shared" si="29"/>
        <v>52.27272727</v>
      </c>
      <c r="CQ34" s="170">
        <f t="shared" si="30"/>
        <v>47.72727273</v>
      </c>
      <c r="CR34" s="167">
        <v>4.3478260869565215</v>
      </c>
      <c r="CS34" s="168">
        <v>6.666666666666667</v>
      </c>
      <c r="CT34" s="167">
        <v>106.69565217391305</v>
      </c>
      <c r="CU34" s="168">
        <v>85.0</v>
      </c>
      <c r="CV34" s="169">
        <v>11.0</v>
      </c>
      <c r="CW34" s="168">
        <v>8.0</v>
      </c>
      <c r="CX34" s="167">
        <v>4.956521739130435</v>
      </c>
      <c r="CY34" s="168">
        <v>6.761904761904762</v>
      </c>
      <c r="CZ34" s="169">
        <v>18.0</v>
      </c>
      <c r="DA34" s="168">
        <v>17.0</v>
      </c>
      <c r="DB34" s="167">
        <v>0.2608695652173913</v>
      </c>
      <c r="DC34" s="172">
        <v>0.42857142857142855</v>
      </c>
      <c r="DD34" s="25"/>
      <c r="DE34" s="25"/>
      <c r="DF34" s="25"/>
      <c r="DG34" s="25"/>
      <c r="DH34" s="25"/>
    </row>
    <row r="35">
      <c r="A35" s="45"/>
      <c r="B35" s="98" t="s">
        <v>2767</v>
      </c>
      <c r="C35" s="83">
        <v>19.0</v>
      </c>
      <c r="D35" s="85">
        <f t="shared" si="17"/>
        <v>7.279693487</v>
      </c>
      <c r="E35" s="164">
        <f t="shared" si="18"/>
        <v>5.337078652</v>
      </c>
      <c r="F35" s="85">
        <v>3.789473684210526</v>
      </c>
      <c r="G35" s="85">
        <v>7.578947368421052</v>
      </c>
      <c r="H35" s="86">
        <v>7.0</v>
      </c>
      <c r="I35" s="85">
        <v>4.157894736842105</v>
      </c>
      <c r="J35" s="86">
        <v>14.0</v>
      </c>
      <c r="K35" s="87">
        <v>0.3157894736842105</v>
      </c>
      <c r="L35" s="96">
        <v>19.0</v>
      </c>
      <c r="M35" s="102"/>
      <c r="N35" s="90">
        <f t="shared" si="19"/>
        <v>100</v>
      </c>
      <c r="O35" s="166">
        <f t="shared" si="20"/>
        <v>0</v>
      </c>
      <c r="P35" s="167">
        <v>3.789473684210526</v>
      </c>
      <c r="Q35" s="173"/>
      <c r="R35" s="167">
        <v>7.578947368421052</v>
      </c>
      <c r="S35" s="173"/>
      <c r="T35" s="169">
        <v>7.0</v>
      </c>
      <c r="U35" s="173"/>
      <c r="V35" s="167">
        <v>4.157894736842105</v>
      </c>
      <c r="W35" s="173"/>
      <c r="X35" s="169">
        <v>14.0</v>
      </c>
      <c r="Y35" s="173"/>
      <c r="Z35" s="167">
        <v>0.3157894736842105</v>
      </c>
      <c r="AA35" s="173"/>
      <c r="AB35" s="88">
        <v>18.0</v>
      </c>
      <c r="AC35" s="89">
        <v>1.0</v>
      </c>
      <c r="AD35" s="90">
        <f t="shared" si="21"/>
        <v>94.73684211</v>
      </c>
      <c r="AE35" s="170">
        <f t="shared" si="22"/>
        <v>5.263157895</v>
      </c>
      <c r="AF35" s="167">
        <v>3.7222222222222223</v>
      </c>
      <c r="AG35" s="168">
        <v>5.0</v>
      </c>
      <c r="AH35" s="167">
        <v>7.944444444444445</v>
      </c>
      <c r="AI35" s="168">
        <v>1.0</v>
      </c>
      <c r="AJ35" s="169">
        <v>6.0</v>
      </c>
      <c r="AK35" s="171">
        <v>1.0</v>
      </c>
      <c r="AL35" s="167">
        <v>4.166666666666667</v>
      </c>
      <c r="AM35" s="168">
        <v>4.0</v>
      </c>
      <c r="AN35" s="169">
        <v>13.0</v>
      </c>
      <c r="AO35" s="168">
        <v>1.0</v>
      </c>
      <c r="AP35" s="167">
        <v>0.3333333333333333</v>
      </c>
      <c r="AQ35" s="168">
        <v>0.0</v>
      </c>
      <c r="AR35" s="88">
        <v>10.0</v>
      </c>
      <c r="AS35" s="89">
        <v>9.0</v>
      </c>
      <c r="AT35" s="90">
        <f t="shared" si="23"/>
        <v>52.63157895</v>
      </c>
      <c r="AU35" s="170">
        <f t="shared" si="24"/>
        <v>47.36842105</v>
      </c>
      <c r="AV35" s="167">
        <v>2.6</v>
      </c>
      <c r="AW35" s="168">
        <v>5.111111111111111</v>
      </c>
      <c r="AX35" s="167">
        <v>8.9</v>
      </c>
      <c r="AY35" s="168">
        <v>6.111111111111111</v>
      </c>
      <c r="AZ35" s="169">
        <v>3.0</v>
      </c>
      <c r="BA35" s="171">
        <v>6.0</v>
      </c>
      <c r="BB35" s="167">
        <v>4.1</v>
      </c>
      <c r="BC35" s="168">
        <v>4.222222222222222</v>
      </c>
      <c r="BD35" s="169">
        <v>9.0</v>
      </c>
      <c r="BE35" s="168">
        <v>7.0</v>
      </c>
      <c r="BF35" s="167">
        <v>0.2</v>
      </c>
      <c r="BG35" s="168">
        <v>0.4444444444444444</v>
      </c>
      <c r="BH35" s="99"/>
      <c r="BI35" s="89">
        <v>19.0</v>
      </c>
      <c r="BJ35" s="90">
        <f t="shared" si="25"/>
        <v>0</v>
      </c>
      <c r="BK35" s="170">
        <f t="shared" si="26"/>
        <v>100</v>
      </c>
      <c r="BL35" s="174"/>
      <c r="BM35" s="168">
        <v>3.789473684210526</v>
      </c>
      <c r="BN35" s="174"/>
      <c r="BO35" s="168">
        <v>7.578947368421052</v>
      </c>
      <c r="BP35" s="175"/>
      <c r="BQ35" s="171">
        <v>7.0</v>
      </c>
      <c r="BR35" s="174"/>
      <c r="BS35" s="168">
        <v>4.157894736842105</v>
      </c>
      <c r="BT35" s="175"/>
      <c r="BU35" s="171">
        <v>14.0</v>
      </c>
      <c r="BV35" s="174"/>
      <c r="BW35" s="168">
        <v>0.3157894736842105</v>
      </c>
      <c r="BX35" s="88">
        <v>2.0</v>
      </c>
      <c r="BY35" s="89">
        <v>17.0</v>
      </c>
      <c r="BZ35" s="90">
        <f t="shared" si="27"/>
        <v>10.52631579</v>
      </c>
      <c r="CA35" s="170">
        <f t="shared" si="28"/>
        <v>89.47368421</v>
      </c>
      <c r="CB35" s="167">
        <v>2.0</v>
      </c>
      <c r="CC35" s="168">
        <v>4.0</v>
      </c>
      <c r="CD35" s="167">
        <v>1.0</v>
      </c>
      <c r="CE35" s="168">
        <v>8.352941176470589</v>
      </c>
      <c r="CF35" s="169">
        <v>1.0</v>
      </c>
      <c r="CG35" s="171">
        <v>6.0</v>
      </c>
      <c r="CH35" s="167">
        <v>2.5</v>
      </c>
      <c r="CI35" s="168">
        <v>4.352941176470588</v>
      </c>
      <c r="CJ35" s="169">
        <v>1.0</v>
      </c>
      <c r="CK35" s="171">
        <v>14.0</v>
      </c>
      <c r="CL35" s="167">
        <v>0.0</v>
      </c>
      <c r="CM35" s="168">
        <v>0.35294117647058826</v>
      </c>
      <c r="CN35" s="88">
        <v>13.0</v>
      </c>
      <c r="CO35" s="89">
        <v>6.0</v>
      </c>
      <c r="CP35" s="90">
        <f t="shared" si="29"/>
        <v>68.42105263</v>
      </c>
      <c r="CQ35" s="170">
        <f t="shared" si="30"/>
        <v>31.57894737</v>
      </c>
      <c r="CR35" s="167">
        <v>2.5384615384615383</v>
      </c>
      <c r="CS35" s="168">
        <v>6.5</v>
      </c>
      <c r="CT35" s="167">
        <v>5.3076923076923075</v>
      </c>
      <c r="CU35" s="168">
        <v>12.5</v>
      </c>
      <c r="CV35" s="169">
        <v>5.0</v>
      </c>
      <c r="CW35" s="168">
        <v>3.0</v>
      </c>
      <c r="CX35" s="167">
        <v>3.230769230769231</v>
      </c>
      <c r="CY35" s="168">
        <v>6.166666666666667</v>
      </c>
      <c r="CZ35" s="169">
        <v>10.0</v>
      </c>
      <c r="DA35" s="168">
        <v>6.0</v>
      </c>
      <c r="DB35" s="167">
        <v>0.3076923076923077</v>
      </c>
      <c r="DC35" s="172">
        <v>0.3333333333333333</v>
      </c>
      <c r="DD35" s="25"/>
      <c r="DE35" s="25"/>
      <c r="DF35" s="25"/>
      <c r="DG35" s="25"/>
      <c r="DH35" s="25"/>
    </row>
    <row r="36">
      <c r="A36" s="122" t="s">
        <v>2742</v>
      </c>
      <c r="B36" s="109"/>
      <c r="C36" s="110">
        <v>261.0</v>
      </c>
      <c r="D36" s="112">
        <f t="shared" si="17"/>
        <v>100</v>
      </c>
      <c r="E36" s="176">
        <f t="shared" si="18"/>
        <v>73.31460674</v>
      </c>
      <c r="F36" s="112">
        <v>5.436781609195402</v>
      </c>
      <c r="G36" s="112">
        <v>73.65900383141762</v>
      </c>
      <c r="H36" s="113">
        <v>44.0</v>
      </c>
      <c r="I36" s="112">
        <v>5.567049808429119</v>
      </c>
      <c r="J36" s="113">
        <v>82.0</v>
      </c>
      <c r="K36" s="114">
        <v>0.2988505747126437</v>
      </c>
      <c r="L36" s="119">
        <v>224.0</v>
      </c>
      <c r="M36" s="115">
        <v>37.0</v>
      </c>
      <c r="N36" s="112">
        <f t="shared" si="19"/>
        <v>85.82375479</v>
      </c>
      <c r="O36" s="177">
        <f t="shared" si="20"/>
        <v>14.17624521</v>
      </c>
      <c r="P36" s="178">
        <v>5.0625</v>
      </c>
      <c r="Q36" s="179">
        <v>7.702702702702703</v>
      </c>
      <c r="R36" s="178">
        <v>67.87053571428571</v>
      </c>
      <c r="S36" s="179">
        <v>108.70270270270271</v>
      </c>
      <c r="T36" s="180">
        <v>27.0</v>
      </c>
      <c r="U36" s="179">
        <v>18.0</v>
      </c>
      <c r="V36" s="178">
        <v>5.138392857142857</v>
      </c>
      <c r="W36" s="179">
        <v>8.162162162162161</v>
      </c>
      <c r="X36" s="180">
        <v>76.0</v>
      </c>
      <c r="Y36" s="179">
        <v>24.0</v>
      </c>
      <c r="Z36" s="178">
        <v>0.23214285714285715</v>
      </c>
      <c r="AA36" s="179">
        <v>0.7027027027027027</v>
      </c>
      <c r="AB36" s="110">
        <v>151.0</v>
      </c>
      <c r="AC36" s="115">
        <v>110.0</v>
      </c>
      <c r="AD36" s="112">
        <f t="shared" si="21"/>
        <v>57.85440613</v>
      </c>
      <c r="AE36" s="177">
        <f t="shared" si="22"/>
        <v>42.14559387</v>
      </c>
      <c r="AF36" s="178">
        <v>4.569536423841059</v>
      </c>
      <c r="AG36" s="179">
        <v>6.627272727272727</v>
      </c>
      <c r="AH36" s="178">
        <v>38.13245033112583</v>
      </c>
      <c r="AI36" s="179">
        <v>122.42727272727272</v>
      </c>
      <c r="AJ36" s="180">
        <v>23.0</v>
      </c>
      <c r="AK36" s="181">
        <v>23.0</v>
      </c>
      <c r="AL36" s="178">
        <v>4.701986754966887</v>
      </c>
      <c r="AM36" s="179">
        <v>6.754545454545455</v>
      </c>
      <c r="AN36" s="180">
        <v>63.0</v>
      </c>
      <c r="AO36" s="179">
        <v>48.0</v>
      </c>
      <c r="AP36" s="178">
        <v>0.2185430463576159</v>
      </c>
      <c r="AQ36" s="179">
        <v>0.4090909090909091</v>
      </c>
      <c r="AR36" s="110">
        <v>137.0</v>
      </c>
      <c r="AS36" s="115">
        <v>124.0</v>
      </c>
      <c r="AT36" s="112">
        <f t="shared" si="23"/>
        <v>52.49042146</v>
      </c>
      <c r="AU36" s="177">
        <f t="shared" si="24"/>
        <v>47.50957854</v>
      </c>
      <c r="AV36" s="178">
        <v>3.5182481751824817</v>
      </c>
      <c r="AW36" s="179">
        <v>7.556451612903226</v>
      </c>
      <c r="AX36" s="178">
        <v>51.22627737226277</v>
      </c>
      <c r="AY36" s="179">
        <v>98.44354838709677</v>
      </c>
      <c r="AZ36" s="180">
        <v>20.0</v>
      </c>
      <c r="BA36" s="181">
        <v>31.0</v>
      </c>
      <c r="BB36" s="178">
        <v>4.62043795620438</v>
      </c>
      <c r="BC36" s="179">
        <v>6.612903225806452</v>
      </c>
      <c r="BD36" s="180">
        <v>65.0</v>
      </c>
      <c r="BE36" s="179">
        <v>53.0</v>
      </c>
      <c r="BF36" s="178">
        <v>0.145985401459854</v>
      </c>
      <c r="BG36" s="179">
        <v>0.46774193548387094</v>
      </c>
      <c r="BH36" s="110">
        <v>21.0</v>
      </c>
      <c r="BI36" s="115">
        <v>240.0</v>
      </c>
      <c r="BJ36" s="112">
        <f t="shared" si="25"/>
        <v>8.045977011</v>
      </c>
      <c r="BK36" s="177">
        <f t="shared" si="26"/>
        <v>91.95402299</v>
      </c>
      <c r="BL36" s="178">
        <v>1.9523809523809523</v>
      </c>
      <c r="BM36" s="179">
        <v>5.741666666666666</v>
      </c>
      <c r="BN36" s="178">
        <v>189.66666666666666</v>
      </c>
      <c r="BO36" s="179">
        <v>63.50833333333333</v>
      </c>
      <c r="BP36" s="180">
        <v>8.0</v>
      </c>
      <c r="BQ36" s="181">
        <v>36.0</v>
      </c>
      <c r="BR36" s="178">
        <v>4.095238095238095</v>
      </c>
      <c r="BS36" s="179">
        <v>5.695833333333334</v>
      </c>
      <c r="BT36" s="180">
        <v>20.0</v>
      </c>
      <c r="BU36" s="181">
        <v>80.0</v>
      </c>
      <c r="BV36" s="178">
        <v>0.047619047619047616</v>
      </c>
      <c r="BW36" s="179">
        <v>0.32083333333333336</v>
      </c>
      <c r="BX36" s="110">
        <v>66.0</v>
      </c>
      <c r="BY36" s="115">
        <v>195.0</v>
      </c>
      <c r="BZ36" s="112">
        <f t="shared" si="27"/>
        <v>25.28735632</v>
      </c>
      <c r="CA36" s="177">
        <f t="shared" si="28"/>
        <v>74.71264368</v>
      </c>
      <c r="CB36" s="178">
        <v>2.590909090909091</v>
      </c>
      <c r="CC36" s="179">
        <v>6.4</v>
      </c>
      <c r="CD36" s="178">
        <v>136.83333333333334</v>
      </c>
      <c r="CE36" s="179">
        <v>52.276923076923076</v>
      </c>
      <c r="CF36" s="180">
        <v>23.0</v>
      </c>
      <c r="CG36" s="181">
        <v>30.0</v>
      </c>
      <c r="CH36" s="178">
        <v>4.045454545454546</v>
      </c>
      <c r="CI36" s="179">
        <v>6.082051282051282</v>
      </c>
      <c r="CJ36" s="180">
        <v>41.0</v>
      </c>
      <c r="CK36" s="181">
        <v>74.0</v>
      </c>
      <c r="CL36" s="178">
        <v>0.13636363636363635</v>
      </c>
      <c r="CM36" s="179">
        <v>0.35384615384615387</v>
      </c>
      <c r="CN36" s="110">
        <v>139.0</v>
      </c>
      <c r="CO36" s="115">
        <v>122.0</v>
      </c>
      <c r="CP36" s="112">
        <f t="shared" si="29"/>
        <v>53.25670498</v>
      </c>
      <c r="CQ36" s="177">
        <f t="shared" si="30"/>
        <v>46.74329502</v>
      </c>
      <c r="CR36" s="178">
        <v>3.2446043165467624</v>
      </c>
      <c r="CS36" s="179">
        <v>7.934426229508197</v>
      </c>
      <c r="CT36" s="178">
        <v>68.99280575539568</v>
      </c>
      <c r="CU36" s="179">
        <v>78.97540983606558</v>
      </c>
      <c r="CV36" s="180">
        <v>28.0</v>
      </c>
      <c r="CW36" s="179">
        <v>34.0</v>
      </c>
      <c r="CX36" s="178">
        <v>3.9136690647482015</v>
      </c>
      <c r="CY36" s="179">
        <v>7.450819672131147</v>
      </c>
      <c r="CZ36" s="180">
        <v>55.0</v>
      </c>
      <c r="DA36" s="179">
        <v>61.0</v>
      </c>
      <c r="DB36" s="178">
        <v>0.14388489208633093</v>
      </c>
      <c r="DC36" s="182">
        <v>0.47540983606557374</v>
      </c>
      <c r="DD36" s="25"/>
      <c r="DE36" s="25"/>
      <c r="DF36" s="25"/>
      <c r="DG36" s="25"/>
      <c r="DH36" s="25"/>
    </row>
    <row r="37">
      <c r="A37" s="59" t="s">
        <v>326</v>
      </c>
      <c r="B37" s="60" t="s">
        <v>2765</v>
      </c>
      <c r="C37" s="61">
        <v>31.0</v>
      </c>
      <c r="D37" s="63">
        <f t="shared" ref="D37:D40" si="31">(C37/C$40)*100</f>
        <v>60.78431373</v>
      </c>
      <c r="E37" s="63">
        <f t="shared" si="18"/>
        <v>8.707865169</v>
      </c>
      <c r="F37" s="63">
        <v>3.806451612903226</v>
      </c>
      <c r="G37" s="63">
        <v>106.80645161290323</v>
      </c>
      <c r="H37" s="64">
        <v>12.0</v>
      </c>
      <c r="I37" s="63">
        <v>3.838709677419355</v>
      </c>
      <c r="J37" s="64">
        <v>21.0</v>
      </c>
      <c r="K37" s="65">
        <v>0.06451612903225806</v>
      </c>
      <c r="L37" s="121">
        <v>30.0</v>
      </c>
      <c r="M37" s="183">
        <v>1.0</v>
      </c>
      <c r="N37" s="68">
        <f t="shared" si="19"/>
        <v>96.77419355</v>
      </c>
      <c r="O37" s="161">
        <f t="shared" si="20"/>
        <v>3.225806452</v>
      </c>
      <c r="P37" s="158">
        <v>3.7333333333333334</v>
      </c>
      <c r="Q37" s="159">
        <v>6.0</v>
      </c>
      <c r="R37" s="158">
        <v>110.23333333333333</v>
      </c>
      <c r="S37" s="159">
        <v>4.0</v>
      </c>
      <c r="T37" s="160">
        <v>11.0</v>
      </c>
      <c r="U37" s="159">
        <v>1.0</v>
      </c>
      <c r="V37" s="158">
        <v>3.8333333333333335</v>
      </c>
      <c r="W37" s="159">
        <v>4.0</v>
      </c>
      <c r="X37" s="184">
        <v>20.0</v>
      </c>
      <c r="Y37" s="159">
        <v>1.0</v>
      </c>
      <c r="Z37" s="158">
        <v>0.06666666666666667</v>
      </c>
      <c r="AA37" s="159">
        <v>0.0</v>
      </c>
      <c r="AB37" s="66">
        <v>28.0</v>
      </c>
      <c r="AC37" s="76">
        <v>3.0</v>
      </c>
      <c r="AD37" s="68">
        <f t="shared" si="21"/>
        <v>90.32258065</v>
      </c>
      <c r="AE37" s="161">
        <f t="shared" si="22"/>
        <v>9.677419355</v>
      </c>
      <c r="AF37" s="158">
        <v>3.607142857142857</v>
      </c>
      <c r="AG37" s="159">
        <v>5.666666666666667</v>
      </c>
      <c r="AH37" s="158">
        <v>117.21428571428571</v>
      </c>
      <c r="AI37" s="159">
        <v>9.666666666666666</v>
      </c>
      <c r="AJ37" s="160">
        <v>9.0</v>
      </c>
      <c r="AK37" s="162">
        <v>3.0</v>
      </c>
      <c r="AL37" s="158">
        <v>3.7857142857142856</v>
      </c>
      <c r="AM37" s="159">
        <v>4.333333333333333</v>
      </c>
      <c r="AN37" s="184">
        <v>19.0</v>
      </c>
      <c r="AO37" s="159">
        <v>3.0</v>
      </c>
      <c r="AP37" s="158">
        <v>0.07142857142857142</v>
      </c>
      <c r="AQ37" s="159">
        <v>0.0</v>
      </c>
      <c r="AR37" s="66">
        <v>21.0</v>
      </c>
      <c r="AS37" s="76">
        <v>10.0</v>
      </c>
      <c r="AT37" s="68">
        <f t="shared" si="23"/>
        <v>67.74193548</v>
      </c>
      <c r="AU37" s="161">
        <f t="shared" si="24"/>
        <v>32.25806452</v>
      </c>
      <c r="AV37" s="158">
        <v>2.9047619047619047</v>
      </c>
      <c r="AW37" s="159">
        <v>5.7</v>
      </c>
      <c r="AX37" s="158">
        <v>39.42857142857143</v>
      </c>
      <c r="AY37" s="159">
        <v>248.3</v>
      </c>
      <c r="AZ37" s="160">
        <v>5.0</v>
      </c>
      <c r="BA37" s="162">
        <v>7.0</v>
      </c>
      <c r="BB37" s="158">
        <v>3.238095238095238</v>
      </c>
      <c r="BC37" s="159">
        <v>5.1</v>
      </c>
      <c r="BD37" s="184">
        <v>15.0</v>
      </c>
      <c r="BE37" s="159">
        <v>8.0</v>
      </c>
      <c r="BF37" s="158">
        <v>0.09523809523809523</v>
      </c>
      <c r="BG37" s="159">
        <v>0.0</v>
      </c>
      <c r="BH37" s="81"/>
      <c r="BI37" s="76">
        <v>31.0</v>
      </c>
      <c r="BJ37" s="68">
        <f t="shared" si="25"/>
        <v>0</v>
      </c>
      <c r="BK37" s="161">
        <f t="shared" si="26"/>
        <v>100</v>
      </c>
      <c r="BL37" s="185"/>
      <c r="BM37" s="159">
        <v>3.806451612903226</v>
      </c>
      <c r="BN37" s="185"/>
      <c r="BO37" s="159">
        <v>106.80645161290323</v>
      </c>
      <c r="BP37" s="186"/>
      <c r="BQ37" s="162">
        <v>12.0</v>
      </c>
      <c r="BR37" s="185"/>
      <c r="BS37" s="159">
        <v>3.838709677419355</v>
      </c>
      <c r="BT37" s="187"/>
      <c r="BU37" s="162">
        <v>21.0</v>
      </c>
      <c r="BV37" s="185"/>
      <c r="BW37" s="159">
        <v>0.06451612903225806</v>
      </c>
      <c r="BX37" s="66">
        <v>7.0</v>
      </c>
      <c r="BY37" s="76">
        <v>24.0</v>
      </c>
      <c r="BZ37" s="68">
        <f t="shared" si="27"/>
        <v>22.58064516</v>
      </c>
      <c r="CA37" s="161">
        <f t="shared" si="28"/>
        <v>77.41935484</v>
      </c>
      <c r="CB37" s="158">
        <v>1.4285714285714286</v>
      </c>
      <c r="CC37" s="159">
        <v>4.5</v>
      </c>
      <c r="CD37" s="158">
        <v>76.42857142857143</v>
      </c>
      <c r="CE37" s="159">
        <v>115.66666666666667</v>
      </c>
      <c r="CF37" s="160">
        <v>3.0</v>
      </c>
      <c r="CG37" s="162">
        <v>9.0</v>
      </c>
      <c r="CH37" s="158">
        <v>2.5714285714285716</v>
      </c>
      <c r="CI37" s="159">
        <v>4.208333333333333</v>
      </c>
      <c r="CJ37" s="184">
        <v>6.0</v>
      </c>
      <c r="CK37" s="162">
        <v>17.0</v>
      </c>
      <c r="CL37" s="158">
        <v>0.0</v>
      </c>
      <c r="CM37" s="159">
        <v>0.08333333333333333</v>
      </c>
      <c r="CN37" s="66">
        <v>26.0</v>
      </c>
      <c r="CO37" s="76">
        <v>5.0</v>
      </c>
      <c r="CP37" s="68">
        <f t="shared" si="29"/>
        <v>83.87096774</v>
      </c>
      <c r="CQ37" s="161">
        <f t="shared" si="30"/>
        <v>16.12903226</v>
      </c>
      <c r="CR37" s="158">
        <v>2.8461538461538463</v>
      </c>
      <c r="CS37" s="159">
        <v>8.8</v>
      </c>
      <c r="CT37" s="158">
        <v>62.88461538461539</v>
      </c>
      <c r="CU37" s="159">
        <v>335.2</v>
      </c>
      <c r="CV37" s="160">
        <v>8.0</v>
      </c>
      <c r="CW37" s="159">
        <v>4.0</v>
      </c>
      <c r="CX37" s="158">
        <v>3.3461538461538463</v>
      </c>
      <c r="CY37" s="159">
        <v>6.4</v>
      </c>
      <c r="CZ37" s="184">
        <v>20.0</v>
      </c>
      <c r="DA37" s="159">
        <v>5.0</v>
      </c>
      <c r="DB37" s="158">
        <v>0.07692307692307693</v>
      </c>
      <c r="DC37" s="163">
        <v>0.0</v>
      </c>
      <c r="DD37" s="25"/>
      <c r="DE37" s="25"/>
      <c r="DF37" s="25"/>
      <c r="DG37" s="25"/>
      <c r="DH37" s="25"/>
    </row>
    <row r="38">
      <c r="A38" s="35"/>
      <c r="B38" s="98" t="s">
        <v>2766</v>
      </c>
      <c r="C38" s="83">
        <v>13.0</v>
      </c>
      <c r="D38" s="85">
        <f t="shared" si="31"/>
        <v>25.49019608</v>
      </c>
      <c r="E38" s="164">
        <f t="shared" si="18"/>
        <v>3.651685393</v>
      </c>
      <c r="F38" s="85">
        <v>4.230769230769231</v>
      </c>
      <c r="G38" s="85">
        <v>12.076923076923077</v>
      </c>
      <c r="H38" s="86">
        <v>7.0</v>
      </c>
      <c r="I38" s="85">
        <v>3.6923076923076925</v>
      </c>
      <c r="J38" s="86">
        <v>11.0</v>
      </c>
      <c r="K38" s="87">
        <v>0.0</v>
      </c>
      <c r="L38" s="96">
        <v>13.0</v>
      </c>
      <c r="M38" s="102"/>
      <c r="N38" s="90">
        <f t="shared" si="19"/>
        <v>100</v>
      </c>
      <c r="O38" s="170">
        <f t="shared" si="20"/>
        <v>0</v>
      </c>
      <c r="P38" s="167">
        <v>4.230769230769231</v>
      </c>
      <c r="Q38" s="173"/>
      <c r="R38" s="167">
        <v>12.076923076923077</v>
      </c>
      <c r="S38" s="173"/>
      <c r="T38" s="169">
        <v>7.0</v>
      </c>
      <c r="U38" s="173"/>
      <c r="V38" s="167">
        <v>3.6923076923076925</v>
      </c>
      <c r="W38" s="173"/>
      <c r="X38" s="169">
        <v>11.0</v>
      </c>
      <c r="Y38" s="173"/>
      <c r="Z38" s="167">
        <v>0.0</v>
      </c>
      <c r="AA38" s="173"/>
      <c r="AB38" s="88">
        <v>12.0</v>
      </c>
      <c r="AC38" s="188">
        <v>1.0</v>
      </c>
      <c r="AD38" s="90">
        <f t="shared" si="21"/>
        <v>92.30769231</v>
      </c>
      <c r="AE38" s="170">
        <f t="shared" si="22"/>
        <v>7.692307692</v>
      </c>
      <c r="AF38" s="167">
        <v>4.333333333333333</v>
      </c>
      <c r="AG38" s="168">
        <v>3.0</v>
      </c>
      <c r="AH38" s="167">
        <v>11.416666666666666</v>
      </c>
      <c r="AI38" s="168">
        <v>20.0</v>
      </c>
      <c r="AJ38" s="169">
        <v>6.0</v>
      </c>
      <c r="AK38" s="171">
        <v>1.0</v>
      </c>
      <c r="AL38" s="167">
        <v>3.6666666666666665</v>
      </c>
      <c r="AM38" s="168">
        <v>4.0</v>
      </c>
      <c r="AN38" s="169">
        <v>11.0</v>
      </c>
      <c r="AO38" s="168">
        <v>1.0</v>
      </c>
      <c r="AP38" s="167">
        <v>0.0</v>
      </c>
      <c r="AQ38" s="168">
        <v>0.0</v>
      </c>
      <c r="AR38" s="88">
        <v>12.0</v>
      </c>
      <c r="AS38" s="89">
        <v>1.0</v>
      </c>
      <c r="AT38" s="90">
        <f t="shared" si="23"/>
        <v>92.30769231</v>
      </c>
      <c r="AU38" s="170">
        <f t="shared" si="24"/>
        <v>7.692307692</v>
      </c>
      <c r="AV38" s="167">
        <v>3.8333333333333335</v>
      </c>
      <c r="AW38" s="168">
        <v>9.0</v>
      </c>
      <c r="AX38" s="167">
        <v>13.0</v>
      </c>
      <c r="AY38" s="168">
        <v>1.0</v>
      </c>
      <c r="AZ38" s="169">
        <v>6.0</v>
      </c>
      <c r="BA38" s="171">
        <v>1.0</v>
      </c>
      <c r="BB38" s="167">
        <v>3.6666666666666665</v>
      </c>
      <c r="BC38" s="168">
        <v>4.0</v>
      </c>
      <c r="BD38" s="169">
        <v>11.0</v>
      </c>
      <c r="BE38" s="168">
        <v>1.0</v>
      </c>
      <c r="BF38" s="167">
        <v>0.0</v>
      </c>
      <c r="BG38" s="168">
        <v>0.0</v>
      </c>
      <c r="BH38" s="99"/>
      <c r="BI38" s="89">
        <v>13.0</v>
      </c>
      <c r="BJ38" s="90">
        <f t="shared" si="25"/>
        <v>0</v>
      </c>
      <c r="BK38" s="170">
        <f t="shared" si="26"/>
        <v>100</v>
      </c>
      <c r="BL38" s="174"/>
      <c r="BM38" s="168">
        <v>4.230769230769231</v>
      </c>
      <c r="BN38" s="174"/>
      <c r="BO38" s="168">
        <v>12.076923076923077</v>
      </c>
      <c r="BP38" s="175"/>
      <c r="BQ38" s="171">
        <v>7.0</v>
      </c>
      <c r="BR38" s="174"/>
      <c r="BS38" s="168">
        <v>3.6923076923076925</v>
      </c>
      <c r="BT38" s="175"/>
      <c r="BU38" s="171">
        <v>11.0</v>
      </c>
      <c r="BV38" s="174"/>
      <c r="BW38" s="168">
        <v>0.0</v>
      </c>
      <c r="BX38" s="99"/>
      <c r="BY38" s="89">
        <v>13.0</v>
      </c>
      <c r="BZ38" s="90">
        <f t="shared" si="27"/>
        <v>0</v>
      </c>
      <c r="CA38" s="170">
        <f t="shared" si="28"/>
        <v>100</v>
      </c>
      <c r="CB38" s="174"/>
      <c r="CC38" s="168">
        <v>4.230769230769231</v>
      </c>
      <c r="CD38" s="174"/>
      <c r="CE38" s="168">
        <v>12.076923076923077</v>
      </c>
      <c r="CF38" s="175"/>
      <c r="CG38" s="171">
        <v>7.0</v>
      </c>
      <c r="CH38" s="174"/>
      <c r="CI38" s="168">
        <v>3.6923076923076925</v>
      </c>
      <c r="CJ38" s="175"/>
      <c r="CK38" s="171">
        <v>11.0</v>
      </c>
      <c r="CL38" s="174"/>
      <c r="CM38" s="168">
        <v>0.0</v>
      </c>
      <c r="CN38" s="88">
        <v>9.0</v>
      </c>
      <c r="CO38" s="89">
        <v>4.0</v>
      </c>
      <c r="CP38" s="90">
        <f t="shared" si="29"/>
        <v>69.23076923</v>
      </c>
      <c r="CQ38" s="170">
        <f t="shared" si="30"/>
        <v>30.76923077</v>
      </c>
      <c r="CR38" s="167">
        <v>3.5555555555555554</v>
      </c>
      <c r="CS38" s="168">
        <v>5.75</v>
      </c>
      <c r="CT38" s="167">
        <v>16.666666666666668</v>
      </c>
      <c r="CU38" s="168">
        <v>1.75</v>
      </c>
      <c r="CV38" s="169">
        <v>3.0</v>
      </c>
      <c r="CW38" s="168">
        <v>4.0</v>
      </c>
      <c r="CX38" s="167">
        <v>3.4444444444444446</v>
      </c>
      <c r="CY38" s="168">
        <v>4.25</v>
      </c>
      <c r="CZ38" s="169">
        <v>8.0</v>
      </c>
      <c r="DA38" s="168">
        <v>4.0</v>
      </c>
      <c r="DB38" s="167">
        <v>0.0</v>
      </c>
      <c r="DC38" s="172">
        <v>0.0</v>
      </c>
      <c r="DD38" s="25"/>
      <c r="DE38" s="25"/>
      <c r="DF38" s="25"/>
      <c r="DG38" s="25"/>
      <c r="DH38" s="25"/>
    </row>
    <row r="39">
      <c r="A39" s="45"/>
      <c r="B39" s="98" t="s">
        <v>2767</v>
      </c>
      <c r="C39" s="83">
        <v>7.0</v>
      </c>
      <c r="D39" s="85">
        <f t="shared" si="31"/>
        <v>13.7254902</v>
      </c>
      <c r="E39" s="164">
        <f t="shared" si="18"/>
        <v>1.966292135</v>
      </c>
      <c r="F39" s="85">
        <v>3.0</v>
      </c>
      <c r="G39" s="85">
        <v>13.0</v>
      </c>
      <c r="H39" s="86">
        <v>4.0</v>
      </c>
      <c r="I39" s="85">
        <v>3.7142857142857144</v>
      </c>
      <c r="J39" s="86">
        <v>6.0</v>
      </c>
      <c r="K39" s="87">
        <v>0.0</v>
      </c>
      <c r="L39" s="96">
        <v>7.0</v>
      </c>
      <c r="M39" s="102"/>
      <c r="N39" s="90">
        <f t="shared" si="19"/>
        <v>100</v>
      </c>
      <c r="O39" s="170">
        <f t="shared" si="20"/>
        <v>0</v>
      </c>
      <c r="P39" s="167">
        <v>3.0</v>
      </c>
      <c r="Q39" s="173"/>
      <c r="R39" s="167">
        <v>13.0</v>
      </c>
      <c r="S39" s="173"/>
      <c r="T39" s="169">
        <v>4.0</v>
      </c>
      <c r="U39" s="173"/>
      <c r="V39" s="167">
        <v>3.7142857142857144</v>
      </c>
      <c r="W39" s="173"/>
      <c r="X39" s="169">
        <v>6.0</v>
      </c>
      <c r="Y39" s="173"/>
      <c r="Z39" s="167">
        <v>0.0</v>
      </c>
      <c r="AA39" s="173"/>
      <c r="AB39" s="88">
        <v>7.0</v>
      </c>
      <c r="AC39" s="102"/>
      <c r="AD39" s="90">
        <f t="shared" si="21"/>
        <v>100</v>
      </c>
      <c r="AE39" s="170">
        <f t="shared" si="22"/>
        <v>0</v>
      </c>
      <c r="AF39" s="167">
        <v>3.0</v>
      </c>
      <c r="AG39" s="173"/>
      <c r="AH39" s="167">
        <v>13.0</v>
      </c>
      <c r="AI39" s="173"/>
      <c r="AJ39" s="169">
        <v>4.0</v>
      </c>
      <c r="AK39" s="189"/>
      <c r="AL39" s="167">
        <v>3.7142857142857144</v>
      </c>
      <c r="AM39" s="173"/>
      <c r="AN39" s="169">
        <v>6.0</v>
      </c>
      <c r="AO39" s="173"/>
      <c r="AP39" s="167">
        <v>0.0</v>
      </c>
      <c r="AQ39" s="173"/>
      <c r="AR39" s="88">
        <v>6.0</v>
      </c>
      <c r="AS39" s="89">
        <v>1.0</v>
      </c>
      <c r="AT39" s="90">
        <f t="shared" si="23"/>
        <v>85.71428571</v>
      </c>
      <c r="AU39" s="170">
        <f t="shared" si="24"/>
        <v>14.28571429</v>
      </c>
      <c r="AV39" s="167">
        <v>3.0</v>
      </c>
      <c r="AW39" s="168">
        <v>3.0</v>
      </c>
      <c r="AX39" s="167">
        <v>14.0</v>
      </c>
      <c r="AY39" s="168">
        <v>7.0</v>
      </c>
      <c r="AZ39" s="169">
        <v>3.0</v>
      </c>
      <c r="BA39" s="171">
        <v>1.0</v>
      </c>
      <c r="BB39" s="167">
        <v>3.5</v>
      </c>
      <c r="BC39" s="168">
        <v>5.0</v>
      </c>
      <c r="BD39" s="169">
        <v>6.0</v>
      </c>
      <c r="BE39" s="168">
        <v>1.0</v>
      </c>
      <c r="BF39" s="167">
        <v>0.0</v>
      </c>
      <c r="BG39" s="168">
        <v>0.0</v>
      </c>
      <c r="BH39" s="99"/>
      <c r="BI39" s="89">
        <v>7.0</v>
      </c>
      <c r="BJ39" s="90">
        <f t="shared" si="25"/>
        <v>0</v>
      </c>
      <c r="BK39" s="170">
        <f t="shared" si="26"/>
        <v>100</v>
      </c>
      <c r="BL39" s="174"/>
      <c r="BM39" s="168">
        <v>3.0</v>
      </c>
      <c r="BN39" s="174"/>
      <c r="BO39" s="168">
        <v>13.0</v>
      </c>
      <c r="BP39" s="175"/>
      <c r="BQ39" s="171">
        <v>4.0</v>
      </c>
      <c r="BR39" s="174"/>
      <c r="BS39" s="168">
        <v>3.7142857142857144</v>
      </c>
      <c r="BT39" s="175"/>
      <c r="BU39" s="171">
        <v>6.0</v>
      </c>
      <c r="BV39" s="174"/>
      <c r="BW39" s="168">
        <v>0.0</v>
      </c>
      <c r="BX39" s="99"/>
      <c r="BY39" s="89">
        <v>7.0</v>
      </c>
      <c r="BZ39" s="90">
        <f t="shared" si="27"/>
        <v>0</v>
      </c>
      <c r="CA39" s="170">
        <f t="shared" si="28"/>
        <v>100</v>
      </c>
      <c r="CB39" s="174"/>
      <c r="CC39" s="168">
        <v>3.0</v>
      </c>
      <c r="CD39" s="174"/>
      <c r="CE39" s="168">
        <v>13.0</v>
      </c>
      <c r="CF39" s="175"/>
      <c r="CG39" s="171">
        <v>4.0</v>
      </c>
      <c r="CH39" s="174"/>
      <c r="CI39" s="168">
        <v>3.7142857142857144</v>
      </c>
      <c r="CJ39" s="175"/>
      <c r="CK39" s="171">
        <v>6.0</v>
      </c>
      <c r="CL39" s="174"/>
      <c r="CM39" s="168">
        <v>0.0</v>
      </c>
      <c r="CN39" s="88">
        <v>6.0</v>
      </c>
      <c r="CO39" s="89">
        <v>1.0</v>
      </c>
      <c r="CP39" s="90">
        <f t="shared" si="29"/>
        <v>85.71428571</v>
      </c>
      <c r="CQ39" s="170">
        <f t="shared" si="30"/>
        <v>14.28571429</v>
      </c>
      <c r="CR39" s="167">
        <v>2.8333333333333335</v>
      </c>
      <c r="CS39" s="168">
        <v>4.0</v>
      </c>
      <c r="CT39" s="167">
        <v>10.5</v>
      </c>
      <c r="CU39" s="168">
        <v>28.0</v>
      </c>
      <c r="CV39" s="169">
        <v>3.0</v>
      </c>
      <c r="CW39" s="168">
        <v>1.0</v>
      </c>
      <c r="CX39" s="167">
        <v>3.3333333333333335</v>
      </c>
      <c r="CY39" s="168">
        <v>6.0</v>
      </c>
      <c r="CZ39" s="169">
        <v>5.0</v>
      </c>
      <c r="DA39" s="168">
        <v>1.0</v>
      </c>
      <c r="DB39" s="167">
        <v>0.0</v>
      </c>
      <c r="DC39" s="172">
        <v>0.0</v>
      </c>
      <c r="DD39" s="25"/>
      <c r="DE39" s="25"/>
      <c r="DF39" s="25"/>
      <c r="DG39" s="25"/>
      <c r="DH39" s="25"/>
    </row>
    <row r="40">
      <c r="A40" s="122" t="s">
        <v>2743</v>
      </c>
      <c r="B40" s="109"/>
      <c r="C40" s="110">
        <v>51.0</v>
      </c>
      <c r="D40" s="112">
        <f t="shared" si="31"/>
        <v>100</v>
      </c>
      <c r="E40" s="176">
        <f t="shared" si="18"/>
        <v>14.3258427</v>
      </c>
      <c r="F40" s="112">
        <v>3.803921568627451</v>
      </c>
      <c r="G40" s="112">
        <v>69.7843137254902</v>
      </c>
      <c r="H40" s="113">
        <v>15.0</v>
      </c>
      <c r="I40" s="112">
        <v>3.784313725490196</v>
      </c>
      <c r="J40" s="113">
        <v>30.0</v>
      </c>
      <c r="K40" s="114">
        <v>0.0392156862745098</v>
      </c>
      <c r="L40" s="119">
        <v>50.0</v>
      </c>
      <c r="M40" s="115">
        <v>1.0</v>
      </c>
      <c r="N40" s="112">
        <f t="shared" si="19"/>
        <v>98.03921569</v>
      </c>
      <c r="O40" s="177">
        <f t="shared" si="20"/>
        <v>1.960784314</v>
      </c>
      <c r="P40" s="178">
        <v>3.76</v>
      </c>
      <c r="Q40" s="179">
        <v>6.0</v>
      </c>
      <c r="R40" s="178">
        <v>71.1</v>
      </c>
      <c r="S40" s="179">
        <v>4.0</v>
      </c>
      <c r="T40" s="180">
        <v>14.0</v>
      </c>
      <c r="U40" s="179">
        <v>1.0</v>
      </c>
      <c r="V40" s="178">
        <v>3.78</v>
      </c>
      <c r="W40" s="179">
        <v>4.0</v>
      </c>
      <c r="X40" s="180">
        <v>29.0</v>
      </c>
      <c r="Y40" s="179">
        <v>1.0</v>
      </c>
      <c r="Z40" s="178">
        <v>0.04</v>
      </c>
      <c r="AA40" s="179">
        <v>0.0</v>
      </c>
      <c r="AB40" s="110">
        <v>47.0</v>
      </c>
      <c r="AC40" s="115">
        <v>4.0</v>
      </c>
      <c r="AD40" s="112">
        <f t="shared" si="21"/>
        <v>92.15686275</v>
      </c>
      <c r="AE40" s="177">
        <f t="shared" si="22"/>
        <v>7.843137255</v>
      </c>
      <c r="AF40" s="178">
        <v>3.702127659574468</v>
      </c>
      <c r="AG40" s="179">
        <v>5.0</v>
      </c>
      <c r="AH40" s="178">
        <v>74.68085106382979</v>
      </c>
      <c r="AI40" s="179">
        <v>12.25</v>
      </c>
      <c r="AJ40" s="180">
        <v>11.0</v>
      </c>
      <c r="AK40" s="181">
        <v>4.0</v>
      </c>
      <c r="AL40" s="178">
        <v>3.74468085106383</v>
      </c>
      <c r="AM40" s="179">
        <v>4.25</v>
      </c>
      <c r="AN40" s="180">
        <v>28.0</v>
      </c>
      <c r="AO40" s="179">
        <v>4.0</v>
      </c>
      <c r="AP40" s="178">
        <v>0.0425531914893617</v>
      </c>
      <c r="AQ40" s="179">
        <v>0.0</v>
      </c>
      <c r="AR40" s="110">
        <v>39.0</v>
      </c>
      <c r="AS40" s="115">
        <v>12.0</v>
      </c>
      <c r="AT40" s="112">
        <f t="shared" si="23"/>
        <v>76.47058824</v>
      </c>
      <c r="AU40" s="177">
        <f t="shared" si="24"/>
        <v>23.52941176</v>
      </c>
      <c r="AV40" s="178">
        <v>3.2051282051282053</v>
      </c>
      <c r="AW40" s="179">
        <v>5.75</v>
      </c>
      <c r="AX40" s="178">
        <v>27.384615384615383</v>
      </c>
      <c r="AY40" s="179">
        <v>207.58333333333334</v>
      </c>
      <c r="AZ40" s="180">
        <v>8.0</v>
      </c>
      <c r="BA40" s="181">
        <v>7.0</v>
      </c>
      <c r="BB40" s="178">
        <v>3.41025641025641</v>
      </c>
      <c r="BC40" s="179">
        <v>5.0</v>
      </c>
      <c r="BD40" s="180">
        <v>25.0</v>
      </c>
      <c r="BE40" s="179">
        <v>9.0</v>
      </c>
      <c r="BF40" s="178">
        <v>0.05128205128205128</v>
      </c>
      <c r="BG40" s="179">
        <v>0.0</v>
      </c>
      <c r="BH40" s="124"/>
      <c r="BI40" s="115">
        <v>51.0</v>
      </c>
      <c r="BJ40" s="112">
        <f t="shared" si="25"/>
        <v>0</v>
      </c>
      <c r="BK40" s="177">
        <f t="shared" si="26"/>
        <v>100</v>
      </c>
      <c r="BL40" s="190"/>
      <c r="BM40" s="179">
        <v>3.803921568627451</v>
      </c>
      <c r="BN40" s="190"/>
      <c r="BO40" s="179">
        <v>69.7843137254902</v>
      </c>
      <c r="BP40" s="191"/>
      <c r="BQ40" s="181">
        <v>15.0</v>
      </c>
      <c r="BR40" s="190"/>
      <c r="BS40" s="179">
        <v>3.784313725490196</v>
      </c>
      <c r="BT40" s="191"/>
      <c r="BU40" s="181">
        <v>30.0</v>
      </c>
      <c r="BV40" s="190"/>
      <c r="BW40" s="179">
        <v>0.0392156862745098</v>
      </c>
      <c r="BX40" s="110">
        <v>7.0</v>
      </c>
      <c r="BY40" s="115">
        <v>44.0</v>
      </c>
      <c r="BZ40" s="112">
        <f t="shared" si="27"/>
        <v>13.7254902</v>
      </c>
      <c r="CA40" s="177">
        <f t="shared" si="28"/>
        <v>86.2745098</v>
      </c>
      <c r="CB40" s="178">
        <v>1.4285714285714286</v>
      </c>
      <c r="CC40" s="179">
        <v>4.181818181818182</v>
      </c>
      <c r="CD40" s="178">
        <v>76.42857142857143</v>
      </c>
      <c r="CE40" s="179">
        <v>68.72727272727273</v>
      </c>
      <c r="CF40" s="180">
        <v>3.0</v>
      </c>
      <c r="CG40" s="181">
        <v>13.0</v>
      </c>
      <c r="CH40" s="178">
        <v>2.5714285714285716</v>
      </c>
      <c r="CI40" s="179">
        <v>3.977272727272727</v>
      </c>
      <c r="CJ40" s="180">
        <v>6.0</v>
      </c>
      <c r="CK40" s="181">
        <v>28.0</v>
      </c>
      <c r="CL40" s="178">
        <v>0.0</v>
      </c>
      <c r="CM40" s="179">
        <v>0.045454545454545456</v>
      </c>
      <c r="CN40" s="110">
        <v>41.0</v>
      </c>
      <c r="CO40" s="115">
        <v>10.0</v>
      </c>
      <c r="CP40" s="112">
        <f t="shared" si="29"/>
        <v>80.39215686</v>
      </c>
      <c r="CQ40" s="177">
        <f t="shared" si="30"/>
        <v>19.60784314</v>
      </c>
      <c r="CR40" s="178">
        <v>3.0</v>
      </c>
      <c r="CS40" s="179">
        <v>7.1</v>
      </c>
      <c r="CT40" s="178">
        <v>45.073170731707314</v>
      </c>
      <c r="CU40" s="179">
        <v>171.1</v>
      </c>
      <c r="CV40" s="180">
        <v>10.0</v>
      </c>
      <c r="CW40" s="179">
        <v>6.0</v>
      </c>
      <c r="CX40" s="178">
        <v>3.3658536585365852</v>
      </c>
      <c r="CY40" s="179">
        <v>5.5</v>
      </c>
      <c r="CZ40" s="180">
        <v>27.0</v>
      </c>
      <c r="DA40" s="179">
        <v>10.0</v>
      </c>
      <c r="DB40" s="178">
        <v>0.04878048780487805</v>
      </c>
      <c r="DC40" s="182">
        <v>0.0</v>
      </c>
      <c r="DD40" s="25"/>
      <c r="DE40" s="25"/>
      <c r="DF40" s="25"/>
      <c r="DG40" s="25"/>
      <c r="DH40" s="25"/>
    </row>
    <row r="41">
      <c r="A41" s="59" t="s">
        <v>172</v>
      </c>
      <c r="B41" s="60" t="s">
        <v>2765</v>
      </c>
      <c r="C41" s="61">
        <v>41.0</v>
      </c>
      <c r="D41" s="63">
        <f t="shared" ref="D41:D43" si="32">(C41/C$43)*100</f>
        <v>93.18181818</v>
      </c>
      <c r="E41" s="63">
        <f t="shared" si="18"/>
        <v>11.51685393</v>
      </c>
      <c r="F41" s="63">
        <v>4.097560975609756</v>
      </c>
      <c r="G41" s="63">
        <v>99.41463414634147</v>
      </c>
      <c r="H41" s="64">
        <v>19.0</v>
      </c>
      <c r="I41" s="63">
        <v>5.2439024390243905</v>
      </c>
      <c r="J41" s="64">
        <v>31.0</v>
      </c>
      <c r="K41" s="65">
        <v>0.2926829268292683</v>
      </c>
      <c r="L41" s="121">
        <v>32.0</v>
      </c>
      <c r="M41" s="76">
        <v>9.0</v>
      </c>
      <c r="N41" s="68">
        <f t="shared" si="19"/>
        <v>78.04878049</v>
      </c>
      <c r="O41" s="161">
        <f t="shared" si="20"/>
        <v>21.95121951</v>
      </c>
      <c r="P41" s="158">
        <v>3.25</v>
      </c>
      <c r="Q41" s="159">
        <v>7.111111111111111</v>
      </c>
      <c r="R41" s="158">
        <v>117.15625</v>
      </c>
      <c r="S41" s="159">
        <v>36.333333333333336</v>
      </c>
      <c r="T41" s="160">
        <v>12.0</v>
      </c>
      <c r="U41" s="159">
        <v>7.0</v>
      </c>
      <c r="V41" s="158">
        <v>4.84375</v>
      </c>
      <c r="W41" s="159">
        <v>6.666666666666667</v>
      </c>
      <c r="X41" s="160">
        <v>25.0</v>
      </c>
      <c r="Y41" s="159">
        <v>8.0</v>
      </c>
      <c r="Z41" s="158">
        <v>0.28125</v>
      </c>
      <c r="AA41" s="159">
        <v>0.3333333333333333</v>
      </c>
      <c r="AB41" s="66">
        <v>21.0</v>
      </c>
      <c r="AC41" s="76">
        <v>20.0</v>
      </c>
      <c r="AD41" s="68">
        <f t="shared" si="21"/>
        <v>51.2195122</v>
      </c>
      <c r="AE41" s="161">
        <f t="shared" si="22"/>
        <v>48.7804878</v>
      </c>
      <c r="AF41" s="158">
        <v>3.5714285714285716</v>
      </c>
      <c r="AG41" s="159">
        <v>4.65</v>
      </c>
      <c r="AH41" s="158">
        <v>172.52380952380952</v>
      </c>
      <c r="AI41" s="159">
        <v>22.65</v>
      </c>
      <c r="AJ41" s="160">
        <v>10.0</v>
      </c>
      <c r="AK41" s="162">
        <v>9.0</v>
      </c>
      <c r="AL41" s="158">
        <v>4.9523809523809526</v>
      </c>
      <c r="AM41" s="159">
        <v>5.55</v>
      </c>
      <c r="AN41" s="160">
        <v>18.0</v>
      </c>
      <c r="AO41" s="159">
        <v>17.0</v>
      </c>
      <c r="AP41" s="158">
        <v>0.23809523809523808</v>
      </c>
      <c r="AQ41" s="159">
        <v>0.35</v>
      </c>
      <c r="AR41" s="66">
        <v>27.0</v>
      </c>
      <c r="AS41" s="76">
        <v>14.0</v>
      </c>
      <c r="AT41" s="68">
        <f t="shared" si="23"/>
        <v>65.85365854</v>
      </c>
      <c r="AU41" s="161">
        <f t="shared" si="24"/>
        <v>34.14634146</v>
      </c>
      <c r="AV41" s="158">
        <v>3.4074074074074074</v>
      </c>
      <c r="AW41" s="159">
        <v>5.428571428571429</v>
      </c>
      <c r="AX41" s="158">
        <v>56.74074074074074</v>
      </c>
      <c r="AY41" s="159">
        <v>181.71428571428572</v>
      </c>
      <c r="AZ41" s="160">
        <v>11.0</v>
      </c>
      <c r="BA41" s="162">
        <v>9.0</v>
      </c>
      <c r="BB41" s="158">
        <v>4.888888888888889</v>
      </c>
      <c r="BC41" s="159">
        <v>5.928571428571429</v>
      </c>
      <c r="BD41" s="160">
        <v>21.0</v>
      </c>
      <c r="BE41" s="159">
        <v>13.0</v>
      </c>
      <c r="BF41" s="158">
        <v>0.2222222222222222</v>
      </c>
      <c r="BG41" s="159">
        <v>0.42857142857142855</v>
      </c>
      <c r="BH41" s="66">
        <v>6.0</v>
      </c>
      <c r="BI41" s="76">
        <v>35.0</v>
      </c>
      <c r="BJ41" s="68">
        <f t="shared" si="25"/>
        <v>14.63414634</v>
      </c>
      <c r="BK41" s="161">
        <f t="shared" si="26"/>
        <v>85.36585366</v>
      </c>
      <c r="BL41" s="158">
        <v>1.8333333333333333</v>
      </c>
      <c r="BM41" s="159">
        <v>4.485714285714286</v>
      </c>
      <c r="BN41" s="158">
        <v>154.5</v>
      </c>
      <c r="BO41" s="159">
        <v>89.97142857142858</v>
      </c>
      <c r="BP41" s="160">
        <v>3.0</v>
      </c>
      <c r="BQ41" s="162">
        <v>16.0</v>
      </c>
      <c r="BR41" s="158">
        <v>3.3333333333333335</v>
      </c>
      <c r="BS41" s="159">
        <v>5.571428571428571</v>
      </c>
      <c r="BT41" s="160">
        <v>6.0</v>
      </c>
      <c r="BU41" s="162">
        <v>27.0</v>
      </c>
      <c r="BV41" s="158">
        <v>0.0</v>
      </c>
      <c r="BW41" s="159">
        <v>0.34285714285714286</v>
      </c>
      <c r="BX41" s="66">
        <v>18.0</v>
      </c>
      <c r="BY41" s="76">
        <v>23.0</v>
      </c>
      <c r="BZ41" s="68">
        <f t="shared" si="27"/>
        <v>43.90243902</v>
      </c>
      <c r="CA41" s="161">
        <f t="shared" si="28"/>
        <v>56.09756098</v>
      </c>
      <c r="CB41" s="158">
        <v>2.6666666666666665</v>
      </c>
      <c r="CC41" s="159">
        <v>5.217391304347826</v>
      </c>
      <c r="CD41" s="158">
        <v>191.66666666666666</v>
      </c>
      <c r="CE41" s="159">
        <v>27.217391304347824</v>
      </c>
      <c r="CF41" s="160">
        <v>10.0</v>
      </c>
      <c r="CG41" s="162">
        <v>12.0</v>
      </c>
      <c r="CH41" s="158">
        <v>4.277777777777778</v>
      </c>
      <c r="CI41" s="159">
        <v>6.0</v>
      </c>
      <c r="CJ41" s="160">
        <v>13.0</v>
      </c>
      <c r="CK41" s="162">
        <v>22.0</v>
      </c>
      <c r="CL41" s="158">
        <v>0.2777777777777778</v>
      </c>
      <c r="CM41" s="159">
        <v>0.30434782608695654</v>
      </c>
      <c r="CN41" s="66">
        <v>27.0</v>
      </c>
      <c r="CO41" s="76">
        <v>14.0</v>
      </c>
      <c r="CP41" s="68">
        <f t="shared" si="29"/>
        <v>65.85365854</v>
      </c>
      <c r="CQ41" s="161">
        <f t="shared" si="30"/>
        <v>34.14634146</v>
      </c>
      <c r="CR41" s="158">
        <v>3.4074074074074074</v>
      </c>
      <c r="CS41" s="159">
        <v>5.428571428571429</v>
      </c>
      <c r="CT41" s="158">
        <v>46.148148148148145</v>
      </c>
      <c r="CU41" s="159">
        <v>202.14285714285714</v>
      </c>
      <c r="CV41" s="160">
        <v>12.0</v>
      </c>
      <c r="CW41" s="159">
        <v>12.0</v>
      </c>
      <c r="CX41" s="158">
        <v>4.962962962962963</v>
      </c>
      <c r="CY41" s="159">
        <v>5.785714285714286</v>
      </c>
      <c r="CZ41" s="160">
        <v>22.0</v>
      </c>
      <c r="DA41" s="159">
        <v>10.0</v>
      </c>
      <c r="DB41" s="158">
        <v>0.2962962962962963</v>
      </c>
      <c r="DC41" s="163">
        <v>0.2857142857142857</v>
      </c>
      <c r="DD41" s="25"/>
      <c r="DE41" s="25"/>
      <c r="DF41" s="25"/>
      <c r="DG41" s="25"/>
      <c r="DH41" s="25"/>
    </row>
    <row r="42">
      <c r="A42" s="45"/>
      <c r="B42" s="98" t="s">
        <v>2766</v>
      </c>
      <c r="C42" s="83">
        <v>3.0</v>
      </c>
      <c r="D42" s="85">
        <f t="shared" si="32"/>
        <v>6.818181818</v>
      </c>
      <c r="E42" s="164">
        <f t="shared" si="18"/>
        <v>0.8426966292</v>
      </c>
      <c r="F42" s="85">
        <v>1.6666666666666667</v>
      </c>
      <c r="G42" s="85">
        <v>73.0</v>
      </c>
      <c r="H42" s="86">
        <v>2.0</v>
      </c>
      <c r="I42" s="85">
        <v>3.6666666666666665</v>
      </c>
      <c r="J42" s="86">
        <v>2.0</v>
      </c>
      <c r="K42" s="87">
        <v>0.0</v>
      </c>
      <c r="L42" s="96">
        <v>3.0</v>
      </c>
      <c r="M42" s="102"/>
      <c r="N42" s="90">
        <f t="shared" si="19"/>
        <v>100</v>
      </c>
      <c r="O42" s="170">
        <f t="shared" si="20"/>
        <v>0</v>
      </c>
      <c r="P42" s="167">
        <v>1.6666666666666667</v>
      </c>
      <c r="Q42" s="173"/>
      <c r="R42" s="167">
        <v>73.0</v>
      </c>
      <c r="S42" s="173"/>
      <c r="T42" s="169">
        <v>2.0</v>
      </c>
      <c r="U42" s="173"/>
      <c r="V42" s="167">
        <v>3.6666666666666665</v>
      </c>
      <c r="W42" s="173"/>
      <c r="X42" s="169">
        <v>2.0</v>
      </c>
      <c r="Y42" s="173"/>
      <c r="Z42" s="167">
        <v>0.0</v>
      </c>
      <c r="AA42" s="173"/>
      <c r="AB42" s="88">
        <v>3.0</v>
      </c>
      <c r="AC42" s="192"/>
      <c r="AD42" s="90">
        <f t="shared" si="21"/>
        <v>100</v>
      </c>
      <c r="AE42" s="170">
        <f t="shared" si="22"/>
        <v>0</v>
      </c>
      <c r="AF42" s="167">
        <v>1.6666666666666667</v>
      </c>
      <c r="AG42" s="173"/>
      <c r="AH42" s="167">
        <v>73.0</v>
      </c>
      <c r="AI42" s="173"/>
      <c r="AJ42" s="169">
        <v>2.0</v>
      </c>
      <c r="AK42" s="189"/>
      <c r="AL42" s="167">
        <v>3.6666666666666665</v>
      </c>
      <c r="AM42" s="173"/>
      <c r="AN42" s="169">
        <v>2.0</v>
      </c>
      <c r="AO42" s="173"/>
      <c r="AP42" s="167">
        <v>0.0</v>
      </c>
      <c r="AQ42" s="173"/>
      <c r="AR42" s="88">
        <v>3.0</v>
      </c>
      <c r="AS42" s="102"/>
      <c r="AT42" s="90">
        <f t="shared" si="23"/>
        <v>100</v>
      </c>
      <c r="AU42" s="170">
        <f t="shared" si="24"/>
        <v>0</v>
      </c>
      <c r="AV42" s="167">
        <v>1.6666666666666667</v>
      </c>
      <c r="AW42" s="173"/>
      <c r="AX42" s="167">
        <v>73.0</v>
      </c>
      <c r="AY42" s="173"/>
      <c r="AZ42" s="169">
        <v>2.0</v>
      </c>
      <c r="BA42" s="189"/>
      <c r="BB42" s="167">
        <v>3.6666666666666665</v>
      </c>
      <c r="BC42" s="173"/>
      <c r="BD42" s="169">
        <v>2.0</v>
      </c>
      <c r="BE42" s="173"/>
      <c r="BF42" s="167">
        <v>0.0</v>
      </c>
      <c r="BG42" s="173"/>
      <c r="BH42" s="88">
        <v>1.0</v>
      </c>
      <c r="BI42" s="165">
        <v>2.0</v>
      </c>
      <c r="BJ42" s="90">
        <f t="shared" si="25"/>
        <v>33.33333333</v>
      </c>
      <c r="BK42" s="170">
        <f t="shared" si="26"/>
        <v>66.66666667</v>
      </c>
      <c r="BL42" s="167">
        <v>1.0</v>
      </c>
      <c r="BM42" s="168">
        <v>2.0</v>
      </c>
      <c r="BN42" s="167">
        <v>214.0</v>
      </c>
      <c r="BO42" s="168">
        <v>2.5</v>
      </c>
      <c r="BP42" s="169">
        <v>1.0</v>
      </c>
      <c r="BQ42" s="171">
        <v>1.0</v>
      </c>
      <c r="BR42" s="167">
        <v>3.0</v>
      </c>
      <c r="BS42" s="168">
        <v>4.0</v>
      </c>
      <c r="BT42" s="169">
        <v>1.0</v>
      </c>
      <c r="BU42" s="171">
        <v>2.0</v>
      </c>
      <c r="BV42" s="167">
        <v>0.0</v>
      </c>
      <c r="BW42" s="168">
        <v>0.0</v>
      </c>
      <c r="BX42" s="88">
        <v>1.0</v>
      </c>
      <c r="BY42" s="89">
        <v>2.0</v>
      </c>
      <c r="BZ42" s="90">
        <f t="shared" si="27"/>
        <v>33.33333333</v>
      </c>
      <c r="CA42" s="170">
        <f t="shared" si="28"/>
        <v>66.66666667</v>
      </c>
      <c r="CB42" s="167">
        <v>1.0</v>
      </c>
      <c r="CC42" s="168">
        <v>2.0</v>
      </c>
      <c r="CD42" s="167">
        <v>214.0</v>
      </c>
      <c r="CE42" s="168">
        <v>2.5</v>
      </c>
      <c r="CF42" s="169">
        <v>1.0</v>
      </c>
      <c r="CG42" s="171">
        <v>1.0</v>
      </c>
      <c r="CH42" s="167">
        <v>3.0</v>
      </c>
      <c r="CI42" s="168">
        <v>4.0</v>
      </c>
      <c r="CJ42" s="169">
        <v>1.0</v>
      </c>
      <c r="CK42" s="171">
        <v>2.0</v>
      </c>
      <c r="CL42" s="167">
        <v>0.0</v>
      </c>
      <c r="CM42" s="168">
        <v>0.0</v>
      </c>
      <c r="CN42" s="88">
        <v>3.0</v>
      </c>
      <c r="CO42" s="102"/>
      <c r="CP42" s="90">
        <f t="shared" si="29"/>
        <v>100</v>
      </c>
      <c r="CQ42" s="170">
        <f t="shared" si="30"/>
        <v>0</v>
      </c>
      <c r="CR42" s="167">
        <v>1.6666666666666667</v>
      </c>
      <c r="CS42" s="173"/>
      <c r="CT42" s="167">
        <v>73.0</v>
      </c>
      <c r="CU42" s="173"/>
      <c r="CV42" s="169">
        <v>2.0</v>
      </c>
      <c r="CW42" s="173"/>
      <c r="CX42" s="167">
        <v>3.6666666666666665</v>
      </c>
      <c r="CY42" s="173"/>
      <c r="CZ42" s="169">
        <v>2.0</v>
      </c>
      <c r="DA42" s="173"/>
      <c r="DB42" s="167">
        <v>0.0</v>
      </c>
      <c r="DC42" s="193"/>
      <c r="DD42" s="25"/>
      <c r="DE42" s="25"/>
      <c r="DF42" s="25"/>
      <c r="DG42" s="25"/>
      <c r="DH42" s="25"/>
    </row>
    <row r="43">
      <c r="A43" s="122" t="s">
        <v>2744</v>
      </c>
      <c r="B43" s="109"/>
      <c r="C43" s="110">
        <v>44.0</v>
      </c>
      <c r="D43" s="112">
        <f t="shared" si="32"/>
        <v>100</v>
      </c>
      <c r="E43" s="176">
        <f t="shared" si="18"/>
        <v>12.35955056</v>
      </c>
      <c r="F43" s="112">
        <v>3.9318181818181817</v>
      </c>
      <c r="G43" s="112">
        <v>97.61363636363636</v>
      </c>
      <c r="H43" s="113">
        <v>19.0</v>
      </c>
      <c r="I43" s="112">
        <v>5.136363636363637</v>
      </c>
      <c r="J43" s="113">
        <v>31.0</v>
      </c>
      <c r="K43" s="114">
        <v>0.2727272727272727</v>
      </c>
      <c r="L43" s="119">
        <v>35.0</v>
      </c>
      <c r="M43" s="115">
        <v>9.0</v>
      </c>
      <c r="N43" s="112">
        <f t="shared" si="19"/>
        <v>79.54545455</v>
      </c>
      <c r="O43" s="177">
        <f t="shared" si="20"/>
        <v>20.45454545</v>
      </c>
      <c r="P43" s="178">
        <v>3.1142857142857143</v>
      </c>
      <c r="Q43" s="179">
        <v>7.111111111111111</v>
      </c>
      <c r="R43" s="178">
        <v>113.37142857142857</v>
      </c>
      <c r="S43" s="179">
        <v>36.333333333333336</v>
      </c>
      <c r="T43" s="180">
        <v>12.0</v>
      </c>
      <c r="U43" s="179">
        <v>7.0</v>
      </c>
      <c r="V43" s="178">
        <v>4.742857142857143</v>
      </c>
      <c r="W43" s="179">
        <v>6.666666666666667</v>
      </c>
      <c r="X43" s="180">
        <v>26.0</v>
      </c>
      <c r="Y43" s="179">
        <v>8.0</v>
      </c>
      <c r="Z43" s="178">
        <v>0.2571428571428571</v>
      </c>
      <c r="AA43" s="179">
        <v>0.3333333333333333</v>
      </c>
      <c r="AB43" s="110">
        <v>24.0</v>
      </c>
      <c r="AC43" s="115">
        <v>20.0</v>
      </c>
      <c r="AD43" s="112">
        <f t="shared" si="21"/>
        <v>54.54545455</v>
      </c>
      <c r="AE43" s="177">
        <f t="shared" si="22"/>
        <v>45.45454545</v>
      </c>
      <c r="AF43" s="178">
        <v>3.3333333333333335</v>
      </c>
      <c r="AG43" s="179">
        <v>4.65</v>
      </c>
      <c r="AH43" s="178">
        <v>160.08333333333334</v>
      </c>
      <c r="AI43" s="179">
        <v>22.65</v>
      </c>
      <c r="AJ43" s="180">
        <v>10.0</v>
      </c>
      <c r="AK43" s="181">
        <v>9.0</v>
      </c>
      <c r="AL43" s="178">
        <v>4.791666666666667</v>
      </c>
      <c r="AM43" s="179">
        <v>5.55</v>
      </c>
      <c r="AN43" s="180">
        <v>19.0</v>
      </c>
      <c r="AO43" s="179">
        <v>17.0</v>
      </c>
      <c r="AP43" s="178">
        <v>0.20833333333333334</v>
      </c>
      <c r="AQ43" s="179">
        <v>0.35</v>
      </c>
      <c r="AR43" s="110">
        <v>30.0</v>
      </c>
      <c r="AS43" s="115">
        <v>14.0</v>
      </c>
      <c r="AT43" s="112">
        <f t="shared" si="23"/>
        <v>68.18181818</v>
      </c>
      <c r="AU43" s="177">
        <f t="shared" si="24"/>
        <v>31.81818182</v>
      </c>
      <c r="AV43" s="178">
        <v>3.2333333333333334</v>
      </c>
      <c r="AW43" s="179">
        <v>5.428571428571429</v>
      </c>
      <c r="AX43" s="178">
        <v>58.36666666666667</v>
      </c>
      <c r="AY43" s="179">
        <v>181.71428571428572</v>
      </c>
      <c r="AZ43" s="180">
        <v>11.0</v>
      </c>
      <c r="BA43" s="181">
        <v>9.0</v>
      </c>
      <c r="BB43" s="178">
        <v>4.766666666666667</v>
      </c>
      <c r="BC43" s="179">
        <v>5.928571428571429</v>
      </c>
      <c r="BD43" s="180">
        <v>21.0</v>
      </c>
      <c r="BE43" s="179">
        <v>13.0</v>
      </c>
      <c r="BF43" s="178">
        <v>0.2</v>
      </c>
      <c r="BG43" s="179">
        <v>0.42857142857142855</v>
      </c>
      <c r="BH43" s="110">
        <v>7.0</v>
      </c>
      <c r="BI43" s="115">
        <v>37.0</v>
      </c>
      <c r="BJ43" s="112">
        <f t="shared" si="25"/>
        <v>15.90909091</v>
      </c>
      <c r="BK43" s="177">
        <f t="shared" si="26"/>
        <v>84.09090909</v>
      </c>
      <c r="BL43" s="178">
        <v>1.7142857142857142</v>
      </c>
      <c r="BM43" s="179">
        <v>4.351351351351352</v>
      </c>
      <c r="BN43" s="178">
        <v>163.0</v>
      </c>
      <c r="BO43" s="179">
        <v>85.24324324324324</v>
      </c>
      <c r="BP43" s="180">
        <v>3.0</v>
      </c>
      <c r="BQ43" s="181">
        <v>16.0</v>
      </c>
      <c r="BR43" s="178">
        <v>3.2857142857142856</v>
      </c>
      <c r="BS43" s="179">
        <v>5.486486486486487</v>
      </c>
      <c r="BT43" s="180">
        <v>6.0</v>
      </c>
      <c r="BU43" s="181">
        <v>27.0</v>
      </c>
      <c r="BV43" s="178">
        <v>0.0</v>
      </c>
      <c r="BW43" s="179">
        <v>0.32432432432432434</v>
      </c>
      <c r="BX43" s="110">
        <v>19.0</v>
      </c>
      <c r="BY43" s="115">
        <v>25.0</v>
      </c>
      <c r="BZ43" s="112">
        <f t="shared" si="27"/>
        <v>43.18181818</v>
      </c>
      <c r="CA43" s="177">
        <f t="shared" si="28"/>
        <v>56.81818182</v>
      </c>
      <c r="CB43" s="178">
        <v>2.5789473684210527</v>
      </c>
      <c r="CC43" s="179">
        <v>4.96</v>
      </c>
      <c r="CD43" s="178">
        <v>192.8421052631579</v>
      </c>
      <c r="CE43" s="179">
        <v>25.24</v>
      </c>
      <c r="CF43" s="180">
        <v>10.0</v>
      </c>
      <c r="CG43" s="181">
        <v>12.0</v>
      </c>
      <c r="CH43" s="178">
        <v>4.2105263157894735</v>
      </c>
      <c r="CI43" s="179">
        <v>5.84</v>
      </c>
      <c r="CJ43" s="180">
        <v>13.0</v>
      </c>
      <c r="CK43" s="181">
        <v>22.0</v>
      </c>
      <c r="CL43" s="178">
        <v>0.2631578947368421</v>
      </c>
      <c r="CM43" s="179">
        <v>0.28</v>
      </c>
      <c r="CN43" s="110">
        <v>30.0</v>
      </c>
      <c r="CO43" s="115">
        <v>14.0</v>
      </c>
      <c r="CP43" s="112">
        <f t="shared" si="29"/>
        <v>68.18181818</v>
      </c>
      <c r="CQ43" s="177">
        <f t="shared" si="30"/>
        <v>31.81818182</v>
      </c>
      <c r="CR43" s="178">
        <v>3.2333333333333334</v>
      </c>
      <c r="CS43" s="179">
        <v>5.428571428571429</v>
      </c>
      <c r="CT43" s="178">
        <v>48.833333333333336</v>
      </c>
      <c r="CU43" s="179">
        <v>202.14285714285714</v>
      </c>
      <c r="CV43" s="180">
        <v>12.0</v>
      </c>
      <c r="CW43" s="179">
        <v>12.0</v>
      </c>
      <c r="CX43" s="178">
        <v>4.833333333333333</v>
      </c>
      <c r="CY43" s="179">
        <v>5.785714285714286</v>
      </c>
      <c r="CZ43" s="180">
        <v>22.0</v>
      </c>
      <c r="DA43" s="179">
        <v>10.0</v>
      </c>
      <c r="DB43" s="178">
        <v>0.26666666666666666</v>
      </c>
      <c r="DC43" s="182">
        <v>0.2857142857142857</v>
      </c>
      <c r="DD43" s="25"/>
      <c r="DE43" s="25"/>
      <c r="DF43" s="25"/>
      <c r="DG43" s="25"/>
      <c r="DH43" s="25"/>
    </row>
    <row r="44">
      <c r="A44" s="194" t="s">
        <v>2741</v>
      </c>
      <c r="B44" s="195"/>
      <c r="C44" s="136">
        <v>356.0</v>
      </c>
      <c r="D44" s="138">
        <f>(C44/C$44)*100</f>
        <v>100</v>
      </c>
      <c r="E44" s="196">
        <f t="shared" si="18"/>
        <v>100</v>
      </c>
      <c r="F44" s="138">
        <v>5.01685393258427</v>
      </c>
      <c r="G44" s="138">
        <v>76.06460674157303</v>
      </c>
      <c r="H44" s="139">
        <v>47.0</v>
      </c>
      <c r="I44" s="138">
        <v>5.258426966292135</v>
      </c>
      <c r="J44" s="139">
        <v>93.0</v>
      </c>
      <c r="K44" s="145">
        <v>0.25842696629213485</v>
      </c>
      <c r="L44" s="197">
        <v>309.0</v>
      </c>
      <c r="M44" s="198">
        <v>47.0</v>
      </c>
      <c r="N44" s="199">
        <f t="shared" si="19"/>
        <v>86.79775281</v>
      </c>
      <c r="O44" s="200">
        <f t="shared" si="20"/>
        <v>13.20224719</v>
      </c>
      <c r="P44" s="201">
        <v>4.631067961165049</v>
      </c>
      <c r="Q44" s="202">
        <v>7.553191489361702</v>
      </c>
      <c r="R44" s="201">
        <v>73.54692556634305</v>
      </c>
      <c r="S44" s="202">
        <v>92.61702127659575</v>
      </c>
      <c r="T44" s="203">
        <v>30.0</v>
      </c>
      <c r="U44" s="202">
        <v>18.0</v>
      </c>
      <c r="V44" s="201">
        <v>4.87378640776699</v>
      </c>
      <c r="W44" s="202">
        <v>7.787234042553192</v>
      </c>
      <c r="X44" s="203">
        <v>86.0</v>
      </c>
      <c r="Y44" s="202">
        <v>31.0</v>
      </c>
      <c r="Z44" s="201">
        <v>0.20388349514563106</v>
      </c>
      <c r="AA44" s="202">
        <v>0.6170212765957447</v>
      </c>
      <c r="AB44" s="204">
        <v>222.0</v>
      </c>
      <c r="AC44" s="198">
        <v>134.0</v>
      </c>
      <c r="AD44" s="199">
        <f t="shared" si="21"/>
        <v>62.35955056</v>
      </c>
      <c r="AE44" s="200">
        <f t="shared" si="22"/>
        <v>37.64044944</v>
      </c>
      <c r="AF44" s="201">
        <v>4.252252252252252</v>
      </c>
      <c r="AG44" s="202">
        <v>6.2835820895522385</v>
      </c>
      <c r="AH44" s="201">
        <v>59.054054054054056</v>
      </c>
      <c r="AI44" s="202">
        <v>104.24626865671642</v>
      </c>
      <c r="AJ44" s="203">
        <v>24.0</v>
      </c>
      <c r="AK44" s="205">
        <v>25.0</v>
      </c>
      <c r="AL44" s="201">
        <v>4.509009009009009</v>
      </c>
      <c r="AM44" s="202">
        <v>6.5</v>
      </c>
      <c r="AN44" s="203">
        <v>78.0</v>
      </c>
      <c r="AO44" s="202">
        <v>57.0</v>
      </c>
      <c r="AP44" s="201">
        <v>0.18018018018018017</v>
      </c>
      <c r="AQ44" s="202">
        <v>0.3880597014925373</v>
      </c>
      <c r="AR44" s="204">
        <v>206.0</v>
      </c>
      <c r="AS44" s="198">
        <v>150.0</v>
      </c>
      <c r="AT44" s="199">
        <f t="shared" si="23"/>
        <v>57.86516854</v>
      </c>
      <c r="AU44" s="200">
        <f t="shared" si="24"/>
        <v>42.13483146</v>
      </c>
      <c r="AV44" s="201">
        <v>3.4174757281553396</v>
      </c>
      <c r="AW44" s="202">
        <v>7.213333333333333</v>
      </c>
      <c r="AX44" s="201">
        <v>47.75242718446602</v>
      </c>
      <c r="AY44" s="202">
        <v>114.94666666666667</v>
      </c>
      <c r="AZ44" s="203">
        <v>22.0</v>
      </c>
      <c r="BA44" s="205">
        <v>32.0</v>
      </c>
      <c r="BB44" s="201">
        <v>4.412621359223301</v>
      </c>
      <c r="BC44" s="202">
        <v>6.42</v>
      </c>
      <c r="BD44" s="203">
        <v>78.0</v>
      </c>
      <c r="BE44" s="202">
        <v>63.0</v>
      </c>
      <c r="BF44" s="201">
        <v>0.13592233009708737</v>
      </c>
      <c r="BG44" s="202">
        <v>0.4266666666666667</v>
      </c>
      <c r="BH44" s="204">
        <v>28.0</v>
      </c>
      <c r="BI44" s="198">
        <v>328.0</v>
      </c>
      <c r="BJ44" s="199">
        <f t="shared" si="25"/>
        <v>7.865168539</v>
      </c>
      <c r="BK44" s="200">
        <f t="shared" si="26"/>
        <v>92.13483146</v>
      </c>
      <c r="BL44" s="201">
        <v>1.8928571428571428</v>
      </c>
      <c r="BM44" s="202">
        <v>5.283536585365853</v>
      </c>
      <c r="BN44" s="201">
        <v>183.0</v>
      </c>
      <c r="BO44" s="202">
        <v>66.9359756097561</v>
      </c>
      <c r="BP44" s="203">
        <v>9.0</v>
      </c>
      <c r="BQ44" s="205">
        <v>38.0</v>
      </c>
      <c r="BR44" s="201">
        <v>3.892857142857143</v>
      </c>
      <c r="BS44" s="202">
        <v>5.375</v>
      </c>
      <c r="BT44" s="203">
        <v>24.0</v>
      </c>
      <c r="BU44" s="205">
        <v>89.0</v>
      </c>
      <c r="BV44" s="201">
        <v>0.03571428571428571</v>
      </c>
      <c r="BW44" s="202">
        <v>0.2774390243902439</v>
      </c>
      <c r="BX44" s="204">
        <v>92.0</v>
      </c>
      <c r="BY44" s="198">
        <v>264.0</v>
      </c>
      <c r="BZ44" s="199">
        <f t="shared" si="27"/>
        <v>25.84269663</v>
      </c>
      <c r="CA44" s="200">
        <f t="shared" si="28"/>
        <v>74.15730337</v>
      </c>
      <c r="CB44" s="201">
        <v>2.5</v>
      </c>
      <c r="CC44" s="202">
        <v>5.893939393939394</v>
      </c>
      <c r="CD44" s="201">
        <v>143.80434782608697</v>
      </c>
      <c r="CE44" s="202">
        <v>52.458333333333336</v>
      </c>
      <c r="CF44" s="203">
        <v>26.0</v>
      </c>
      <c r="CG44" s="205">
        <v>33.0</v>
      </c>
      <c r="CH44" s="201">
        <v>3.967391304347826</v>
      </c>
      <c r="CI44" s="202">
        <v>5.708333333333333</v>
      </c>
      <c r="CJ44" s="203">
        <v>50.0</v>
      </c>
      <c r="CK44" s="205">
        <v>83.0</v>
      </c>
      <c r="CL44" s="201">
        <v>0.15217391304347827</v>
      </c>
      <c r="CM44" s="202">
        <v>0.29545454545454547</v>
      </c>
      <c r="CN44" s="204">
        <v>210.0</v>
      </c>
      <c r="CO44" s="198">
        <v>146.0</v>
      </c>
      <c r="CP44" s="199">
        <f t="shared" si="29"/>
        <v>58.98876404</v>
      </c>
      <c r="CQ44" s="200">
        <f t="shared" si="30"/>
        <v>41.01123596</v>
      </c>
      <c r="CR44" s="201">
        <v>3.1952380952380954</v>
      </c>
      <c r="CS44" s="202">
        <v>7.636986301369863</v>
      </c>
      <c r="CT44" s="201">
        <v>61.44285714285714</v>
      </c>
      <c r="CU44" s="202">
        <v>97.0958904109589</v>
      </c>
      <c r="CV44" s="203">
        <v>33.0</v>
      </c>
      <c r="CW44" s="202">
        <v>37.0</v>
      </c>
      <c r="CX44" s="201">
        <v>3.9380952380952383</v>
      </c>
      <c r="CY44" s="202">
        <v>7.157534246575342</v>
      </c>
      <c r="CZ44" s="203">
        <v>72.0</v>
      </c>
      <c r="DA44" s="202">
        <v>64.0</v>
      </c>
      <c r="DB44" s="201">
        <v>0.14285714285714285</v>
      </c>
      <c r="DC44" s="206">
        <v>0.4246575342465753</v>
      </c>
      <c r="DD44" s="25"/>
      <c r="DE44" s="25"/>
      <c r="DF44" s="25"/>
      <c r="DG44" s="25"/>
      <c r="DH44" s="25"/>
    </row>
    <row r="45">
      <c r="A45" s="25"/>
      <c r="B45" s="25"/>
      <c r="C45" s="25"/>
      <c r="D45" s="25"/>
      <c r="E45" s="25"/>
      <c r="F45" s="25"/>
      <c r="G45" s="25"/>
      <c r="H45" s="207">
        <f>C36/H36</f>
        <v>5.931818182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</row>
    <row r="46">
      <c r="A46" s="25"/>
      <c r="B46" s="25"/>
      <c r="C46" s="25"/>
      <c r="D46" s="25"/>
      <c r="E46" s="25"/>
      <c r="F46" s="25"/>
      <c r="G46" s="25"/>
      <c r="H46" s="207">
        <f>C40/H40</f>
        <v>3.4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</row>
    <row r="47">
      <c r="A47" s="25"/>
      <c r="B47" s="25"/>
      <c r="C47" s="25"/>
      <c r="D47" s="25"/>
      <c r="E47" s="25"/>
      <c r="F47" s="25"/>
      <c r="G47" s="25"/>
      <c r="H47" s="207">
        <f>C43/H43</f>
        <v>2.315789474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</row>
    <row r="49">
      <c r="A49" s="27" t="s">
        <v>2763</v>
      </c>
      <c r="B49" s="28" t="s">
        <v>2746</v>
      </c>
      <c r="C49" s="147" t="s">
        <v>2758</v>
      </c>
      <c r="D49" s="30" t="s">
        <v>2768</v>
      </c>
      <c r="E49" s="30" t="s">
        <v>2764</v>
      </c>
      <c r="F49" s="30" t="s">
        <v>2751</v>
      </c>
      <c r="G49" s="30" t="s">
        <v>2752</v>
      </c>
      <c r="H49" s="30" t="s">
        <v>2753</v>
      </c>
      <c r="I49" s="30" t="s">
        <v>2754</v>
      </c>
      <c r="J49" s="30" t="s">
        <v>2755</v>
      </c>
      <c r="K49" s="148" t="s">
        <v>2756</v>
      </c>
      <c r="L49" s="31" t="s">
        <v>203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3"/>
      <c r="AB49" s="34" t="s">
        <v>771</v>
      </c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3"/>
      <c r="AR49" s="31" t="s">
        <v>788</v>
      </c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3"/>
      <c r="BH49" s="31" t="s">
        <v>184</v>
      </c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1" t="s">
        <v>2757</v>
      </c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1" t="s">
        <v>2378</v>
      </c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3"/>
      <c r="DD49" s="25"/>
      <c r="DE49" s="25"/>
      <c r="DF49" s="25"/>
      <c r="DG49" s="25"/>
      <c r="DH49" s="25"/>
    </row>
    <row r="50">
      <c r="A50" s="35"/>
      <c r="B50" s="36"/>
      <c r="C50" s="149"/>
      <c r="D50" s="38"/>
      <c r="E50" s="38"/>
      <c r="F50" s="38"/>
      <c r="G50" s="38"/>
      <c r="H50" s="38"/>
      <c r="I50" s="38"/>
      <c r="J50" s="38"/>
      <c r="K50" s="150"/>
      <c r="L50" s="39" t="s">
        <v>2758</v>
      </c>
      <c r="M50" s="40"/>
      <c r="N50" s="41" t="s">
        <v>2769</v>
      </c>
      <c r="O50" s="42"/>
      <c r="P50" s="151" t="s">
        <v>2751</v>
      </c>
      <c r="Q50" s="42"/>
      <c r="R50" s="151" t="s">
        <v>2752</v>
      </c>
      <c r="S50" s="42"/>
      <c r="T50" s="151" t="s">
        <v>2753</v>
      </c>
      <c r="U50" s="42"/>
      <c r="V50" s="151" t="s">
        <v>2760</v>
      </c>
      <c r="W50" s="42"/>
      <c r="X50" s="43" t="s">
        <v>2755</v>
      </c>
      <c r="Y50" s="42"/>
      <c r="Z50" s="151" t="s">
        <v>2756</v>
      </c>
      <c r="AA50" s="44"/>
      <c r="AB50" s="39" t="s">
        <v>2758</v>
      </c>
      <c r="AC50" s="40"/>
      <c r="AD50" s="41" t="s">
        <v>2769</v>
      </c>
      <c r="AE50" s="42"/>
      <c r="AF50" s="151" t="s">
        <v>2751</v>
      </c>
      <c r="AG50" s="42"/>
      <c r="AH50" s="151" t="s">
        <v>2752</v>
      </c>
      <c r="AI50" s="42"/>
      <c r="AJ50" s="151" t="s">
        <v>2753</v>
      </c>
      <c r="AK50" s="42"/>
      <c r="AL50" s="151" t="s">
        <v>2760</v>
      </c>
      <c r="AM50" s="42"/>
      <c r="AN50" s="43" t="s">
        <v>2755</v>
      </c>
      <c r="AO50" s="42"/>
      <c r="AP50" s="151" t="s">
        <v>2756</v>
      </c>
      <c r="AQ50" s="44"/>
      <c r="AR50" s="39" t="s">
        <v>2758</v>
      </c>
      <c r="AS50" s="40"/>
      <c r="AT50" s="41" t="s">
        <v>2769</v>
      </c>
      <c r="AU50" s="42"/>
      <c r="AV50" s="151" t="s">
        <v>2751</v>
      </c>
      <c r="AW50" s="42"/>
      <c r="AX50" s="151" t="s">
        <v>2752</v>
      </c>
      <c r="AY50" s="42"/>
      <c r="AZ50" s="151" t="s">
        <v>2753</v>
      </c>
      <c r="BA50" s="42"/>
      <c r="BB50" s="151" t="s">
        <v>2760</v>
      </c>
      <c r="BC50" s="42"/>
      <c r="BD50" s="43" t="s">
        <v>2755</v>
      </c>
      <c r="BE50" s="42"/>
      <c r="BF50" s="151" t="s">
        <v>2756</v>
      </c>
      <c r="BG50" s="44"/>
      <c r="BH50" s="39" t="s">
        <v>2758</v>
      </c>
      <c r="BI50" s="40"/>
      <c r="BJ50" s="41" t="s">
        <v>2769</v>
      </c>
      <c r="BK50" s="42"/>
      <c r="BL50" s="151" t="s">
        <v>2751</v>
      </c>
      <c r="BM50" s="42"/>
      <c r="BN50" s="151" t="s">
        <v>2752</v>
      </c>
      <c r="BO50" s="42"/>
      <c r="BP50" s="151" t="s">
        <v>2753</v>
      </c>
      <c r="BQ50" s="42"/>
      <c r="BR50" s="151" t="s">
        <v>2760</v>
      </c>
      <c r="BS50" s="42"/>
      <c r="BT50" s="43" t="s">
        <v>2755</v>
      </c>
      <c r="BU50" s="42"/>
      <c r="BV50" s="151" t="s">
        <v>2756</v>
      </c>
      <c r="BW50" s="44"/>
      <c r="BX50" s="39" t="s">
        <v>2758</v>
      </c>
      <c r="BY50" s="40"/>
      <c r="BZ50" s="41" t="s">
        <v>2769</v>
      </c>
      <c r="CA50" s="42"/>
      <c r="CB50" s="151" t="s">
        <v>2751</v>
      </c>
      <c r="CC50" s="42"/>
      <c r="CD50" s="151" t="s">
        <v>2752</v>
      </c>
      <c r="CE50" s="42"/>
      <c r="CF50" s="151" t="s">
        <v>2753</v>
      </c>
      <c r="CG50" s="42"/>
      <c r="CH50" s="151" t="s">
        <v>2760</v>
      </c>
      <c r="CI50" s="42"/>
      <c r="CJ50" s="43" t="s">
        <v>2755</v>
      </c>
      <c r="CK50" s="42"/>
      <c r="CL50" s="151" t="s">
        <v>2756</v>
      </c>
      <c r="CM50" s="44"/>
      <c r="CN50" s="39" t="s">
        <v>2758</v>
      </c>
      <c r="CO50" s="40"/>
      <c r="CP50" s="41" t="s">
        <v>2769</v>
      </c>
      <c r="CQ50" s="42"/>
      <c r="CR50" s="151" t="s">
        <v>2751</v>
      </c>
      <c r="CS50" s="42"/>
      <c r="CT50" s="151" t="s">
        <v>2752</v>
      </c>
      <c r="CU50" s="42"/>
      <c r="CV50" s="151" t="s">
        <v>2753</v>
      </c>
      <c r="CW50" s="42"/>
      <c r="CX50" s="151" t="s">
        <v>2760</v>
      </c>
      <c r="CY50" s="42"/>
      <c r="CZ50" s="43" t="s">
        <v>2755</v>
      </c>
      <c r="DA50" s="42"/>
      <c r="DB50" s="151" t="s">
        <v>2756</v>
      </c>
      <c r="DC50" s="44"/>
      <c r="DD50" s="25"/>
      <c r="DE50" s="25"/>
      <c r="DF50" s="25"/>
      <c r="DG50" s="25"/>
      <c r="DH50" s="25"/>
    </row>
    <row r="51">
      <c r="A51" s="45"/>
      <c r="B51" s="46"/>
      <c r="C51" s="152"/>
      <c r="D51" s="153"/>
      <c r="E51" s="153"/>
      <c r="F51" s="153"/>
      <c r="G51" s="153"/>
      <c r="H51" s="153"/>
      <c r="I51" s="153"/>
      <c r="J51" s="153"/>
      <c r="K51" s="154"/>
      <c r="L51" s="49" t="s">
        <v>2761</v>
      </c>
      <c r="M51" s="50" t="s">
        <v>2762</v>
      </c>
      <c r="N51" s="51" t="s">
        <v>2761</v>
      </c>
      <c r="O51" s="155" t="s">
        <v>2762</v>
      </c>
      <c r="P51" s="156" t="s">
        <v>2761</v>
      </c>
      <c r="Q51" s="52" t="s">
        <v>2762</v>
      </c>
      <c r="R51" s="156" t="s">
        <v>2761</v>
      </c>
      <c r="S51" s="52" t="s">
        <v>2762</v>
      </c>
      <c r="T51" s="156" t="s">
        <v>2761</v>
      </c>
      <c r="U51" s="52" t="s">
        <v>2762</v>
      </c>
      <c r="V51" s="156" t="s">
        <v>2761</v>
      </c>
      <c r="W51" s="52" t="s">
        <v>2762</v>
      </c>
      <c r="X51" s="156" t="s">
        <v>2761</v>
      </c>
      <c r="Y51" s="52" t="s">
        <v>2762</v>
      </c>
      <c r="Z51" s="156" t="s">
        <v>2761</v>
      </c>
      <c r="AA51" s="54" t="s">
        <v>2762</v>
      </c>
      <c r="AB51" s="49" t="s">
        <v>2761</v>
      </c>
      <c r="AC51" s="50" t="s">
        <v>2762</v>
      </c>
      <c r="AD51" s="51" t="s">
        <v>2761</v>
      </c>
      <c r="AE51" s="52" t="s">
        <v>2762</v>
      </c>
      <c r="AF51" s="156" t="s">
        <v>2761</v>
      </c>
      <c r="AG51" s="52" t="s">
        <v>2762</v>
      </c>
      <c r="AH51" s="156" t="s">
        <v>2761</v>
      </c>
      <c r="AI51" s="52" t="s">
        <v>2762</v>
      </c>
      <c r="AJ51" s="156" t="s">
        <v>2761</v>
      </c>
      <c r="AK51" s="52" t="s">
        <v>2762</v>
      </c>
      <c r="AL51" s="156" t="s">
        <v>2761</v>
      </c>
      <c r="AM51" s="52" t="s">
        <v>2762</v>
      </c>
      <c r="AN51" s="156" t="s">
        <v>2761</v>
      </c>
      <c r="AO51" s="52" t="s">
        <v>2762</v>
      </c>
      <c r="AP51" s="156" t="s">
        <v>2761</v>
      </c>
      <c r="AQ51" s="54" t="s">
        <v>2762</v>
      </c>
      <c r="AR51" s="49" t="s">
        <v>2761</v>
      </c>
      <c r="AS51" s="50" t="s">
        <v>2762</v>
      </c>
      <c r="AT51" s="51" t="s">
        <v>2761</v>
      </c>
      <c r="AU51" s="52" t="s">
        <v>2762</v>
      </c>
      <c r="AV51" s="156" t="s">
        <v>2761</v>
      </c>
      <c r="AW51" s="52" t="s">
        <v>2762</v>
      </c>
      <c r="AX51" s="156" t="s">
        <v>2761</v>
      </c>
      <c r="AY51" s="52" t="s">
        <v>2762</v>
      </c>
      <c r="AZ51" s="156" t="s">
        <v>2761</v>
      </c>
      <c r="BA51" s="52" t="s">
        <v>2762</v>
      </c>
      <c r="BB51" s="156" t="s">
        <v>2761</v>
      </c>
      <c r="BC51" s="52" t="s">
        <v>2762</v>
      </c>
      <c r="BD51" s="156" t="s">
        <v>2761</v>
      </c>
      <c r="BE51" s="52" t="s">
        <v>2762</v>
      </c>
      <c r="BF51" s="156" t="s">
        <v>2761</v>
      </c>
      <c r="BG51" s="54" t="s">
        <v>2762</v>
      </c>
      <c r="BH51" s="49" t="s">
        <v>2761</v>
      </c>
      <c r="BI51" s="50" t="s">
        <v>2762</v>
      </c>
      <c r="BJ51" s="51" t="s">
        <v>2761</v>
      </c>
      <c r="BK51" s="52" t="s">
        <v>2762</v>
      </c>
      <c r="BL51" s="156" t="s">
        <v>2761</v>
      </c>
      <c r="BM51" s="52" t="s">
        <v>2762</v>
      </c>
      <c r="BN51" s="156" t="s">
        <v>2761</v>
      </c>
      <c r="BO51" s="52" t="s">
        <v>2762</v>
      </c>
      <c r="BP51" s="156" t="s">
        <v>2761</v>
      </c>
      <c r="BQ51" s="52" t="s">
        <v>2762</v>
      </c>
      <c r="BR51" s="156" t="s">
        <v>2761</v>
      </c>
      <c r="BS51" s="52" t="s">
        <v>2762</v>
      </c>
      <c r="BT51" s="156" t="s">
        <v>2761</v>
      </c>
      <c r="BU51" s="52" t="s">
        <v>2762</v>
      </c>
      <c r="BV51" s="156" t="s">
        <v>2761</v>
      </c>
      <c r="BW51" s="54" t="s">
        <v>2762</v>
      </c>
      <c r="BX51" s="49" t="s">
        <v>2761</v>
      </c>
      <c r="BY51" s="50" t="s">
        <v>2762</v>
      </c>
      <c r="BZ51" s="51" t="s">
        <v>2761</v>
      </c>
      <c r="CA51" s="52" t="s">
        <v>2762</v>
      </c>
      <c r="CB51" s="156" t="s">
        <v>2761</v>
      </c>
      <c r="CC51" s="52" t="s">
        <v>2762</v>
      </c>
      <c r="CD51" s="156" t="s">
        <v>2761</v>
      </c>
      <c r="CE51" s="52" t="s">
        <v>2762</v>
      </c>
      <c r="CF51" s="156" t="s">
        <v>2761</v>
      </c>
      <c r="CG51" s="52" t="s">
        <v>2762</v>
      </c>
      <c r="CH51" s="156" t="s">
        <v>2761</v>
      </c>
      <c r="CI51" s="52" t="s">
        <v>2762</v>
      </c>
      <c r="CJ51" s="156" t="s">
        <v>2761</v>
      </c>
      <c r="CK51" s="52" t="s">
        <v>2762</v>
      </c>
      <c r="CL51" s="156" t="s">
        <v>2761</v>
      </c>
      <c r="CM51" s="54" t="s">
        <v>2762</v>
      </c>
      <c r="CN51" s="49" t="s">
        <v>2761</v>
      </c>
      <c r="CO51" s="50" t="s">
        <v>2762</v>
      </c>
      <c r="CP51" s="51" t="s">
        <v>2761</v>
      </c>
      <c r="CQ51" s="52" t="s">
        <v>2762</v>
      </c>
      <c r="CR51" s="156" t="s">
        <v>2761</v>
      </c>
      <c r="CS51" s="52" t="s">
        <v>2762</v>
      </c>
      <c r="CT51" s="156" t="s">
        <v>2761</v>
      </c>
      <c r="CU51" s="52" t="s">
        <v>2762</v>
      </c>
      <c r="CV51" s="156" t="s">
        <v>2761</v>
      </c>
      <c r="CW51" s="52" t="s">
        <v>2762</v>
      </c>
      <c r="CX51" s="156" t="s">
        <v>2761</v>
      </c>
      <c r="CY51" s="52" t="s">
        <v>2762</v>
      </c>
      <c r="CZ51" s="156" t="s">
        <v>2761</v>
      </c>
      <c r="DA51" s="52" t="s">
        <v>2762</v>
      </c>
      <c r="DB51" s="156" t="s">
        <v>2761</v>
      </c>
      <c r="DC51" s="54" t="s">
        <v>2762</v>
      </c>
      <c r="DD51" s="25"/>
      <c r="DE51" s="25"/>
      <c r="DF51" s="25"/>
      <c r="DG51" s="25"/>
      <c r="DH51" s="25"/>
    </row>
    <row r="52">
      <c r="A52" s="59" t="s">
        <v>52</v>
      </c>
      <c r="B52" s="60" t="s">
        <v>66</v>
      </c>
      <c r="C52" s="208">
        <v>198.0</v>
      </c>
      <c r="D52" s="85">
        <f t="shared" ref="D52:D55" si="33">(C52/C$55)*100</f>
        <v>73.33333333</v>
      </c>
      <c r="E52" s="85">
        <f t="shared" ref="E52:E63" si="34">(C52/C$63)*100</f>
        <v>55.61797753</v>
      </c>
      <c r="F52" s="62">
        <v>5.590909090909091</v>
      </c>
      <c r="G52" s="63">
        <v>74.95959595959596</v>
      </c>
      <c r="H52" s="64">
        <v>42.0</v>
      </c>
      <c r="I52" s="63">
        <v>5.646464646464646</v>
      </c>
      <c r="J52" s="64">
        <v>69.0</v>
      </c>
      <c r="K52" s="65">
        <v>0.2878787878787879</v>
      </c>
      <c r="L52" s="72">
        <v>162.0</v>
      </c>
      <c r="M52" s="209">
        <v>36.0</v>
      </c>
      <c r="N52" s="68">
        <f t="shared" ref="N52:N55" si="35">(L52/C$55)*100</f>
        <v>60</v>
      </c>
      <c r="O52" s="210">
        <f t="shared" ref="O52:O55" si="36">(M52/C$55)*100</f>
        <v>13.33333333</v>
      </c>
      <c r="P52" s="70">
        <v>5.12962962962963</v>
      </c>
      <c r="Q52" s="159">
        <v>7.666666666666667</v>
      </c>
      <c r="R52" s="158">
        <v>71.1358024691358</v>
      </c>
      <c r="S52" s="159">
        <v>92.16666666666667</v>
      </c>
      <c r="T52" s="160">
        <v>26.0</v>
      </c>
      <c r="U52" s="159">
        <v>17.0</v>
      </c>
      <c r="V52" s="158">
        <v>5.104938271604938</v>
      </c>
      <c r="W52" s="159">
        <v>8.083333333333334</v>
      </c>
      <c r="X52" s="160">
        <v>61.0</v>
      </c>
      <c r="Y52" s="159">
        <v>24.0</v>
      </c>
      <c r="Z52" s="158">
        <v>0.19135802469135801</v>
      </c>
      <c r="AA52" s="159">
        <v>0.7222222222222222</v>
      </c>
      <c r="AB52" s="211">
        <v>100.0</v>
      </c>
      <c r="AC52" s="209">
        <v>98.0</v>
      </c>
      <c r="AD52" s="68">
        <f t="shared" ref="AD52:AD55" si="37">(AB52/C$55)*100</f>
        <v>37.03703704</v>
      </c>
      <c r="AE52" s="210">
        <f t="shared" ref="AE52:AE55" si="38">(AC52/C$55)*100</f>
        <v>36.2962963</v>
      </c>
      <c r="AF52" s="70">
        <v>4.52</v>
      </c>
      <c r="AG52" s="159">
        <v>6.683673469387755</v>
      </c>
      <c r="AH52" s="158">
        <v>37.59</v>
      </c>
      <c r="AI52" s="159">
        <v>113.09183673469387</v>
      </c>
      <c r="AJ52" s="212">
        <v>21.0</v>
      </c>
      <c r="AK52" s="162">
        <v>22.0</v>
      </c>
      <c r="AL52" s="158">
        <v>4.5</v>
      </c>
      <c r="AM52" s="159">
        <v>6.816326530612245</v>
      </c>
      <c r="AN52" s="212">
        <v>49.0</v>
      </c>
      <c r="AO52" s="162">
        <v>45.0</v>
      </c>
      <c r="AP52" s="158">
        <v>0.17</v>
      </c>
      <c r="AQ52" s="159">
        <v>0.40816326530612246</v>
      </c>
      <c r="AR52" s="211">
        <v>108.0</v>
      </c>
      <c r="AS52" s="209">
        <v>90.0</v>
      </c>
      <c r="AT52" s="68">
        <f t="shared" ref="AT52:AT55" si="39">(AR52/C$55)*100</f>
        <v>40</v>
      </c>
      <c r="AU52" s="210">
        <f t="shared" ref="AU52:AU55" si="40">(AS52/C$55)*100</f>
        <v>33.33333333</v>
      </c>
      <c r="AV52" s="70">
        <v>3.638888888888889</v>
      </c>
      <c r="AW52" s="159">
        <v>7.933333333333334</v>
      </c>
      <c r="AX52" s="158">
        <v>53.407407407407405</v>
      </c>
      <c r="AY52" s="159">
        <v>100.82222222222222</v>
      </c>
      <c r="AZ52" s="212">
        <v>20.0</v>
      </c>
      <c r="BA52" s="162">
        <v>27.0</v>
      </c>
      <c r="BB52" s="158">
        <v>4.62037037037037</v>
      </c>
      <c r="BC52" s="159">
        <v>6.877777777777778</v>
      </c>
      <c r="BD52" s="212">
        <v>54.0</v>
      </c>
      <c r="BE52" s="162">
        <v>42.0</v>
      </c>
      <c r="BF52" s="158">
        <v>0.14814814814814814</v>
      </c>
      <c r="BG52" s="159">
        <v>0.45555555555555555</v>
      </c>
      <c r="BH52" s="211">
        <v>20.0</v>
      </c>
      <c r="BI52" s="209">
        <v>178.0</v>
      </c>
      <c r="BJ52" s="68">
        <f t="shared" ref="BJ52:BJ55" si="41">(BH52/C$55)*10</f>
        <v>0.7407407407</v>
      </c>
      <c r="BK52" s="210">
        <f t="shared" ref="BK52:BK55" si="42">(BI52/C$55)*100</f>
        <v>65.92592593</v>
      </c>
      <c r="BL52" s="70">
        <v>1.95</v>
      </c>
      <c r="BM52" s="159">
        <v>6.0</v>
      </c>
      <c r="BN52" s="158">
        <v>171.2</v>
      </c>
      <c r="BO52" s="159">
        <v>64.14606741573034</v>
      </c>
      <c r="BP52" s="212">
        <v>8.0</v>
      </c>
      <c r="BQ52" s="162">
        <v>34.0</v>
      </c>
      <c r="BR52" s="158">
        <v>3.95</v>
      </c>
      <c r="BS52" s="159">
        <v>5.837078651685394</v>
      </c>
      <c r="BT52" s="212">
        <v>19.0</v>
      </c>
      <c r="BU52" s="162">
        <v>66.0</v>
      </c>
      <c r="BV52" s="158">
        <v>0.0</v>
      </c>
      <c r="BW52" s="159">
        <v>0.3202247191011236</v>
      </c>
      <c r="BX52" s="211">
        <v>61.0</v>
      </c>
      <c r="BY52" s="209">
        <v>137.0</v>
      </c>
      <c r="BZ52" s="68">
        <f t="shared" ref="BZ52:BZ55" si="43">(BX52/C$55)*100</f>
        <v>22.59259259</v>
      </c>
      <c r="CA52" s="210">
        <f t="shared" ref="CA52:CA55" si="44">(BY52/C$55)*100</f>
        <v>50.74074074</v>
      </c>
      <c r="CB52" s="70">
        <v>2.622950819672131</v>
      </c>
      <c r="CC52" s="159">
        <v>6.912408759124087</v>
      </c>
      <c r="CD52" s="158">
        <v>135.2295081967213</v>
      </c>
      <c r="CE52" s="159">
        <v>48.12408759124087</v>
      </c>
      <c r="CF52" s="212">
        <v>23.0</v>
      </c>
      <c r="CG52" s="162">
        <v>27.0</v>
      </c>
      <c r="CH52" s="158">
        <v>4.032786885245901</v>
      </c>
      <c r="CI52" s="159">
        <v>6.364963503649635</v>
      </c>
      <c r="CJ52" s="212">
        <v>40.0</v>
      </c>
      <c r="CK52" s="162">
        <v>60.0</v>
      </c>
      <c r="CL52" s="158">
        <v>0.13114754098360656</v>
      </c>
      <c r="CM52" s="159">
        <v>0.35766423357664234</v>
      </c>
      <c r="CN52" s="211">
        <v>103.0</v>
      </c>
      <c r="CO52" s="209">
        <v>95.0</v>
      </c>
      <c r="CP52" s="68">
        <f t="shared" ref="CP52:CP55" si="45">(CN52/C$55)*100</f>
        <v>38.14814815</v>
      </c>
      <c r="CQ52" s="210">
        <f t="shared" ref="CQ52:CQ55" si="46">(CO52/C$55)*100</f>
        <v>35.18518519</v>
      </c>
      <c r="CR52" s="70">
        <v>3.087378640776699</v>
      </c>
      <c r="CS52" s="159">
        <v>8.305263157894737</v>
      </c>
      <c r="CT52" s="158">
        <v>68.6116504854369</v>
      </c>
      <c r="CU52" s="159">
        <v>81.84210526315789</v>
      </c>
      <c r="CV52" s="212">
        <v>26.0</v>
      </c>
      <c r="CW52" s="159">
        <v>33.0</v>
      </c>
      <c r="CX52" s="158">
        <v>3.766990291262136</v>
      </c>
      <c r="CY52" s="159">
        <v>7.684210526315789</v>
      </c>
      <c r="CZ52" s="212">
        <v>48.0</v>
      </c>
      <c r="DA52" s="162">
        <v>50.0</v>
      </c>
      <c r="DB52" s="158">
        <v>0.0970873786407767</v>
      </c>
      <c r="DC52" s="163">
        <v>0.49473684210526314</v>
      </c>
      <c r="DD52" s="25"/>
      <c r="DE52" s="25"/>
      <c r="DF52" s="25"/>
      <c r="DG52" s="25"/>
      <c r="DH52" s="25"/>
    </row>
    <row r="53">
      <c r="A53" s="213"/>
      <c r="B53" s="98" t="s">
        <v>326</v>
      </c>
      <c r="C53" s="214">
        <v>31.0</v>
      </c>
      <c r="D53" s="85">
        <f t="shared" si="33"/>
        <v>11.48148148</v>
      </c>
      <c r="E53" s="85">
        <f t="shared" si="34"/>
        <v>8.707865169</v>
      </c>
      <c r="F53" s="84">
        <v>3.806451612903226</v>
      </c>
      <c r="G53" s="85">
        <v>106.80645161290323</v>
      </c>
      <c r="H53" s="86">
        <v>12.0</v>
      </c>
      <c r="I53" s="85">
        <v>3.838709677419355</v>
      </c>
      <c r="J53" s="86">
        <v>21.0</v>
      </c>
      <c r="K53" s="87">
        <v>0.06451612903225806</v>
      </c>
      <c r="L53" s="93">
        <v>30.0</v>
      </c>
      <c r="M53" s="215">
        <v>1.0</v>
      </c>
      <c r="N53" s="90">
        <f t="shared" si="35"/>
        <v>11.11111111</v>
      </c>
      <c r="O53" s="216">
        <f t="shared" si="36"/>
        <v>0.3703703704</v>
      </c>
      <c r="P53" s="92">
        <v>3.7333333333333334</v>
      </c>
      <c r="Q53" s="168">
        <v>6.0</v>
      </c>
      <c r="R53" s="167">
        <v>110.23333333333333</v>
      </c>
      <c r="S53" s="168">
        <v>4.0</v>
      </c>
      <c r="T53" s="169">
        <v>11.0</v>
      </c>
      <c r="U53" s="168">
        <v>1.0</v>
      </c>
      <c r="V53" s="167">
        <v>3.8333333333333335</v>
      </c>
      <c r="W53" s="168">
        <v>4.0</v>
      </c>
      <c r="X53" s="169">
        <v>20.0</v>
      </c>
      <c r="Y53" s="168">
        <v>1.0</v>
      </c>
      <c r="Z53" s="167">
        <v>0.06666666666666667</v>
      </c>
      <c r="AA53" s="168">
        <v>0.0</v>
      </c>
      <c r="AB53" s="217">
        <v>28.0</v>
      </c>
      <c r="AC53" s="215">
        <v>3.0</v>
      </c>
      <c r="AD53" s="90">
        <f t="shared" si="37"/>
        <v>10.37037037</v>
      </c>
      <c r="AE53" s="216">
        <f t="shared" si="38"/>
        <v>1.111111111</v>
      </c>
      <c r="AF53" s="92">
        <v>3.607142857142857</v>
      </c>
      <c r="AG53" s="168">
        <v>5.666666666666667</v>
      </c>
      <c r="AH53" s="167">
        <v>117.21428571428571</v>
      </c>
      <c r="AI53" s="168">
        <v>9.666666666666666</v>
      </c>
      <c r="AJ53" s="218">
        <v>9.0</v>
      </c>
      <c r="AK53" s="171">
        <v>3.0</v>
      </c>
      <c r="AL53" s="167">
        <v>3.7857142857142856</v>
      </c>
      <c r="AM53" s="168">
        <v>4.333333333333333</v>
      </c>
      <c r="AN53" s="218">
        <v>19.0</v>
      </c>
      <c r="AO53" s="171">
        <v>3.0</v>
      </c>
      <c r="AP53" s="167">
        <v>0.07142857142857142</v>
      </c>
      <c r="AQ53" s="168">
        <v>0.0</v>
      </c>
      <c r="AR53" s="217">
        <v>21.0</v>
      </c>
      <c r="AS53" s="215">
        <v>10.0</v>
      </c>
      <c r="AT53" s="90">
        <f t="shared" si="39"/>
        <v>7.777777778</v>
      </c>
      <c r="AU53" s="216">
        <f t="shared" si="40"/>
        <v>3.703703704</v>
      </c>
      <c r="AV53" s="92">
        <v>2.9047619047619047</v>
      </c>
      <c r="AW53" s="168">
        <v>5.7</v>
      </c>
      <c r="AX53" s="167">
        <v>39.42857142857143</v>
      </c>
      <c r="AY53" s="168">
        <v>248.3</v>
      </c>
      <c r="AZ53" s="218">
        <v>5.0</v>
      </c>
      <c r="BA53" s="171">
        <v>7.0</v>
      </c>
      <c r="BB53" s="167">
        <v>3.238095238095238</v>
      </c>
      <c r="BC53" s="168">
        <v>5.1</v>
      </c>
      <c r="BD53" s="218">
        <v>15.0</v>
      </c>
      <c r="BE53" s="171">
        <v>8.0</v>
      </c>
      <c r="BF53" s="167">
        <v>0.09523809523809523</v>
      </c>
      <c r="BG53" s="168">
        <v>0.0</v>
      </c>
      <c r="BH53" s="219"/>
      <c r="BI53" s="215">
        <v>31.0</v>
      </c>
      <c r="BJ53" s="90">
        <f t="shared" si="41"/>
        <v>0</v>
      </c>
      <c r="BK53" s="216">
        <f t="shared" si="42"/>
        <v>11.48148148</v>
      </c>
      <c r="BL53" s="100"/>
      <c r="BM53" s="168">
        <v>3.806451612903226</v>
      </c>
      <c r="BN53" s="174"/>
      <c r="BO53" s="168">
        <v>106.80645161290323</v>
      </c>
      <c r="BP53" s="220"/>
      <c r="BQ53" s="171">
        <v>12.0</v>
      </c>
      <c r="BR53" s="174"/>
      <c r="BS53" s="168">
        <v>3.838709677419355</v>
      </c>
      <c r="BT53" s="220"/>
      <c r="BU53" s="171">
        <v>21.0</v>
      </c>
      <c r="BV53" s="174"/>
      <c r="BW53" s="168">
        <v>0.06451612903225806</v>
      </c>
      <c r="BX53" s="217">
        <v>7.0</v>
      </c>
      <c r="BY53" s="215">
        <v>24.0</v>
      </c>
      <c r="BZ53" s="90">
        <f t="shared" si="43"/>
        <v>2.592592593</v>
      </c>
      <c r="CA53" s="216">
        <f t="shared" si="44"/>
        <v>8.888888889</v>
      </c>
      <c r="CB53" s="92">
        <v>1.4285714285714286</v>
      </c>
      <c r="CC53" s="168">
        <v>4.5</v>
      </c>
      <c r="CD53" s="167">
        <v>76.42857142857143</v>
      </c>
      <c r="CE53" s="168">
        <v>115.66666666666667</v>
      </c>
      <c r="CF53" s="218">
        <v>3.0</v>
      </c>
      <c r="CG53" s="171">
        <v>9.0</v>
      </c>
      <c r="CH53" s="167">
        <v>2.5714285714285716</v>
      </c>
      <c r="CI53" s="168">
        <v>4.208333333333333</v>
      </c>
      <c r="CJ53" s="218">
        <v>6.0</v>
      </c>
      <c r="CK53" s="171">
        <v>17.0</v>
      </c>
      <c r="CL53" s="167">
        <v>0.0</v>
      </c>
      <c r="CM53" s="168">
        <v>0.08333333333333333</v>
      </c>
      <c r="CN53" s="217">
        <v>26.0</v>
      </c>
      <c r="CO53" s="215">
        <v>5.0</v>
      </c>
      <c r="CP53" s="90">
        <f t="shared" si="45"/>
        <v>9.62962963</v>
      </c>
      <c r="CQ53" s="216">
        <f t="shared" si="46"/>
        <v>1.851851852</v>
      </c>
      <c r="CR53" s="92">
        <v>2.8461538461538463</v>
      </c>
      <c r="CS53" s="168">
        <v>8.8</v>
      </c>
      <c r="CT53" s="167">
        <v>62.88461538461539</v>
      </c>
      <c r="CU53" s="168">
        <v>335.2</v>
      </c>
      <c r="CV53" s="218">
        <v>8.0</v>
      </c>
      <c r="CW53" s="168">
        <v>4.0</v>
      </c>
      <c r="CX53" s="167">
        <v>3.3461538461538463</v>
      </c>
      <c r="CY53" s="168">
        <v>6.4</v>
      </c>
      <c r="CZ53" s="218">
        <v>20.0</v>
      </c>
      <c r="DA53" s="171">
        <v>5.0</v>
      </c>
      <c r="DB53" s="167">
        <v>0.07692307692307693</v>
      </c>
      <c r="DC53" s="172">
        <v>0.0</v>
      </c>
      <c r="DD53" s="25"/>
      <c r="DE53" s="25"/>
      <c r="DF53" s="25"/>
      <c r="DG53" s="25"/>
      <c r="DH53" s="25"/>
    </row>
    <row r="54">
      <c r="A54" s="221"/>
      <c r="B54" s="98" t="s">
        <v>172</v>
      </c>
      <c r="C54" s="214">
        <v>41.0</v>
      </c>
      <c r="D54" s="85">
        <f t="shared" si="33"/>
        <v>15.18518519</v>
      </c>
      <c r="E54" s="85">
        <f t="shared" si="34"/>
        <v>11.51685393</v>
      </c>
      <c r="F54" s="84">
        <v>4.097560975609756</v>
      </c>
      <c r="G54" s="85">
        <v>99.41463414634147</v>
      </c>
      <c r="H54" s="86">
        <v>19.0</v>
      </c>
      <c r="I54" s="85">
        <v>5.2439024390243905</v>
      </c>
      <c r="J54" s="86">
        <v>31.0</v>
      </c>
      <c r="K54" s="87">
        <v>0.2926829268292683</v>
      </c>
      <c r="L54" s="93">
        <v>32.0</v>
      </c>
      <c r="M54" s="215">
        <v>9.0</v>
      </c>
      <c r="N54" s="90">
        <f t="shared" si="35"/>
        <v>11.85185185</v>
      </c>
      <c r="O54" s="216">
        <f t="shared" si="36"/>
        <v>3.333333333</v>
      </c>
      <c r="P54" s="92">
        <v>3.25</v>
      </c>
      <c r="Q54" s="168">
        <v>7.111111111111111</v>
      </c>
      <c r="R54" s="167">
        <v>117.15625</v>
      </c>
      <c r="S54" s="168">
        <v>36.333333333333336</v>
      </c>
      <c r="T54" s="169">
        <v>12.0</v>
      </c>
      <c r="U54" s="168">
        <v>7.0</v>
      </c>
      <c r="V54" s="167">
        <v>4.84375</v>
      </c>
      <c r="W54" s="168">
        <v>6.666666666666667</v>
      </c>
      <c r="X54" s="169">
        <v>25.0</v>
      </c>
      <c r="Y54" s="168">
        <v>8.0</v>
      </c>
      <c r="Z54" s="167">
        <v>0.28125</v>
      </c>
      <c r="AA54" s="168">
        <v>0.3333333333333333</v>
      </c>
      <c r="AB54" s="217">
        <v>21.0</v>
      </c>
      <c r="AC54" s="215">
        <v>20.0</v>
      </c>
      <c r="AD54" s="90">
        <f t="shared" si="37"/>
        <v>7.777777778</v>
      </c>
      <c r="AE54" s="216">
        <f t="shared" si="38"/>
        <v>7.407407407</v>
      </c>
      <c r="AF54" s="92">
        <v>3.5714285714285716</v>
      </c>
      <c r="AG54" s="168">
        <v>4.65</v>
      </c>
      <c r="AH54" s="167">
        <v>172.52380952380952</v>
      </c>
      <c r="AI54" s="168">
        <v>22.65</v>
      </c>
      <c r="AJ54" s="218">
        <v>10.0</v>
      </c>
      <c r="AK54" s="171">
        <v>9.0</v>
      </c>
      <c r="AL54" s="167">
        <v>4.9523809523809526</v>
      </c>
      <c r="AM54" s="168">
        <v>5.55</v>
      </c>
      <c r="AN54" s="218">
        <v>18.0</v>
      </c>
      <c r="AO54" s="171">
        <v>17.0</v>
      </c>
      <c r="AP54" s="167">
        <v>0.23809523809523808</v>
      </c>
      <c r="AQ54" s="168">
        <v>0.35</v>
      </c>
      <c r="AR54" s="217">
        <v>27.0</v>
      </c>
      <c r="AS54" s="215">
        <v>14.0</v>
      </c>
      <c r="AT54" s="90">
        <f t="shared" si="39"/>
        <v>10</v>
      </c>
      <c r="AU54" s="216">
        <f t="shared" si="40"/>
        <v>5.185185185</v>
      </c>
      <c r="AV54" s="92">
        <v>3.4074074074074074</v>
      </c>
      <c r="AW54" s="168">
        <v>5.428571428571429</v>
      </c>
      <c r="AX54" s="167">
        <v>56.74074074074074</v>
      </c>
      <c r="AY54" s="168">
        <v>181.71428571428572</v>
      </c>
      <c r="AZ54" s="218">
        <v>11.0</v>
      </c>
      <c r="BA54" s="171">
        <v>9.0</v>
      </c>
      <c r="BB54" s="167">
        <v>4.888888888888889</v>
      </c>
      <c r="BC54" s="168">
        <v>5.928571428571429</v>
      </c>
      <c r="BD54" s="218">
        <v>21.0</v>
      </c>
      <c r="BE54" s="171">
        <v>13.0</v>
      </c>
      <c r="BF54" s="167">
        <v>0.2222222222222222</v>
      </c>
      <c r="BG54" s="168">
        <v>0.42857142857142855</v>
      </c>
      <c r="BH54" s="217">
        <v>6.0</v>
      </c>
      <c r="BI54" s="215">
        <v>35.0</v>
      </c>
      <c r="BJ54" s="90">
        <f t="shared" si="41"/>
        <v>0.2222222222</v>
      </c>
      <c r="BK54" s="216">
        <f t="shared" si="42"/>
        <v>12.96296296</v>
      </c>
      <c r="BL54" s="92">
        <v>1.8333333333333333</v>
      </c>
      <c r="BM54" s="168">
        <v>4.485714285714286</v>
      </c>
      <c r="BN54" s="167">
        <v>154.5</v>
      </c>
      <c r="BO54" s="168">
        <v>89.97142857142858</v>
      </c>
      <c r="BP54" s="218">
        <v>3.0</v>
      </c>
      <c r="BQ54" s="171">
        <v>16.0</v>
      </c>
      <c r="BR54" s="167">
        <v>3.3333333333333335</v>
      </c>
      <c r="BS54" s="168">
        <v>5.571428571428571</v>
      </c>
      <c r="BT54" s="218">
        <v>6.0</v>
      </c>
      <c r="BU54" s="171">
        <v>27.0</v>
      </c>
      <c r="BV54" s="167">
        <v>0.0</v>
      </c>
      <c r="BW54" s="168">
        <v>0.34285714285714286</v>
      </c>
      <c r="BX54" s="217">
        <v>18.0</v>
      </c>
      <c r="BY54" s="215">
        <v>23.0</v>
      </c>
      <c r="BZ54" s="90">
        <f t="shared" si="43"/>
        <v>6.666666667</v>
      </c>
      <c r="CA54" s="216">
        <f t="shared" si="44"/>
        <v>8.518518519</v>
      </c>
      <c r="CB54" s="92">
        <v>2.6666666666666665</v>
      </c>
      <c r="CC54" s="168">
        <v>5.217391304347826</v>
      </c>
      <c r="CD54" s="167">
        <v>191.66666666666666</v>
      </c>
      <c r="CE54" s="168">
        <v>27.217391304347824</v>
      </c>
      <c r="CF54" s="218">
        <v>10.0</v>
      </c>
      <c r="CG54" s="171">
        <v>12.0</v>
      </c>
      <c r="CH54" s="167">
        <v>4.277777777777778</v>
      </c>
      <c r="CI54" s="168">
        <v>6.0</v>
      </c>
      <c r="CJ54" s="218">
        <v>13.0</v>
      </c>
      <c r="CK54" s="171">
        <v>22.0</v>
      </c>
      <c r="CL54" s="167">
        <v>0.2777777777777778</v>
      </c>
      <c r="CM54" s="168">
        <v>0.30434782608695654</v>
      </c>
      <c r="CN54" s="217">
        <v>27.0</v>
      </c>
      <c r="CO54" s="215">
        <v>14.0</v>
      </c>
      <c r="CP54" s="90">
        <f t="shared" si="45"/>
        <v>10</v>
      </c>
      <c r="CQ54" s="216">
        <f t="shared" si="46"/>
        <v>5.185185185</v>
      </c>
      <c r="CR54" s="92">
        <v>3.4074074074074074</v>
      </c>
      <c r="CS54" s="168">
        <v>5.428571428571429</v>
      </c>
      <c r="CT54" s="167">
        <v>46.148148148148145</v>
      </c>
      <c r="CU54" s="168">
        <v>202.14285714285714</v>
      </c>
      <c r="CV54" s="218">
        <v>12.0</v>
      </c>
      <c r="CW54" s="168">
        <v>12.0</v>
      </c>
      <c r="CX54" s="167">
        <v>4.962962962962963</v>
      </c>
      <c r="CY54" s="168">
        <v>5.785714285714286</v>
      </c>
      <c r="CZ54" s="218">
        <v>22.0</v>
      </c>
      <c r="DA54" s="171">
        <v>10.0</v>
      </c>
      <c r="DB54" s="167">
        <v>0.2962962962962963</v>
      </c>
      <c r="DC54" s="172">
        <v>0.2857142857142857</v>
      </c>
      <c r="DD54" s="25"/>
      <c r="DE54" s="25"/>
      <c r="DF54" s="25"/>
      <c r="DG54" s="25"/>
      <c r="DH54" s="25"/>
    </row>
    <row r="55">
      <c r="A55" s="122" t="s">
        <v>2770</v>
      </c>
      <c r="B55" s="222"/>
      <c r="C55" s="223">
        <v>270.0</v>
      </c>
      <c r="D55" s="224">
        <f t="shared" si="33"/>
        <v>100</v>
      </c>
      <c r="E55" s="224">
        <f t="shared" si="34"/>
        <v>75.84269663</v>
      </c>
      <c r="F55" s="111">
        <v>5.159259259259259</v>
      </c>
      <c r="G55" s="112">
        <v>82.32962962962964</v>
      </c>
      <c r="H55" s="113">
        <v>46.0</v>
      </c>
      <c r="I55" s="112">
        <v>5.377777777777778</v>
      </c>
      <c r="J55" s="113">
        <v>82.0</v>
      </c>
      <c r="K55" s="114">
        <v>0.26296296296296295</v>
      </c>
      <c r="L55" s="117">
        <v>224.0</v>
      </c>
      <c r="M55" s="225">
        <v>46.0</v>
      </c>
      <c r="N55" s="112">
        <f t="shared" si="35"/>
        <v>82.96296296</v>
      </c>
      <c r="O55" s="112">
        <f t="shared" si="36"/>
        <v>17.03703704</v>
      </c>
      <c r="P55" s="111">
        <v>4.674107142857143</v>
      </c>
      <c r="Q55" s="179">
        <v>7.521739130434782</v>
      </c>
      <c r="R55" s="178">
        <v>82.94642857142857</v>
      </c>
      <c r="S55" s="179">
        <v>79.32608695652173</v>
      </c>
      <c r="T55" s="180">
        <v>29.0</v>
      </c>
      <c r="U55" s="179">
        <v>18.0</v>
      </c>
      <c r="V55" s="178">
        <v>4.897321428571429</v>
      </c>
      <c r="W55" s="179">
        <v>7.717391304347826</v>
      </c>
      <c r="X55" s="180">
        <v>72.0</v>
      </c>
      <c r="Y55" s="179">
        <v>31.0</v>
      </c>
      <c r="Z55" s="178">
        <v>0.1875</v>
      </c>
      <c r="AA55" s="179">
        <v>0.6304347826086957</v>
      </c>
      <c r="AB55" s="226">
        <v>149.0</v>
      </c>
      <c r="AC55" s="225">
        <v>121.0</v>
      </c>
      <c r="AD55" s="112">
        <f t="shared" si="37"/>
        <v>55.18518519</v>
      </c>
      <c r="AE55" s="112">
        <f t="shared" si="38"/>
        <v>44.81481481</v>
      </c>
      <c r="AF55" s="111">
        <v>4.214765100671141</v>
      </c>
      <c r="AG55" s="179">
        <v>6.322314049586777</v>
      </c>
      <c r="AH55" s="178">
        <v>71.57046979865771</v>
      </c>
      <c r="AI55" s="179">
        <v>95.57851239669421</v>
      </c>
      <c r="AJ55" s="227">
        <v>23.0</v>
      </c>
      <c r="AK55" s="181">
        <v>24.0</v>
      </c>
      <c r="AL55" s="178">
        <v>4.429530201342282</v>
      </c>
      <c r="AM55" s="179">
        <v>6.545454545454546</v>
      </c>
      <c r="AN55" s="227">
        <v>64.0</v>
      </c>
      <c r="AO55" s="181">
        <v>54.0</v>
      </c>
      <c r="AP55" s="178">
        <v>0.1610738255033557</v>
      </c>
      <c r="AQ55" s="179">
        <v>0.3884297520661157</v>
      </c>
      <c r="AR55" s="226">
        <v>156.0</v>
      </c>
      <c r="AS55" s="225">
        <v>114.0</v>
      </c>
      <c r="AT55" s="112">
        <f t="shared" si="39"/>
        <v>57.77777778</v>
      </c>
      <c r="AU55" s="112">
        <f t="shared" si="40"/>
        <v>42.22222222</v>
      </c>
      <c r="AV55" s="111">
        <v>3.5</v>
      </c>
      <c r="AW55" s="179">
        <v>7.4298245614035086</v>
      </c>
      <c r="AX55" s="178">
        <v>52.1025641025641</v>
      </c>
      <c r="AY55" s="179">
        <v>123.69298245614036</v>
      </c>
      <c r="AZ55" s="227">
        <v>22.0</v>
      </c>
      <c r="BA55" s="181">
        <v>29.0</v>
      </c>
      <c r="BB55" s="178">
        <v>4.480769230769231</v>
      </c>
      <c r="BC55" s="179">
        <v>6.605263157894737</v>
      </c>
      <c r="BD55" s="227">
        <v>66.0</v>
      </c>
      <c r="BE55" s="181">
        <v>53.0</v>
      </c>
      <c r="BF55" s="178">
        <v>0.15384615384615385</v>
      </c>
      <c r="BG55" s="179">
        <v>0.41228070175438597</v>
      </c>
      <c r="BH55" s="226">
        <v>26.0</v>
      </c>
      <c r="BI55" s="225">
        <v>244.0</v>
      </c>
      <c r="BJ55" s="112">
        <f t="shared" si="41"/>
        <v>0.962962963</v>
      </c>
      <c r="BK55" s="112">
        <f t="shared" si="42"/>
        <v>90.37037037</v>
      </c>
      <c r="BL55" s="111">
        <v>1.9230769230769231</v>
      </c>
      <c r="BM55" s="179">
        <v>5.504098360655738</v>
      </c>
      <c r="BN55" s="178">
        <v>167.34615384615384</v>
      </c>
      <c r="BO55" s="179">
        <v>73.27049180327869</v>
      </c>
      <c r="BP55" s="227">
        <v>9.0</v>
      </c>
      <c r="BQ55" s="181">
        <v>37.0</v>
      </c>
      <c r="BR55" s="178">
        <v>3.8076923076923075</v>
      </c>
      <c r="BS55" s="179">
        <v>5.545081967213115</v>
      </c>
      <c r="BT55" s="227">
        <v>24.0</v>
      </c>
      <c r="BU55" s="181">
        <v>77.0</v>
      </c>
      <c r="BV55" s="178">
        <v>0.0</v>
      </c>
      <c r="BW55" s="179">
        <v>0.29098360655737704</v>
      </c>
      <c r="BX55" s="226">
        <v>86.0</v>
      </c>
      <c r="BY55" s="225">
        <v>184.0</v>
      </c>
      <c r="BZ55" s="112">
        <f t="shared" si="43"/>
        <v>31.85185185</v>
      </c>
      <c r="CA55" s="112">
        <f t="shared" si="44"/>
        <v>68.14814815</v>
      </c>
      <c r="CB55" s="111">
        <v>2.5348837209302326</v>
      </c>
      <c r="CC55" s="179">
        <v>6.385869565217392</v>
      </c>
      <c r="CD55" s="178">
        <v>142.25581395348837</v>
      </c>
      <c r="CE55" s="179">
        <v>54.32065217391305</v>
      </c>
      <c r="CF55" s="227">
        <v>26.0</v>
      </c>
      <c r="CG55" s="181">
        <v>30.0</v>
      </c>
      <c r="CH55" s="178">
        <v>3.9651162790697674</v>
      </c>
      <c r="CI55" s="179">
        <v>6.038043478260869</v>
      </c>
      <c r="CJ55" s="227">
        <v>49.0</v>
      </c>
      <c r="CK55" s="181">
        <v>70.0</v>
      </c>
      <c r="CL55" s="178">
        <v>0.1511627906976744</v>
      </c>
      <c r="CM55" s="179">
        <v>0.31521739130434784</v>
      </c>
      <c r="CN55" s="226">
        <v>156.0</v>
      </c>
      <c r="CO55" s="225">
        <v>114.0</v>
      </c>
      <c r="CP55" s="112">
        <f t="shared" si="45"/>
        <v>57.77777778</v>
      </c>
      <c r="CQ55" s="112">
        <f t="shared" si="46"/>
        <v>42.22222222</v>
      </c>
      <c r="CR55" s="111">
        <v>3.1025641025641026</v>
      </c>
      <c r="CS55" s="179">
        <v>7.973684210526316</v>
      </c>
      <c r="CT55" s="178">
        <v>63.76923076923077</v>
      </c>
      <c r="CU55" s="179">
        <v>107.7280701754386</v>
      </c>
      <c r="CV55" s="227">
        <v>31.0</v>
      </c>
      <c r="CW55" s="179">
        <v>36.0</v>
      </c>
      <c r="CX55" s="178">
        <v>3.9038461538461537</v>
      </c>
      <c r="CY55" s="179">
        <v>7.394736842105263</v>
      </c>
      <c r="CZ55" s="227">
        <v>64.0</v>
      </c>
      <c r="DA55" s="181">
        <v>52.0</v>
      </c>
      <c r="DB55" s="178">
        <v>0.1282051282051282</v>
      </c>
      <c r="DC55" s="182">
        <v>0.4473684210526316</v>
      </c>
      <c r="DD55" s="25"/>
      <c r="DE55" s="25"/>
      <c r="DF55" s="25"/>
      <c r="DG55" s="25"/>
      <c r="DH55" s="25"/>
    </row>
    <row r="56">
      <c r="A56" s="59" t="s">
        <v>233</v>
      </c>
      <c r="B56" s="60" t="s">
        <v>66</v>
      </c>
      <c r="C56" s="208">
        <v>44.0</v>
      </c>
      <c r="D56" s="164">
        <f t="shared" ref="D56:D59" si="47">(C56/C$59)*100</f>
        <v>73.33333333</v>
      </c>
      <c r="E56" s="164">
        <f t="shared" si="34"/>
        <v>12.35955056</v>
      </c>
      <c r="F56" s="62">
        <v>5.454545454545454</v>
      </c>
      <c r="G56" s="63">
        <v>96.3409090909091</v>
      </c>
      <c r="H56" s="64">
        <v>15.0</v>
      </c>
      <c r="I56" s="63">
        <v>5.818181818181818</v>
      </c>
      <c r="J56" s="64">
        <v>31.0</v>
      </c>
      <c r="K56" s="65">
        <v>0.3409090909090909</v>
      </c>
      <c r="L56" s="72">
        <v>43.0</v>
      </c>
      <c r="M56" s="209">
        <v>1.0</v>
      </c>
      <c r="N56" s="228">
        <f t="shared" ref="N56:N59" si="48">(L56/C$59)*100</f>
        <v>71.66666667</v>
      </c>
      <c r="O56" s="229">
        <f t="shared" ref="O56:O59" si="49">(M56/C$59)*100</f>
        <v>1.666666667</v>
      </c>
      <c r="P56" s="70">
        <v>5.372093023255814</v>
      </c>
      <c r="Q56" s="159">
        <v>9.0</v>
      </c>
      <c r="R56" s="158">
        <v>82.20930232558139</v>
      </c>
      <c r="S56" s="159">
        <v>704.0</v>
      </c>
      <c r="T56" s="160">
        <v>14.0</v>
      </c>
      <c r="U56" s="159">
        <v>1.0</v>
      </c>
      <c r="V56" s="158">
        <v>5.6976744186046515</v>
      </c>
      <c r="W56" s="159">
        <v>11.0</v>
      </c>
      <c r="X56" s="184">
        <v>31.0</v>
      </c>
      <c r="Y56" s="159">
        <v>1.0</v>
      </c>
      <c r="Z56" s="158">
        <v>0.3488372093023256</v>
      </c>
      <c r="AA56" s="159">
        <v>0.0</v>
      </c>
      <c r="AB56" s="211">
        <v>33.0</v>
      </c>
      <c r="AC56" s="209">
        <v>11.0</v>
      </c>
      <c r="AD56" s="228">
        <f t="shared" ref="AD56:AD59" si="50">(AB56/C$59)*100</f>
        <v>55</v>
      </c>
      <c r="AE56" s="229">
        <f t="shared" ref="AE56:AE59" si="51">(AC56/C$59)*100</f>
        <v>18.33333333</v>
      </c>
      <c r="AF56" s="70">
        <v>5.181818181818182</v>
      </c>
      <c r="AG56" s="159">
        <v>6.2727272727272725</v>
      </c>
      <c r="AH56" s="158">
        <v>56.24242424242424</v>
      </c>
      <c r="AI56" s="159">
        <v>216.63636363636363</v>
      </c>
      <c r="AJ56" s="212">
        <v>10.0</v>
      </c>
      <c r="AK56" s="162">
        <v>6.0</v>
      </c>
      <c r="AL56" s="158">
        <v>5.606060606060606</v>
      </c>
      <c r="AM56" s="159">
        <v>6.454545454545454</v>
      </c>
      <c r="AN56" s="230">
        <v>27.0</v>
      </c>
      <c r="AO56" s="162">
        <v>9.0</v>
      </c>
      <c r="AP56" s="158">
        <v>0.30303030303030304</v>
      </c>
      <c r="AQ56" s="159">
        <v>0.45454545454545453</v>
      </c>
      <c r="AR56" s="211">
        <v>19.0</v>
      </c>
      <c r="AS56" s="209">
        <v>25.0</v>
      </c>
      <c r="AT56" s="228">
        <f t="shared" ref="AT56:AT59" si="52">(AR56/C$59)*100</f>
        <v>31.66666667</v>
      </c>
      <c r="AU56" s="229">
        <f t="shared" ref="AU56:AU59" si="53">(AS56/C$59)*100</f>
        <v>41.66666667</v>
      </c>
      <c r="AV56" s="70">
        <v>3.3157894736842106</v>
      </c>
      <c r="AW56" s="159">
        <v>7.08</v>
      </c>
      <c r="AX56" s="158">
        <v>61.10526315789474</v>
      </c>
      <c r="AY56" s="159">
        <v>123.12</v>
      </c>
      <c r="AZ56" s="212">
        <v>5.0</v>
      </c>
      <c r="BA56" s="162">
        <v>13.0</v>
      </c>
      <c r="BB56" s="158">
        <v>4.894736842105263</v>
      </c>
      <c r="BC56" s="159">
        <v>6.52</v>
      </c>
      <c r="BD56" s="230">
        <v>18.0</v>
      </c>
      <c r="BE56" s="162">
        <v>18.0</v>
      </c>
      <c r="BF56" s="158">
        <v>0.10526315789473684</v>
      </c>
      <c r="BG56" s="159">
        <v>0.52</v>
      </c>
      <c r="BH56" s="211">
        <v>1.0</v>
      </c>
      <c r="BI56" s="209">
        <v>43.0</v>
      </c>
      <c r="BJ56" s="228">
        <f t="shared" ref="BJ56:BJ59" si="54">(BH56/C$59)*10</f>
        <v>0.1666666667</v>
      </c>
      <c r="BK56" s="229">
        <f t="shared" ref="BK56:BK59" si="55">(BI56/C$59)*100</f>
        <v>71.66666667</v>
      </c>
      <c r="BL56" s="70">
        <v>2.0</v>
      </c>
      <c r="BM56" s="159">
        <v>5.534883720930233</v>
      </c>
      <c r="BN56" s="158">
        <v>559.0</v>
      </c>
      <c r="BO56" s="159">
        <v>85.5813953488372</v>
      </c>
      <c r="BP56" s="212">
        <v>1.0</v>
      </c>
      <c r="BQ56" s="162">
        <v>14.0</v>
      </c>
      <c r="BR56" s="158">
        <v>7.0</v>
      </c>
      <c r="BS56" s="159">
        <v>5.790697674418604</v>
      </c>
      <c r="BT56" s="230">
        <v>1.0</v>
      </c>
      <c r="BU56" s="162">
        <v>31.0</v>
      </c>
      <c r="BV56" s="158">
        <v>1.0</v>
      </c>
      <c r="BW56" s="159">
        <v>0.32558139534883723</v>
      </c>
      <c r="BX56" s="211">
        <v>3.0</v>
      </c>
      <c r="BY56" s="209">
        <v>41.0</v>
      </c>
      <c r="BZ56" s="228">
        <f t="shared" ref="BZ56:BZ59" si="56">(BX56/C$59)*100</f>
        <v>5</v>
      </c>
      <c r="CA56" s="229">
        <f t="shared" ref="CA56:CA59" si="57">(BY56/C$59)*100</f>
        <v>68.33333333</v>
      </c>
      <c r="CB56" s="70">
        <v>2.3333333333333335</v>
      </c>
      <c r="CC56" s="159">
        <v>5.682926829268292</v>
      </c>
      <c r="CD56" s="158">
        <v>260.0</v>
      </c>
      <c r="CE56" s="159">
        <v>84.36585365853658</v>
      </c>
      <c r="CF56" s="212">
        <v>3.0</v>
      </c>
      <c r="CG56" s="162">
        <v>13.0</v>
      </c>
      <c r="CH56" s="158">
        <v>5.333333333333333</v>
      </c>
      <c r="CI56" s="159">
        <v>5.853658536585366</v>
      </c>
      <c r="CJ56" s="230">
        <v>3.0</v>
      </c>
      <c r="CK56" s="162">
        <v>31.0</v>
      </c>
      <c r="CL56" s="158">
        <v>0.3333333333333333</v>
      </c>
      <c r="CM56" s="159">
        <v>0.34146341463414637</v>
      </c>
      <c r="CN56" s="211">
        <v>23.0</v>
      </c>
      <c r="CO56" s="209">
        <v>21.0</v>
      </c>
      <c r="CP56" s="228">
        <f t="shared" ref="CP56:CP59" si="58">(CN56/C$59)*100</f>
        <v>38.33333333</v>
      </c>
      <c r="CQ56" s="229">
        <f t="shared" ref="CQ56:CQ59" si="59">(CO56/C$59)*100</f>
        <v>35</v>
      </c>
      <c r="CR56" s="70">
        <v>4.3478260869565215</v>
      </c>
      <c r="CS56" s="159">
        <v>6.666666666666667</v>
      </c>
      <c r="CT56" s="158">
        <v>106.69565217391305</v>
      </c>
      <c r="CU56" s="159">
        <v>85.0</v>
      </c>
      <c r="CV56" s="212">
        <v>11.0</v>
      </c>
      <c r="CW56" s="159">
        <v>8.0</v>
      </c>
      <c r="CX56" s="158">
        <v>4.956521739130435</v>
      </c>
      <c r="CY56" s="159">
        <v>6.761904761904762</v>
      </c>
      <c r="CZ56" s="230">
        <v>18.0</v>
      </c>
      <c r="DA56" s="162">
        <v>17.0</v>
      </c>
      <c r="DB56" s="158">
        <v>0.2608695652173913</v>
      </c>
      <c r="DC56" s="163">
        <v>0.42857142857142855</v>
      </c>
      <c r="DD56" s="25"/>
      <c r="DE56" s="25"/>
      <c r="DF56" s="25"/>
      <c r="DG56" s="25"/>
      <c r="DH56" s="25"/>
    </row>
    <row r="57">
      <c r="A57" s="213"/>
      <c r="B57" s="98" t="s">
        <v>326</v>
      </c>
      <c r="C57" s="214">
        <v>13.0</v>
      </c>
      <c r="D57" s="85">
        <f t="shared" si="47"/>
        <v>21.66666667</v>
      </c>
      <c r="E57" s="85">
        <f t="shared" si="34"/>
        <v>3.651685393</v>
      </c>
      <c r="F57" s="84">
        <v>4.230769230769231</v>
      </c>
      <c r="G57" s="85">
        <v>12.076923076923077</v>
      </c>
      <c r="H57" s="86">
        <v>7.0</v>
      </c>
      <c r="I57" s="85">
        <v>3.6923076923076925</v>
      </c>
      <c r="J57" s="86">
        <v>11.0</v>
      </c>
      <c r="K57" s="87">
        <v>0.0</v>
      </c>
      <c r="L57" s="93">
        <v>13.0</v>
      </c>
      <c r="M57" s="231"/>
      <c r="N57" s="90">
        <f t="shared" si="48"/>
        <v>21.66666667</v>
      </c>
      <c r="O57" s="216">
        <f t="shared" si="49"/>
        <v>0</v>
      </c>
      <c r="P57" s="92">
        <v>4.230769230769231</v>
      </c>
      <c r="Q57" s="173"/>
      <c r="R57" s="167">
        <v>12.076923076923077</v>
      </c>
      <c r="S57" s="173"/>
      <c r="T57" s="169">
        <v>7.0</v>
      </c>
      <c r="U57" s="173"/>
      <c r="V57" s="167">
        <v>3.6923076923076925</v>
      </c>
      <c r="W57" s="173"/>
      <c r="X57" s="169">
        <v>11.0</v>
      </c>
      <c r="Y57" s="173"/>
      <c r="Z57" s="167">
        <v>0.0</v>
      </c>
      <c r="AA57" s="173"/>
      <c r="AB57" s="217">
        <v>12.0</v>
      </c>
      <c r="AC57" s="215">
        <v>1.0</v>
      </c>
      <c r="AD57" s="90">
        <f t="shared" si="50"/>
        <v>20</v>
      </c>
      <c r="AE57" s="216">
        <f t="shared" si="51"/>
        <v>1.666666667</v>
      </c>
      <c r="AF57" s="92">
        <v>4.333333333333333</v>
      </c>
      <c r="AG57" s="168">
        <v>3.0</v>
      </c>
      <c r="AH57" s="167">
        <v>11.416666666666666</v>
      </c>
      <c r="AI57" s="168">
        <v>20.0</v>
      </c>
      <c r="AJ57" s="218">
        <v>6.0</v>
      </c>
      <c r="AK57" s="171">
        <v>1.0</v>
      </c>
      <c r="AL57" s="167">
        <v>3.6666666666666665</v>
      </c>
      <c r="AM57" s="168">
        <v>4.0</v>
      </c>
      <c r="AN57" s="218">
        <v>11.0</v>
      </c>
      <c r="AO57" s="171">
        <v>1.0</v>
      </c>
      <c r="AP57" s="167">
        <v>0.0</v>
      </c>
      <c r="AQ57" s="168">
        <v>0.0</v>
      </c>
      <c r="AR57" s="217">
        <v>12.0</v>
      </c>
      <c r="AS57" s="215">
        <v>1.0</v>
      </c>
      <c r="AT57" s="90">
        <f t="shared" si="52"/>
        <v>20</v>
      </c>
      <c r="AU57" s="216">
        <f t="shared" si="53"/>
        <v>1.666666667</v>
      </c>
      <c r="AV57" s="92">
        <v>3.8333333333333335</v>
      </c>
      <c r="AW57" s="168">
        <v>9.0</v>
      </c>
      <c r="AX57" s="167">
        <v>13.0</v>
      </c>
      <c r="AY57" s="168">
        <v>1.0</v>
      </c>
      <c r="AZ57" s="218">
        <v>6.0</v>
      </c>
      <c r="BA57" s="171">
        <v>1.0</v>
      </c>
      <c r="BB57" s="167">
        <v>3.6666666666666665</v>
      </c>
      <c r="BC57" s="168">
        <v>4.0</v>
      </c>
      <c r="BD57" s="218">
        <v>11.0</v>
      </c>
      <c r="BE57" s="171">
        <v>1.0</v>
      </c>
      <c r="BF57" s="167">
        <v>0.0</v>
      </c>
      <c r="BG57" s="168">
        <v>0.0</v>
      </c>
      <c r="BH57" s="219"/>
      <c r="BI57" s="215">
        <v>13.0</v>
      </c>
      <c r="BJ57" s="90">
        <f t="shared" si="54"/>
        <v>0</v>
      </c>
      <c r="BK57" s="216">
        <f t="shared" si="55"/>
        <v>21.66666667</v>
      </c>
      <c r="BL57" s="100"/>
      <c r="BM57" s="168">
        <v>4.230769230769231</v>
      </c>
      <c r="BN57" s="174"/>
      <c r="BO57" s="168">
        <v>12.076923076923077</v>
      </c>
      <c r="BP57" s="220"/>
      <c r="BQ57" s="171">
        <v>7.0</v>
      </c>
      <c r="BR57" s="174"/>
      <c r="BS57" s="168">
        <v>3.6923076923076925</v>
      </c>
      <c r="BT57" s="220"/>
      <c r="BU57" s="171">
        <v>11.0</v>
      </c>
      <c r="BV57" s="174"/>
      <c r="BW57" s="168">
        <v>0.0</v>
      </c>
      <c r="BX57" s="219"/>
      <c r="BY57" s="215">
        <v>13.0</v>
      </c>
      <c r="BZ57" s="90">
        <f t="shared" si="56"/>
        <v>0</v>
      </c>
      <c r="CA57" s="216">
        <f t="shared" si="57"/>
        <v>21.66666667</v>
      </c>
      <c r="CB57" s="100"/>
      <c r="CC57" s="168">
        <v>4.230769230769231</v>
      </c>
      <c r="CD57" s="174"/>
      <c r="CE57" s="168">
        <v>12.076923076923077</v>
      </c>
      <c r="CF57" s="220"/>
      <c r="CG57" s="171">
        <v>7.0</v>
      </c>
      <c r="CH57" s="174"/>
      <c r="CI57" s="168">
        <v>3.6923076923076925</v>
      </c>
      <c r="CJ57" s="220"/>
      <c r="CK57" s="171">
        <v>11.0</v>
      </c>
      <c r="CL57" s="174"/>
      <c r="CM57" s="168">
        <v>0.0</v>
      </c>
      <c r="CN57" s="217">
        <v>9.0</v>
      </c>
      <c r="CO57" s="215">
        <v>4.0</v>
      </c>
      <c r="CP57" s="90">
        <f t="shared" si="58"/>
        <v>15</v>
      </c>
      <c r="CQ57" s="216">
        <f t="shared" si="59"/>
        <v>6.666666667</v>
      </c>
      <c r="CR57" s="92">
        <v>3.5555555555555554</v>
      </c>
      <c r="CS57" s="168">
        <v>5.75</v>
      </c>
      <c r="CT57" s="167">
        <v>16.666666666666668</v>
      </c>
      <c r="CU57" s="168">
        <v>1.75</v>
      </c>
      <c r="CV57" s="218">
        <v>3.0</v>
      </c>
      <c r="CW57" s="168">
        <v>4.0</v>
      </c>
      <c r="CX57" s="167">
        <v>3.4444444444444446</v>
      </c>
      <c r="CY57" s="168">
        <v>4.25</v>
      </c>
      <c r="CZ57" s="218">
        <v>8.0</v>
      </c>
      <c r="DA57" s="171">
        <v>4.0</v>
      </c>
      <c r="DB57" s="167">
        <v>0.0</v>
      </c>
      <c r="DC57" s="172">
        <v>0.0</v>
      </c>
      <c r="DD57" s="25"/>
      <c r="DE57" s="25"/>
      <c r="DF57" s="25"/>
      <c r="DG57" s="25"/>
      <c r="DH57" s="25"/>
    </row>
    <row r="58">
      <c r="A58" s="221"/>
      <c r="B58" s="98" t="s">
        <v>172</v>
      </c>
      <c r="C58" s="214">
        <v>3.0</v>
      </c>
      <c r="D58" s="85">
        <f t="shared" si="47"/>
        <v>5</v>
      </c>
      <c r="E58" s="85">
        <f t="shared" si="34"/>
        <v>0.8426966292</v>
      </c>
      <c r="F58" s="84">
        <v>1.6666666666666667</v>
      </c>
      <c r="G58" s="85">
        <v>73.0</v>
      </c>
      <c r="H58" s="86">
        <v>2.0</v>
      </c>
      <c r="I58" s="85">
        <v>3.6666666666666665</v>
      </c>
      <c r="J58" s="86">
        <v>2.0</v>
      </c>
      <c r="K58" s="87">
        <v>0.0</v>
      </c>
      <c r="L58" s="93">
        <v>3.0</v>
      </c>
      <c r="M58" s="231"/>
      <c r="N58" s="90">
        <f t="shared" si="48"/>
        <v>5</v>
      </c>
      <c r="O58" s="216">
        <f t="shared" si="49"/>
        <v>0</v>
      </c>
      <c r="P58" s="92">
        <v>1.6666666666666667</v>
      </c>
      <c r="Q58" s="173"/>
      <c r="R58" s="167">
        <v>73.0</v>
      </c>
      <c r="S58" s="173"/>
      <c r="T58" s="169">
        <v>2.0</v>
      </c>
      <c r="U58" s="173"/>
      <c r="V58" s="167">
        <v>3.6666666666666665</v>
      </c>
      <c r="W58" s="173"/>
      <c r="X58" s="169">
        <v>2.0</v>
      </c>
      <c r="Y58" s="173"/>
      <c r="Z58" s="167">
        <v>0.0</v>
      </c>
      <c r="AA58" s="173"/>
      <c r="AB58" s="217">
        <v>3.0</v>
      </c>
      <c r="AC58" s="231"/>
      <c r="AD58" s="90">
        <f t="shared" si="50"/>
        <v>5</v>
      </c>
      <c r="AE58" s="216">
        <f t="shared" si="51"/>
        <v>0</v>
      </c>
      <c r="AF58" s="92">
        <v>1.6666666666666667</v>
      </c>
      <c r="AG58" s="173"/>
      <c r="AH58" s="167">
        <v>73.0</v>
      </c>
      <c r="AI58" s="173"/>
      <c r="AJ58" s="218">
        <v>2.0</v>
      </c>
      <c r="AK58" s="189"/>
      <c r="AL58" s="167">
        <v>3.6666666666666665</v>
      </c>
      <c r="AM58" s="173"/>
      <c r="AN58" s="218">
        <v>2.0</v>
      </c>
      <c r="AO58" s="189"/>
      <c r="AP58" s="167">
        <v>0.0</v>
      </c>
      <c r="AQ58" s="173"/>
      <c r="AR58" s="217">
        <v>3.0</v>
      </c>
      <c r="AS58" s="231"/>
      <c r="AT58" s="90">
        <f t="shared" si="52"/>
        <v>5</v>
      </c>
      <c r="AU58" s="216">
        <f t="shared" si="53"/>
        <v>0</v>
      </c>
      <c r="AV58" s="92">
        <v>1.6666666666666667</v>
      </c>
      <c r="AW58" s="173"/>
      <c r="AX58" s="167">
        <v>73.0</v>
      </c>
      <c r="AY58" s="173"/>
      <c r="AZ58" s="218">
        <v>2.0</v>
      </c>
      <c r="BA58" s="189"/>
      <c r="BB58" s="167">
        <v>3.6666666666666665</v>
      </c>
      <c r="BC58" s="173"/>
      <c r="BD58" s="218">
        <v>2.0</v>
      </c>
      <c r="BE58" s="189"/>
      <c r="BF58" s="167">
        <v>0.0</v>
      </c>
      <c r="BG58" s="173"/>
      <c r="BH58" s="217">
        <v>1.0</v>
      </c>
      <c r="BI58" s="215">
        <v>2.0</v>
      </c>
      <c r="BJ58" s="90">
        <f t="shared" si="54"/>
        <v>0.1666666667</v>
      </c>
      <c r="BK58" s="216">
        <f t="shared" si="55"/>
        <v>3.333333333</v>
      </c>
      <c r="BL58" s="92">
        <v>1.0</v>
      </c>
      <c r="BM58" s="168">
        <v>2.0</v>
      </c>
      <c r="BN58" s="167">
        <v>214.0</v>
      </c>
      <c r="BO58" s="168">
        <v>2.5</v>
      </c>
      <c r="BP58" s="218">
        <v>1.0</v>
      </c>
      <c r="BQ58" s="171">
        <v>1.0</v>
      </c>
      <c r="BR58" s="167">
        <v>3.0</v>
      </c>
      <c r="BS58" s="168">
        <v>4.0</v>
      </c>
      <c r="BT58" s="218">
        <v>1.0</v>
      </c>
      <c r="BU58" s="171">
        <v>2.0</v>
      </c>
      <c r="BV58" s="167">
        <v>0.0</v>
      </c>
      <c r="BW58" s="168">
        <v>0.0</v>
      </c>
      <c r="BX58" s="217">
        <v>1.0</v>
      </c>
      <c r="BY58" s="215">
        <v>2.0</v>
      </c>
      <c r="BZ58" s="90">
        <f t="shared" si="56"/>
        <v>1.666666667</v>
      </c>
      <c r="CA58" s="216">
        <f t="shared" si="57"/>
        <v>3.333333333</v>
      </c>
      <c r="CB58" s="92">
        <v>1.0</v>
      </c>
      <c r="CC58" s="168">
        <v>2.0</v>
      </c>
      <c r="CD58" s="167">
        <v>214.0</v>
      </c>
      <c r="CE58" s="168">
        <v>2.5</v>
      </c>
      <c r="CF58" s="218">
        <v>1.0</v>
      </c>
      <c r="CG58" s="171">
        <v>1.0</v>
      </c>
      <c r="CH58" s="167">
        <v>3.0</v>
      </c>
      <c r="CI58" s="168">
        <v>4.0</v>
      </c>
      <c r="CJ58" s="218">
        <v>1.0</v>
      </c>
      <c r="CK58" s="171">
        <v>2.0</v>
      </c>
      <c r="CL58" s="167">
        <v>0.0</v>
      </c>
      <c r="CM58" s="168">
        <v>0.0</v>
      </c>
      <c r="CN58" s="217">
        <v>3.0</v>
      </c>
      <c r="CO58" s="231"/>
      <c r="CP58" s="90">
        <f t="shared" si="58"/>
        <v>5</v>
      </c>
      <c r="CQ58" s="216">
        <f t="shared" si="59"/>
        <v>0</v>
      </c>
      <c r="CR58" s="92">
        <v>1.6666666666666667</v>
      </c>
      <c r="CS58" s="173"/>
      <c r="CT58" s="167">
        <v>73.0</v>
      </c>
      <c r="CU58" s="173"/>
      <c r="CV58" s="218">
        <v>2.0</v>
      </c>
      <c r="CW58" s="173"/>
      <c r="CX58" s="167">
        <v>3.6666666666666665</v>
      </c>
      <c r="CY58" s="173"/>
      <c r="CZ58" s="218">
        <v>2.0</v>
      </c>
      <c r="DA58" s="189"/>
      <c r="DB58" s="167">
        <v>0.0</v>
      </c>
      <c r="DC58" s="193"/>
      <c r="DD58" s="25"/>
      <c r="DE58" s="25"/>
      <c r="DF58" s="25"/>
      <c r="DG58" s="25"/>
      <c r="DH58" s="25"/>
    </row>
    <row r="59">
      <c r="A59" s="122" t="s">
        <v>2771</v>
      </c>
      <c r="B59" s="222"/>
      <c r="C59" s="223">
        <v>60.0</v>
      </c>
      <c r="D59" s="224">
        <f t="shared" si="47"/>
        <v>100</v>
      </c>
      <c r="E59" s="224">
        <f t="shared" si="34"/>
        <v>16.85393258</v>
      </c>
      <c r="F59" s="111">
        <v>5.0</v>
      </c>
      <c r="G59" s="112">
        <v>76.91666666666667</v>
      </c>
      <c r="H59" s="113">
        <v>18.0</v>
      </c>
      <c r="I59" s="112">
        <v>5.25</v>
      </c>
      <c r="J59" s="113">
        <v>37.0</v>
      </c>
      <c r="K59" s="114">
        <v>0.25</v>
      </c>
      <c r="L59" s="117">
        <v>59.0</v>
      </c>
      <c r="M59" s="225">
        <v>1.0</v>
      </c>
      <c r="N59" s="112">
        <f t="shared" si="48"/>
        <v>98.33333333</v>
      </c>
      <c r="O59" s="112">
        <f t="shared" si="49"/>
        <v>1.666666667</v>
      </c>
      <c r="P59" s="111">
        <v>4.932203389830509</v>
      </c>
      <c r="Q59" s="179">
        <v>9.0</v>
      </c>
      <c r="R59" s="178">
        <v>66.28813559322033</v>
      </c>
      <c r="S59" s="179">
        <v>704.0</v>
      </c>
      <c r="T59" s="180">
        <v>17.0</v>
      </c>
      <c r="U59" s="179">
        <v>1.0</v>
      </c>
      <c r="V59" s="178">
        <v>5.1525423728813555</v>
      </c>
      <c r="W59" s="179">
        <v>11.0</v>
      </c>
      <c r="X59" s="180">
        <v>37.0</v>
      </c>
      <c r="Y59" s="179">
        <v>1.0</v>
      </c>
      <c r="Z59" s="178">
        <v>0.2542372881355932</v>
      </c>
      <c r="AA59" s="179">
        <v>0.0</v>
      </c>
      <c r="AB59" s="226">
        <v>48.0</v>
      </c>
      <c r="AC59" s="225">
        <v>12.0</v>
      </c>
      <c r="AD59" s="112">
        <f t="shared" si="50"/>
        <v>80</v>
      </c>
      <c r="AE59" s="112">
        <f t="shared" si="51"/>
        <v>20</v>
      </c>
      <c r="AF59" s="111">
        <v>4.75</v>
      </c>
      <c r="AG59" s="179">
        <v>6.0</v>
      </c>
      <c r="AH59" s="178">
        <v>46.083333333333336</v>
      </c>
      <c r="AI59" s="179">
        <v>200.25</v>
      </c>
      <c r="AJ59" s="227">
        <v>13.0</v>
      </c>
      <c r="AK59" s="181">
        <v>6.0</v>
      </c>
      <c r="AL59" s="178">
        <v>5.0</v>
      </c>
      <c r="AM59" s="179">
        <v>6.25</v>
      </c>
      <c r="AN59" s="227">
        <v>34.0</v>
      </c>
      <c r="AO59" s="181">
        <v>9.0</v>
      </c>
      <c r="AP59" s="178">
        <v>0.20833333333333334</v>
      </c>
      <c r="AQ59" s="179">
        <v>0.4166666666666667</v>
      </c>
      <c r="AR59" s="226">
        <v>34.0</v>
      </c>
      <c r="AS59" s="225">
        <v>26.0</v>
      </c>
      <c r="AT59" s="112">
        <f t="shared" si="52"/>
        <v>56.66666667</v>
      </c>
      <c r="AU59" s="112">
        <f t="shared" si="53"/>
        <v>43.33333333</v>
      </c>
      <c r="AV59" s="111">
        <v>3.3529411764705883</v>
      </c>
      <c r="AW59" s="179">
        <v>7.153846153846154</v>
      </c>
      <c r="AX59" s="178">
        <v>45.1764705882353</v>
      </c>
      <c r="AY59" s="179">
        <v>118.42307692307692</v>
      </c>
      <c r="AZ59" s="227">
        <v>8.0</v>
      </c>
      <c r="BA59" s="181">
        <v>13.0</v>
      </c>
      <c r="BB59" s="178">
        <v>4.352941176470588</v>
      </c>
      <c r="BC59" s="179">
        <v>6.423076923076923</v>
      </c>
      <c r="BD59" s="227">
        <v>25.0</v>
      </c>
      <c r="BE59" s="181">
        <v>19.0</v>
      </c>
      <c r="BF59" s="178">
        <v>0.058823529411764705</v>
      </c>
      <c r="BG59" s="179">
        <v>0.5</v>
      </c>
      <c r="BH59" s="226">
        <v>2.0</v>
      </c>
      <c r="BI59" s="225">
        <v>58.0</v>
      </c>
      <c r="BJ59" s="112">
        <f t="shared" si="54"/>
        <v>0.3333333333</v>
      </c>
      <c r="BK59" s="112">
        <f t="shared" si="55"/>
        <v>96.66666667</v>
      </c>
      <c r="BL59" s="111">
        <v>1.5</v>
      </c>
      <c r="BM59" s="179">
        <v>5.120689655172414</v>
      </c>
      <c r="BN59" s="178">
        <v>386.5</v>
      </c>
      <c r="BO59" s="179">
        <v>66.24137931034483</v>
      </c>
      <c r="BP59" s="227">
        <v>2.0</v>
      </c>
      <c r="BQ59" s="181">
        <v>16.0</v>
      </c>
      <c r="BR59" s="178">
        <v>5.0</v>
      </c>
      <c r="BS59" s="179">
        <v>5.258620689655173</v>
      </c>
      <c r="BT59" s="227">
        <v>2.0</v>
      </c>
      <c r="BU59" s="181">
        <v>37.0</v>
      </c>
      <c r="BV59" s="178">
        <v>0.5</v>
      </c>
      <c r="BW59" s="179">
        <v>0.2413793103448276</v>
      </c>
      <c r="BX59" s="226">
        <v>4.0</v>
      </c>
      <c r="BY59" s="225">
        <v>56.0</v>
      </c>
      <c r="BZ59" s="112">
        <f t="shared" si="56"/>
        <v>6.666666667</v>
      </c>
      <c r="CA59" s="112">
        <f t="shared" si="57"/>
        <v>93.33333333</v>
      </c>
      <c r="CB59" s="111">
        <v>2.0</v>
      </c>
      <c r="CC59" s="179">
        <v>5.214285714285714</v>
      </c>
      <c r="CD59" s="178">
        <v>248.5</v>
      </c>
      <c r="CE59" s="179">
        <v>64.66071428571429</v>
      </c>
      <c r="CF59" s="227">
        <v>4.0</v>
      </c>
      <c r="CG59" s="181">
        <v>15.0</v>
      </c>
      <c r="CH59" s="178">
        <v>4.75</v>
      </c>
      <c r="CI59" s="179">
        <v>5.285714285714286</v>
      </c>
      <c r="CJ59" s="227">
        <v>4.0</v>
      </c>
      <c r="CK59" s="181">
        <v>37.0</v>
      </c>
      <c r="CL59" s="178">
        <v>0.25</v>
      </c>
      <c r="CM59" s="179">
        <v>0.25</v>
      </c>
      <c r="CN59" s="226">
        <v>35.0</v>
      </c>
      <c r="CO59" s="225">
        <v>25.0</v>
      </c>
      <c r="CP59" s="112">
        <f t="shared" si="58"/>
        <v>58.33333333</v>
      </c>
      <c r="CQ59" s="112">
        <f t="shared" si="59"/>
        <v>41.66666667</v>
      </c>
      <c r="CR59" s="111">
        <v>3.914285714285714</v>
      </c>
      <c r="CS59" s="179">
        <v>6.52</v>
      </c>
      <c r="CT59" s="178">
        <v>80.65714285714286</v>
      </c>
      <c r="CU59" s="179">
        <v>71.68</v>
      </c>
      <c r="CV59" s="227">
        <v>12.0</v>
      </c>
      <c r="CW59" s="179">
        <v>11.0</v>
      </c>
      <c r="CX59" s="178">
        <v>4.457142857142857</v>
      </c>
      <c r="CY59" s="179">
        <v>6.36</v>
      </c>
      <c r="CZ59" s="227">
        <v>22.0</v>
      </c>
      <c r="DA59" s="181">
        <v>21.0</v>
      </c>
      <c r="DB59" s="178">
        <v>0.17142857142857143</v>
      </c>
      <c r="DC59" s="182">
        <v>0.36</v>
      </c>
      <c r="DD59" s="25"/>
      <c r="DE59" s="25"/>
      <c r="DF59" s="25"/>
      <c r="DG59" s="25"/>
      <c r="DH59" s="25"/>
    </row>
    <row r="60">
      <c r="A60" s="59" t="s">
        <v>605</v>
      </c>
      <c r="B60" s="60" t="s">
        <v>66</v>
      </c>
      <c r="C60" s="208">
        <v>19.0</v>
      </c>
      <c r="D60" s="164">
        <f t="shared" ref="D60:D62" si="60">(C60/C$62)*100</f>
        <v>73.07692308</v>
      </c>
      <c r="E60" s="164">
        <f t="shared" si="34"/>
        <v>5.337078652</v>
      </c>
      <c r="F60" s="62">
        <v>3.789473684210526</v>
      </c>
      <c r="G60" s="63">
        <v>7.578947368421052</v>
      </c>
      <c r="H60" s="64">
        <v>7.0</v>
      </c>
      <c r="I60" s="63">
        <v>4.157894736842105</v>
      </c>
      <c r="J60" s="64">
        <v>14.0</v>
      </c>
      <c r="K60" s="65">
        <v>0.3157894736842105</v>
      </c>
      <c r="L60" s="72">
        <v>19.0</v>
      </c>
      <c r="M60" s="232"/>
      <c r="N60" s="228">
        <f t="shared" ref="N60:N62" si="61">(L60/C$62)*100</f>
        <v>73.07692308</v>
      </c>
      <c r="O60" s="229">
        <f t="shared" ref="O60:O62" si="62">(M60/C$62)*100</f>
        <v>0</v>
      </c>
      <c r="P60" s="70">
        <v>3.789473684210526</v>
      </c>
      <c r="Q60" s="233"/>
      <c r="R60" s="158">
        <v>7.578947368421052</v>
      </c>
      <c r="S60" s="233"/>
      <c r="T60" s="160">
        <v>7.0</v>
      </c>
      <c r="U60" s="233"/>
      <c r="V60" s="158">
        <v>4.157894736842105</v>
      </c>
      <c r="W60" s="233"/>
      <c r="X60" s="160">
        <v>14.0</v>
      </c>
      <c r="Y60" s="233"/>
      <c r="Z60" s="158">
        <v>0.3157894736842105</v>
      </c>
      <c r="AA60" s="233"/>
      <c r="AB60" s="211">
        <v>18.0</v>
      </c>
      <c r="AC60" s="209">
        <v>1.0</v>
      </c>
      <c r="AD60" s="228">
        <f t="shared" ref="AD60:AD62" si="63">(AB60/C$62)*100</f>
        <v>69.23076923</v>
      </c>
      <c r="AE60" s="229">
        <f t="shared" ref="AE60:AE62" si="64">(AC60/C$62)*100</f>
        <v>3.846153846</v>
      </c>
      <c r="AF60" s="70">
        <v>3.7222222222222223</v>
      </c>
      <c r="AG60" s="159">
        <v>5.0</v>
      </c>
      <c r="AH60" s="158">
        <v>7.944444444444445</v>
      </c>
      <c r="AI60" s="159">
        <v>1.0</v>
      </c>
      <c r="AJ60" s="212">
        <v>6.0</v>
      </c>
      <c r="AK60" s="162">
        <v>1.0</v>
      </c>
      <c r="AL60" s="158">
        <v>4.166666666666667</v>
      </c>
      <c r="AM60" s="159">
        <v>4.0</v>
      </c>
      <c r="AN60" s="212">
        <v>13.0</v>
      </c>
      <c r="AO60" s="162">
        <v>1.0</v>
      </c>
      <c r="AP60" s="158">
        <v>0.3333333333333333</v>
      </c>
      <c r="AQ60" s="159">
        <v>0.0</v>
      </c>
      <c r="AR60" s="211">
        <v>10.0</v>
      </c>
      <c r="AS60" s="209">
        <v>9.0</v>
      </c>
      <c r="AT60" s="228">
        <f t="shared" ref="AT60:AT62" si="65">(AR60/C$62)*100</f>
        <v>38.46153846</v>
      </c>
      <c r="AU60" s="229">
        <f t="shared" ref="AU60:AU62" si="66">(AS60/C$62)*100</f>
        <v>34.61538462</v>
      </c>
      <c r="AV60" s="70">
        <v>2.6</v>
      </c>
      <c r="AW60" s="159">
        <v>5.111111111111111</v>
      </c>
      <c r="AX60" s="158">
        <v>8.9</v>
      </c>
      <c r="AY60" s="159">
        <v>6.111111111111111</v>
      </c>
      <c r="AZ60" s="212">
        <v>3.0</v>
      </c>
      <c r="BA60" s="162">
        <v>6.0</v>
      </c>
      <c r="BB60" s="158">
        <v>4.1</v>
      </c>
      <c r="BC60" s="159">
        <v>4.222222222222222</v>
      </c>
      <c r="BD60" s="212">
        <v>9.0</v>
      </c>
      <c r="BE60" s="162">
        <v>7.0</v>
      </c>
      <c r="BF60" s="158">
        <v>0.2</v>
      </c>
      <c r="BG60" s="159">
        <v>0.4444444444444444</v>
      </c>
      <c r="BH60" s="234"/>
      <c r="BI60" s="209">
        <v>19.0</v>
      </c>
      <c r="BJ60" s="228">
        <f t="shared" ref="BJ60:BJ62" si="67">(BH60/C$62)*10</f>
        <v>0</v>
      </c>
      <c r="BK60" s="229">
        <f t="shared" ref="BK60:BK62" si="68">(BI60/C$62)*100</f>
        <v>73.07692308</v>
      </c>
      <c r="BL60" s="77"/>
      <c r="BM60" s="159">
        <v>3.789473684210526</v>
      </c>
      <c r="BN60" s="185"/>
      <c r="BO60" s="159">
        <v>7.578947368421052</v>
      </c>
      <c r="BP60" s="235"/>
      <c r="BQ60" s="162">
        <v>7.0</v>
      </c>
      <c r="BR60" s="185"/>
      <c r="BS60" s="159">
        <v>4.157894736842105</v>
      </c>
      <c r="BT60" s="235"/>
      <c r="BU60" s="162">
        <v>14.0</v>
      </c>
      <c r="BV60" s="185"/>
      <c r="BW60" s="159">
        <v>0.3157894736842105</v>
      </c>
      <c r="BX60" s="211">
        <v>2.0</v>
      </c>
      <c r="BY60" s="209">
        <v>17.0</v>
      </c>
      <c r="BZ60" s="228">
        <f t="shared" ref="BZ60:BZ62" si="69">(BX60/C$62)*100</f>
        <v>7.692307692</v>
      </c>
      <c r="CA60" s="229">
        <f t="shared" ref="CA60:CA62" si="70">(BY60/C$62)*100</f>
        <v>65.38461538</v>
      </c>
      <c r="CB60" s="70">
        <v>2.0</v>
      </c>
      <c r="CC60" s="159">
        <v>4.0</v>
      </c>
      <c r="CD60" s="158">
        <v>1.0</v>
      </c>
      <c r="CE60" s="159">
        <v>8.352941176470589</v>
      </c>
      <c r="CF60" s="212">
        <v>1.0</v>
      </c>
      <c r="CG60" s="162">
        <v>6.0</v>
      </c>
      <c r="CH60" s="158">
        <v>2.5</v>
      </c>
      <c r="CI60" s="159">
        <v>4.352941176470588</v>
      </c>
      <c r="CJ60" s="212">
        <v>1.0</v>
      </c>
      <c r="CK60" s="162">
        <v>14.0</v>
      </c>
      <c r="CL60" s="158">
        <v>0.0</v>
      </c>
      <c r="CM60" s="159">
        <v>0.35294117647058826</v>
      </c>
      <c r="CN60" s="211">
        <v>13.0</v>
      </c>
      <c r="CO60" s="209">
        <v>6.0</v>
      </c>
      <c r="CP60" s="228">
        <f t="shared" ref="CP60:CP62" si="71">(CN60/C$62)*100</f>
        <v>50</v>
      </c>
      <c r="CQ60" s="229">
        <f t="shared" ref="CQ60:CQ62" si="72">(CO60/C$62)*100</f>
        <v>23.07692308</v>
      </c>
      <c r="CR60" s="70">
        <v>2.5384615384615383</v>
      </c>
      <c r="CS60" s="159">
        <v>6.5</v>
      </c>
      <c r="CT60" s="158">
        <v>5.3076923076923075</v>
      </c>
      <c r="CU60" s="159">
        <v>12.5</v>
      </c>
      <c r="CV60" s="212">
        <v>5.0</v>
      </c>
      <c r="CW60" s="159">
        <v>3.0</v>
      </c>
      <c r="CX60" s="158">
        <v>3.230769230769231</v>
      </c>
      <c r="CY60" s="159">
        <v>6.166666666666667</v>
      </c>
      <c r="CZ60" s="212">
        <v>10.0</v>
      </c>
      <c r="DA60" s="162">
        <v>6.0</v>
      </c>
      <c r="DB60" s="158">
        <v>0.3076923076923077</v>
      </c>
      <c r="DC60" s="163">
        <v>0.3333333333333333</v>
      </c>
      <c r="DD60" s="25"/>
      <c r="DE60" s="25"/>
      <c r="DF60" s="25"/>
      <c r="DG60" s="25"/>
      <c r="DH60" s="25"/>
    </row>
    <row r="61">
      <c r="A61" s="221"/>
      <c r="B61" s="98" t="s">
        <v>326</v>
      </c>
      <c r="C61" s="214">
        <v>7.0</v>
      </c>
      <c r="D61" s="85">
        <f t="shared" si="60"/>
        <v>26.92307692</v>
      </c>
      <c r="E61" s="85">
        <f t="shared" si="34"/>
        <v>1.966292135</v>
      </c>
      <c r="F61" s="84">
        <v>3.0</v>
      </c>
      <c r="G61" s="85">
        <v>13.0</v>
      </c>
      <c r="H61" s="86">
        <v>4.0</v>
      </c>
      <c r="I61" s="85">
        <v>3.7142857142857144</v>
      </c>
      <c r="J61" s="86">
        <v>6.0</v>
      </c>
      <c r="K61" s="87">
        <v>0.0</v>
      </c>
      <c r="L61" s="93">
        <v>7.0</v>
      </c>
      <c r="M61" s="231"/>
      <c r="N61" s="90">
        <f t="shared" si="61"/>
        <v>26.92307692</v>
      </c>
      <c r="O61" s="216">
        <f t="shared" si="62"/>
        <v>0</v>
      </c>
      <c r="P61" s="92">
        <v>3.0</v>
      </c>
      <c r="Q61" s="173"/>
      <c r="R61" s="167">
        <v>13.0</v>
      </c>
      <c r="S61" s="173"/>
      <c r="T61" s="169">
        <v>4.0</v>
      </c>
      <c r="U61" s="173"/>
      <c r="V61" s="167">
        <v>3.7142857142857144</v>
      </c>
      <c r="W61" s="173"/>
      <c r="X61" s="169">
        <v>6.0</v>
      </c>
      <c r="Y61" s="173"/>
      <c r="Z61" s="167">
        <v>0.0</v>
      </c>
      <c r="AA61" s="173"/>
      <c r="AB61" s="217">
        <v>7.0</v>
      </c>
      <c r="AC61" s="231"/>
      <c r="AD61" s="90">
        <f t="shared" si="63"/>
        <v>26.92307692</v>
      </c>
      <c r="AE61" s="216">
        <f t="shared" si="64"/>
        <v>0</v>
      </c>
      <c r="AF61" s="92">
        <v>3.0</v>
      </c>
      <c r="AG61" s="173"/>
      <c r="AH61" s="167">
        <v>13.0</v>
      </c>
      <c r="AI61" s="173"/>
      <c r="AJ61" s="218">
        <v>4.0</v>
      </c>
      <c r="AK61" s="189"/>
      <c r="AL61" s="167">
        <v>3.7142857142857144</v>
      </c>
      <c r="AM61" s="173"/>
      <c r="AN61" s="218">
        <v>6.0</v>
      </c>
      <c r="AO61" s="189"/>
      <c r="AP61" s="167">
        <v>0.0</v>
      </c>
      <c r="AQ61" s="173"/>
      <c r="AR61" s="217">
        <v>6.0</v>
      </c>
      <c r="AS61" s="215">
        <v>1.0</v>
      </c>
      <c r="AT61" s="90">
        <f t="shared" si="65"/>
        <v>23.07692308</v>
      </c>
      <c r="AU61" s="216">
        <f t="shared" si="66"/>
        <v>3.846153846</v>
      </c>
      <c r="AV61" s="92">
        <v>3.0</v>
      </c>
      <c r="AW61" s="168">
        <v>3.0</v>
      </c>
      <c r="AX61" s="167">
        <v>14.0</v>
      </c>
      <c r="AY61" s="168">
        <v>7.0</v>
      </c>
      <c r="AZ61" s="218">
        <v>3.0</v>
      </c>
      <c r="BA61" s="171">
        <v>1.0</v>
      </c>
      <c r="BB61" s="167">
        <v>3.5</v>
      </c>
      <c r="BC61" s="168">
        <v>5.0</v>
      </c>
      <c r="BD61" s="218">
        <v>6.0</v>
      </c>
      <c r="BE61" s="171">
        <v>1.0</v>
      </c>
      <c r="BF61" s="167">
        <v>0.0</v>
      </c>
      <c r="BG61" s="168">
        <v>0.0</v>
      </c>
      <c r="BH61" s="219"/>
      <c r="BI61" s="215">
        <v>7.0</v>
      </c>
      <c r="BJ61" s="90">
        <f t="shared" si="67"/>
        <v>0</v>
      </c>
      <c r="BK61" s="216">
        <f t="shared" si="68"/>
        <v>26.92307692</v>
      </c>
      <c r="BL61" s="100"/>
      <c r="BM61" s="168">
        <v>3.0</v>
      </c>
      <c r="BN61" s="174"/>
      <c r="BO61" s="168">
        <v>13.0</v>
      </c>
      <c r="BP61" s="220"/>
      <c r="BQ61" s="171">
        <v>4.0</v>
      </c>
      <c r="BR61" s="174"/>
      <c r="BS61" s="168">
        <v>3.7142857142857144</v>
      </c>
      <c r="BT61" s="220"/>
      <c r="BU61" s="171">
        <v>6.0</v>
      </c>
      <c r="BV61" s="174"/>
      <c r="BW61" s="168">
        <v>0.0</v>
      </c>
      <c r="BX61" s="219"/>
      <c r="BY61" s="215">
        <v>7.0</v>
      </c>
      <c r="BZ61" s="90">
        <f t="shared" si="69"/>
        <v>0</v>
      </c>
      <c r="CA61" s="216">
        <f t="shared" si="70"/>
        <v>26.92307692</v>
      </c>
      <c r="CB61" s="100"/>
      <c r="CC61" s="168">
        <v>3.0</v>
      </c>
      <c r="CD61" s="174"/>
      <c r="CE61" s="168">
        <v>13.0</v>
      </c>
      <c r="CF61" s="220"/>
      <c r="CG61" s="171">
        <v>4.0</v>
      </c>
      <c r="CH61" s="174"/>
      <c r="CI61" s="168">
        <v>3.7142857142857144</v>
      </c>
      <c r="CJ61" s="220"/>
      <c r="CK61" s="171">
        <v>6.0</v>
      </c>
      <c r="CL61" s="174"/>
      <c r="CM61" s="168">
        <v>0.0</v>
      </c>
      <c r="CN61" s="217">
        <v>6.0</v>
      </c>
      <c r="CO61" s="215">
        <v>1.0</v>
      </c>
      <c r="CP61" s="90">
        <f t="shared" si="71"/>
        <v>23.07692308</v>
      </c>
      <c r="CQ61" s="216">
        <f t="shared" si="72"/>
        <v>3.846153846</v>
      </c>
      <c r="CR61" s="92">
        <v>2.8333333333333335</v>
      </c>
      <c r="CS61" s="168">
        <v>4.0</v>
      </c>
      <c r="CT61" s="167">
        <v>10.5</v>
      </c>
      <c r="CU61" s="168">
        <v>28.0</v>
      </c>
      <c r="CV61" s="218">
        <v>3.0</v>
      </c>
      <c r="CW61" s="168">
        <v>1.0</v>
      </c>
      <c r="CX61" s="167">
        <v>3.3333333333333335</v>
      </c>
      <c r="CY61" s="168">
        <v>6.0</v>
      </c>
      <c r="CZ61" s="218">
        <v>5.0</v>
      </c>
      <c r="DA61" s="171">
        <v>1.0</v>
      </c>
      <c r="DB61" s="167">
        <v>0.0</v>
      </c>
      <c r="DC61" s="172">
        <v>0.0</v>
      </c>
      <c r="DD61" s="25"/>
      <c r="DE61" s="25"/>
      <c r="DF61" s="25"/>
      <c r="DG61" s="25"/>
      <c r="DH61" s="25"/>
    </row>
    <row r="62">
      <c r="A62" s="122" t="s">
        <v>2772</v>
      </c>
      <c r="B62" s="109"/>
      <c r="C62" s="122">
        <v>26.0</v>
      </c>
      <c r="D62" s="224">
        <f t="shared" si="60"/>
        <v>100</v>
      </c>
      <c r="E62" s="224">
        <f t="shared" si="34"/>
        <v>7.303370787</v>
      </c>
      <c r="F62" s="111">
        <v>3.576923076923077</v>
      </c>
      <c r="G62" s="112">
        <v>9.038461538461538</v>
      </c>
      <c r="H62" s="113">
        <v>7.0</v>
      </c>
      <c r="I62" s="112">
        <v>4.038461538461538</v>
      </c>
      <c r="J62" s="113">
        <v>18.0</v>
      </c>
      <c r="K62" s="114">
        <v>0.23076923076923078</v>
      </c>
      <c r="L62" s="117">
        <v>26.0</v>
      </c>
      <c r="M62" s="236"/>
      <c r="N62" s="112">
        <f t="shared" si="61"/>
        <v>100</v>
      </c>
      <c r="O62" s="112">
        <f t="shared" si="62"/>
        <v>0</v>
      </c>
      <c r="P62" s="111">
        <v>3.576923076923077</v>
      </c>
      <c r="Q62" s="237"/>
      <c r="R62" s="178">
        <v>9.038461538461538</v>
      </c>
      <c r="S62" s="237"/>
      <c r="T62" s="180">
        <v>7.0</v>
      </c>
      <c r="U62" s="237"/>
      <c r="V62" s="178">
        <v>4.038461538461538</v>
      </c>
      <c r="W62" s="237"/>
      <c r="X62" s="180">
        <v>18.0</v>
      </c>
      <c r="Y62" s="237"/>
      <c r="Z62" s="178">
        <v>0.23076923076923078</v>
      </c>
      <c r="AA62" s="237"/>
      <c r="AB62" s="226">
        <v>25.0</v>
      </c>
      <c r="AC62" s="225">
        <v>1.0</v>
      </c>
      <c r="AD62" s="112">
        <f t="shared" si="63"/>
        <v>96.15384615</v>
      </c>
      <c r="AE62" s="112">
        <f t="shared" si="64"/>
        <v>3.846153846</v>
      </c>
      <c r="AF62" s="111">
        <v>3.52</v>
      </c>
      <c r="AG62" s="179">
        <v>5.0</v>
      </c>
      <c r="AH62" s="178">
        <v>9.36</v>
      </c>
      <c r="AI62" s="179">
        <v>1.0</v>
      </c>
      <c r="AJ62" s="227">
        <v>6.0</v>
      </c>
      <c r="AK62" s="181">
        <v>1.0</v>
      </c>
      <c r="AL62" s="178">
        <v>4.04</v>
      </c>
      <c r="AM62" s="179">
        <v>4.0</v>
      </c>
      <c r="AN62" s="227">
        <v>17.0</v>
      </c>
      <c r="AO62" s="181">
        <v>1.0</v>
      </c>
      <c r="AP62" s="178">
        <v>0.24</v>
      </c>
      <c r="AQ62" s="179">
        <v>0.0</v>
      </c>
      <c r="AR62" s="226">
        <v>16.0</v>
      </c>
      <c r="AS62" s="225">
        <v>10.0</v>
      </c>
      <c r="AT62" s="112">
        <f t="shared" si="65"/>
        <v>61.53846154</v>
      </c>
      <c r="AU62" s="112">
        <f t="shared" si="66"/>
        <v>38.46153846</v>
      </c>
      <c r="AV62" s="111">
        <v>2.75</v>
      </c>
      <c r="AW62" s="179">
        <v>4.9</v>
      </c>
      <c r="AX62" s="178">
        <v>10.8125</v>
      </c>
      <c r="AY62" s="179">
        <v>6.2</v>
      </c>
      <c r="AZ62" s="227">
        <v>3.0</v>
      </c>
      <c r="BA62" s="181">
        <v>6.0</v>
      </c>
      <c r="BB62" s="178">
        <v>3.875</v>
      </c>
      <c r="BC62" s="179">
        <v>4.3</v>
      </c>
      <c r="BD62" s="227">
        <v>13.0</v>
      </c>
      <c r="BE62" s="181">
        <v>8.0</v>
      </c>
      <c r="BF62" s="178">
        <v>0.125</v>
      </c>
      <c r="BG62" s="179">
        <v>0.4</v>
      </c>
      <c r="BH62" s="238"/>
      <c r="BI62" s="225">
        <v>26.0</v>
      </c>
      <c r="BJ62" s="112">
        <f t="shared" si="67"/>
        <v>0</v>
      </c>
      <c r="BK62" s="112">
        <f t="shared" si="68"/>
        <v>100</v>
      </c>
      <c r="BL62" s="125"/>
      <c r="BM62" s="179">
        <v>3.576923076923077</v>
      </c>
      <c r="BN62" s="190"/>
      <c r="BO62" s="179">
        <v>9.038461538461538</v>
      </c>
      <c r="BP62" s="239"/>
      <c r="BQ62" s="181">
        <v>7.0</v>
      </c>
      <c r="BR62" s="190"/>
      <c r="BS62" s="179">
        <v>4.038461538461538</v>
      </c>
      <c r="BT62" s="239"/>
      <c r="BU62" s="181">
        <v>18.0</v>
      </c>
      <c r="BV62" s="190"/>
      <c r="BW62" s="179">
        <v>0.23076923076923078</v>
      </c>
      <c r="BX62" s="226">
        <v>2.0</v>
      </c>
      <c r="BY62" s="225">
        <v>24.0</v>
      </c>
      <c r="BZ62" s="112">
        <f t="shared" si="69"/>
        <v>7.692307692</v>
      </c>
      <c r="CA62" s="112">
        <f t="shared" si="70"/>
        <v>92.30769231</v>
      </c>
      <c r="CB62" s="111">
        <v>2.0</v>
      </c>
      <c r="CC62" s="179">
        <v>3.7083333333333335</v>
      </c>
      <c r="CD62" s="178">
        <v>1.0</v>
      </c>
      <c r="CE62" s="179">
        <v>9.708333333333334</v>
      </c>
      <c r="CF62" s="227">
        <v>1.0</v>
      </c>
      <c r="CG62" s="181">
        <v>6.0</v>
      </c>
      <c r="CH62" s="178">
        <v>2.5</v>
      </c>
      <c r="CI62" s="179">
        <v>4.166666666666667</v>
      </c>
      <c r="CJ62" s="227">
        <v>1.0</v>
      </c>
      <c r="CK62" s="181">
        <v>18.0</v>
      </c>
      <c r="CL62" s="178">
        <v>0.0</v>
      </c>
      <c r="CM62" s="179">
        <v>0.25</v>
      </c>
      <c r="CN62" s="226">
        <v>19.0</v>
      </c>
      <c r="CO62" s="225">
        <v>7.0</v>
      </c>
      <c r="CP62" s="112">
        <f t="shared" si="71"/>
        <v>73.07692308</v>
      </c>
      <c r="CQ62" s="112">
        <f t="shared" si="72"/>
        <v>26.92307692</v>
      </c>
      <c r="CR62" s="111">
        <v>2.6315789473684212</v>
      </c>
      <c r="CS62" s="179">
        <v>6.142857142857143</v>
      </c>
      <c r="CT62" s="178">
        <v>6.947368421052632</v>
      </c>
      <c r="CU62" s="179">
        <v>14.714285714285714</v>
      </c>
      <c r="CV62" s="227">
        <v>5.0</v>
      </c>
      <c r="CW62" s="179">
        <v>3.0</v>
      </c>
      <c r="CX62" s="178">
        <v>3.263157894736842</v>
      </c>
      <c r="CY62" s="179">
        <v>6.142857142857143</v>
      </c>
      <c r="CZ62" s="227">
        <v>14.0</v>
      </c>
      <c r="DA62" s="181">
        <v>7.0</v>
      </c>
      <c r="DB62" s="178">
        <v>0.21052631578947367</v>
      </c>
      <c r="DC62" s="182">
        <v>0.2857142857142857</v>
      </c>
      <c r="DD62" s="25"/>
      <c r="DE62" s="25"/>
      <c r="DF62" s="25"/>
      <c r="DG62" s="25"/>
      <c r="DH62" s="25"/>
    </row>
    <row r="63">
      <c r="A63" s="194" t="s">
        <v>2741</v>
      </c>
      <c r="B63" s="195"/>
      <c r="C63" s="134">
        <v>356.0</v>
      </c>
      <c r="D63" s="196">
        <f>(C63/C$63)*100</f>
        <v>100</v>
      </c>
      <c r="E63" s="196">
        <f t="shared" si="34"/>
        <v>100</v>
      </c>
      <c r="F63" s="137">
        <v>5.01685393258427</v>
      </c>
      <c r="G63" s="138">
        <v>76.06460674157303</v>
      </c>
      <c r="H63" s="139">
        <v>47.0</v>
      </c>
      <c r="I63" s="138">
        <v>5.258426966292135</v>
      </c>
      <c r="J63" s="139">
        <v>93.0</v>
      </c>
      <c r="K63" s="145">
        <v>0.25842696629213485</v>
      </c>
      <c r="L63" s="240">
        <v>309.0</v>
      </c>
      <c r="M63" s="241">
        <v>47.0</v>
      </c>
      <c r="N63" s="138">
        <f>(L63/C63)*100</f>
        <v>86.79775281</v>
      </c>
      <c r="O63" s="138">
        <f>(M63/C63)*100</f>
        <v>13.20224719</v>
      </c>
      <c r="P63" s="242">
        <v>4.631067961165049</v>
      </c>
      <c r="Q63" s="202">
        <v>7.553191489361702</v>
      </c>
      <c r="R63" s="201">
        <v>73.54692556634305</v>
      </c>
      <c r="S63" s="202">
        <v>92.61702127659575</v>
      </c>
      <c r="T63" s="203">
        <v>30.0</v>
      </c>
      <c r="U63" s="202">
        <v>18.0</v>
      </c>
      <c r="V63" s="201">
        <v>4.87378640776699</v>
      </c>
      <c r="W63" s="202">
        <v>7.787234042553192</v>
      </c>
      <c r="X63" s="203">
        <v>86.0</v>
      </c>
      <c r="Y63" s="202">
        <v>31.0</v>
      </c>
      <c r="Z63" s="201">
        <v>0.20388349514563106</v>
      </c>
      <c r="AA63" s="202">
        <v>0.6170212765957447</v>
      </c>
      <c r="AB63" s="243">
        <v>222.0</v>
      </c>
      <c r="AC63" s="241">
        <v>134.0</v>
      </c>
      <c r="AD63" s="138">
        <f>(AB63/C63)*100</f>
        <v>62.35955056</v>
      </c>
      <c r="AE63" s="138">
        <f>(AC63/C63)*100</f>
        <v>37.64044944</v>
      </c>
      <c r="AF63" s="242">
        <v>4.252252252252252</v>
      </c>
      <c r="AG63" s="202">
        <v>6.2835820895522385</v>
      </c>
      <c r="AH63" s="201">
        <v>59.054054054054056</v>
      </c>
      <c r="AI63" s="202">
        <v>104.24626865671642</v>
      </c>
      <c r="AJ63" s="244">
        <v>24.0</v>
      </c>
      <c r="AK63" s="205">
        <v>25.0</v>
      </c>
      <c r="AL63" s="201">
        <v>4.509009009009009</v>
      </c>
      <c r="AM63" s="202">
        <v>6.5</v>
      </c>
      <c r="AN63" s="244">
        <v>78.0</v>
      </c>
      <c r="AO63" s="205">
        <v>57.0</v>
      </c>
      <c r="AP63" s="201">
        <v>0.18018018018018017</v>
      </c>
      <c r="AQ63" s="202">
        <v>0.3880597014925373</v>
      </c>
      <c r="AR63" s="243">
        <v>206.0</v>
      </c>
      <c r="AS63" s="241">
        <v>150.0</v>
      </c>
      <c r="AT63" s="138">
        <f>(AR63/C63)*100</f>
        <v>57.86516854</v>
      </c>
      <c r="AU63" s="138">
        <f>(AS63/C63)*100</f>
        <v>42.13483146</v>
      </c>
      <c r="AV63" s="242">
        <v>3.4174757281553396</v>
      </c>
      <c r="AW63" s="202">
        <v>7.213333333333333</v>
      </c>
      <c r="AX63" s="201">
        <v>47.75242718446602</v>
      </c>
      <c r="AY63" s="202">
        <v>114.94666666666667</v>
      </c>
      <c r="AZ63" s="244">
        <v>22.0</v>
      </c>
      <c r="BA63" s="205">
        <v>32.0</v>
      </c>
      <c r="BB63" s="201">
        <v>4.412621359223301</v>
      </c>
      <c r="BC63" s="202">
        <v>6.42</v>
      </c>
      <c r="BD63" s="244">
        <v>78.0</v>
      </c>
      <c r="BE63" s="205">
        <v>63.0</v>
      </c>
      <c r="BF63" s="201">
        <v>0.13592233009708737</v>
      </c>
      <c r="BG63" s="202">
        <v>0.4266666666666667</v>
      </c>
      <c r="BH63" s="243">
        <v>28.0</v>
      </c>
      <c r="BI63" s="241">
        <v>328.0</v>
      </c>
      <c r="BJ63" s="138">
        <f>(BH63/C63)*10</f>
        <v>0.7865168539</v>
      </c>
      <c r="BK63" s="138">
        <f>(BI63/C63)*100</f>
        <v>92.13483146</v>
      </c>
      <c r="BL63" s="242">
        <v>1.8928571428571428</v>
      </c>
      <c r="BM63" s="202">
        <v>5.283536585365853</v>
      </c>
      <c r="BN63" s="201">
        <v>183.0</v>
      </c>
      <c r="BO63" s="202">
        <v>66.9359756097561</v>
      </c>
      <c r="BP63" s="244">
        <v>9.0</v>
      </c>
      <c r="BQ63" s="205">
        <v>38.0</v>
      </c>
      <c r="BR63" s="201">
        <v>3.892857142857143</v>
      </c>
      <c r="BS63" s="202">
        <v>5.375</v>
      </c>
      <c r="BT63" s="244">
        <v>24.0</v>
      </c>
      <c r="BU63" s="205">
        <v>89.0</v>
      </c>
      <c r="BV63" s="201">
        <v>0.03571428571428571</v>
      </c>
      <c r="BW63" s="202">
        <v>0.2774390243902439</v>
      </c>
      <c r="BX63" s="243">
        <v>92.0</v>
      </c>
      <c r="BY63" s="241">
        <v>264.0</v>
      </c>
      <c r="BZ63" s="138">
        <f>(BX63/C63)*100</f>
        <v>25.84269663</v>
      </c>
      <c r="CA63" s="138">
        <f>(BY63/C63)*100</f>
        <v>74.15730337</v>
      </c>
      <c r="CB63" s="242">
        <v>2.5</v>
      </c>
      <c r="CC63" s="202">
        <v>5.893939393939394</v>
      </c>
      <c r="CD63" s="201">
        <v>143.80434782608697</v>
      </c>
      <c r="CE63" s="202">
        <v>52.458333333333336</v>
      </c>
      <c r="CF63" s="244">
        <v>26.0</v>
      </c>
      <c r="CG63" s="205">
        <v>33.0</v>
      </c>
      <c r="CH63" s="201">
        <v>3.967391304347826</v>
      </c>
      <c r="CI63" s="202">
        <v>5.708333333333333</v>
      </c>
      <c r="CJ63" s="244">
        <v>50.0</v>
      </c>
      <c r="CK63" s="205">
        <v>83.0</v>
      </c>
      <c r="CL63" s="201">
        <v>0.15217391304347827</v>
      </c>
      <c r="CM63" s="202">
        <v>0.29545454545454547</v>
      </c>
      <c r="CN63" s="243">
        <v>210.0</v>
      </c>
      <c r="CO63" s="241">
        <v>146.0</v>
      </c>
      <c r="CP63" s="138">
        <f>(CN63/C63)*100</f>
        <v>58.98876404</v>
      </c>
      <c r="CQ63" s="138">
        <f>(CO63/C63)*100</f>
        <v>41.01123596</v>
      </c>
      <c r="CR63" s="242">
        <v>3.1952380952380954</v>
      </c>
      <c r="CS63" s="202">
        <v>7.636986301369863</v>
      </c>
      <c r="CT63" s="201">
        <v>61.44285714285714</v>
      </c>
      <c r="CU63" s="202">
        <v>97.0958904109589</v>
      </c>
      <c r="CV63" s="244">
        <v>33.0</v>
      </c>
      <c r="CW63" s="202">
        <v>37.0</v>
      </c>
      <c r="CX63" s="201">
        <v>3.9380952380952383</v>
      </c>
      <c r="CY63" s="202">
        <v>7.157534246575342</v>
      </c>
      <c r="CZ63" s="244">
        <v>72.0</v>
      </c>
      <c r="DA63" s="205">
        <v>64.0</v>
      </c>
      <c r="DB63" s="201">
        <v>0.14285714285714285</v>
      </c>
      <c r="DC63" s="206">
        <v>0.4246575342465753</v>
      </c>
      <c r="DD63" s="25"/>
      <c r="DE63" s="25"/>
      <c r="DF63" s="25"/>
      <c r="DG63" s="25"/>
      <c r="DH63" s="25"/>
    </row>
    <row r="64">
      <c r="A64" s="25"/>
      <c r="B64" s="25"/>
      <c r="C64" s="25"/>
      <c r="D64" s="25"/>
      <c r="E64" s="25"/>
      <c r="F64" s="25"/>
      <c r="G64" s="25"/>
      <c r="H64" s="207">
        <f>C55/H55</f>
        <v>5.869565217</v>
      </c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</row>
    <row r="65">
      <c r="A65" s="25"/>
      <c r="B65" s="25"/>
      <c r="C65" s="25"/>
      <c r="D65" s="25"/>
      <c r="E65" s="25"/>
      <c r="F65" s="25"/>
      <c r="G65" s="25"/>
      <c r="H65" s="207">
        <f>C59/H59</f>
        <v>3.333333333</v>
      </c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 t="s">
        <v>2773</v>
      </c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45">
        <f>BY55-C55</f>
        <v>-86</v>
      </c>
      <c r="BZ65" s="207">
        <f t="shared" ref="BZ65:BZ67" si="73">BZ52/C52</f>
        <v>0.114104003</v>
      </c>
      <c r="CA65" s="207">
        <f t="shared" ref="CA65:CA67" si="74">BY52/C52</f>
        <v>0.6919191919</v>
      </c>
      <c r="CB65" s="25"/>
      <c r="CC65" s="246">
        <f>100-CA55</f>
        <v>31.85185185</v>
      </c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</row>
    <row r="66">
      <c r="A66" s="25"/>
      <c r="B66" s="25"/>
      <c r="C66" s="25"/>
      <c r="D66" s="25"/>
      <c r="E66" s="25"/>
      <c r="F66" s="25"/>
      <c r="G66" s="25"/>
      <c r="H66" s="207">
        <f>C62/H62</f>
        <v>3.714285714</v>
      </c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07">
        <f t="shared" si="73"/>
        <v>0.08363201912</v>
      </c>
      <c r="CA66" s="207">
        <f t="shared" si="74"/>
        <v>0.7741935484</v>
      </c>
      <c r="CB66" s="25"/>
      <c r="CC66" s="246">
        <f>100-CA59</f>
        <v>6.666666667</v>
      </c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07">
        <f t="shared" si="73"/>
        <v>0.162601626</v>
      </c>
      <c r="CA67" s="207">
        <f t="shared" si="74"/>
        <v>0.5609756098</v>
      </c>
      <c r="CB67" s="25"/>
      <c r="CC67" s="246">
        <f>100-CA62</f>
        <v>7.692307692</v>
      </c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</row>
    <row r="68">
      <c r="A68" s="27" t="s">
        <v>2746</v>
      </c>
      <c r="B68" s="30" t="s">
        <v>2747</v>
      </c>
      <c r="C68" s="30" t="s">
        <v>2758</v>
      </c>
      <c r="D68" s="247" t="s">
        <v>2774</v>
      </c>
      <c r="E68" s="75"/>
      <c r="F68" s="248" t="s">
        <v>2775</v>
      </c>
      <c r="G68" s="249"/>
      <c r="H68" s="250" t="s">
        <v>2776</v>
      </c>
      <c r="I68" s="249"/>
      <c r="J68" s="30" t="s">
        <v>2777</v>
      </c>
      <c r="K68" s="30" t="s">
        <v>2778</v>
      </c>
      <c r="L68" s="30" t="s">
        <v>2779</v>
      </c>
      <c r="M68" s="30" t="s">
        <v>2780</v>
      </c>
      <c r="N68" s="30" t="s">
        <v>2781</v>
      </c>
      <c r="O68" s="148" t="s">
        <v>2782</v>
      </c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</row>
    <row r="69">
      <c r="A69" s="251"/>
      <c r="B69" s="153"/>
      <c r="C69" s="153"/>
      <c r="D69" s="252" t="s">
        <v>2758</v>
      </c>
      <c r="E69" s="253" t="s">
        <v>2759</v>
      </c>
      <c r="F69" s="254" t="s">
        <v>2758</v>
      </c>
      <c r="G69" s="255" t="s">
        <v>2759</v>
      </c>
      <c r="H69" s="256" t="s">
        <v>2758</v>
      </c>
      <c r="I69" s="257" t="s">
        <v>2759</v>
      </c>
      <c r="J69" s="153"/>
      <c r="K69" s="153"/>
      <c r="L69" s="153"/>
      <c r="M69" s="153"/>
      <c r="N69" s="153"/>
      <c r="O69" s="154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07">
        <f t="shared" ref="BZ69:BZ71" si="75">BZ56/C56</f>
        <v>0.1136363636</v>
      </c>
      <c r="CA69" s="207">
        <f t="shared" ref="CA69:CA71" si="76">BY56/C56</f>
        <v>0.9318181818</v>
      </c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</row>
    <row r="70">
      <c r="A70" s="59" t="s">
        <v>66</v>
      </c>
      <c r="B70" s="258" t="s">
        <v>2054</v>
      </c>
      <c r="C70" s="259">
        <v>1.0</v>
      </c>
      <c r="D70" s="260">
        <v>1.0</v>
      </c>
      <c r="E70" s="68">
        <f t="shared" ref="E70:E90" si="77">(D70/C70)*100</f>
        <v>100</v>
      </c>
      <c r="F70" s="76">
        <f t="shared" ref="F70:F90" si="78">H70+J70+K70</f>
        <v>0</v>
      </c>
      <c r="G70" s="210">
        <f t="shared" ref="G70:G90" si="79">(F70/C70)*100</f>
        <v>0</v>
      </c>
      <c r="H70" s="261"/>
      <c r="I70" s="262">
        <f t="shared" ref="I70:I90" si="80">(H70/C70)*100</f>
        <v>0</v>
      </c>
      <c r="J70" s="263"/>
      <c r="K70" s="263"/>
      <c r="L70" s="259">
        <v>1.0</v>
      </c>
      <c r="M70" s="263"/>
      <c r="N70" s="259">
        <f t="shared" ref="N70:N90" si="81">D70+K70</f>
        <v>1</v>
      </c>
      <c r="O70" s="264">
        <f t="shared" ref="O70:O90" si="82">J70+H70</f>
        <v>0</v>
      </c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07">
        <f t="shared" si="75"/>
        <v>0</v>
      </c>
      <c r="CA70" s="207">
        <f t="shared" si="76"/>
        <v>1</v>
      </c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</row>
    <row r="71">
      <c r="A71" s="35"/>
      <c r="B71" s="265" t="s">
        <v>103</v>
      </c>
      <c r="C71" s="266">
        <v>75.0</v>
      </c>
      <c r="D71" s="267">
        <v>12.0</v>
      </c>
      <c r="E71" s="90">
        <f t="shared" si="77"/>
        <v>16</v>
      </c>
      <c r="F71" s="89">
        <f t="shared" si="78"/>
        <v>63</v>
      </c>
      <c r="G71" s="216">
        <f t="shared" si="79"/>
        <v>84</v>
      </c>
      <c r="H71" s="268">
        <v>22.0</v>
      </c>
      <c r="I71" s="269">
        <f t="shared" si="80"/>
        <v>29.33333333</v>
      </c>
      <c r="J71" s="266">
        <v>3.0</v>
      </c>
      <c r="K71" s="266">
        <v>38.0</v>
      </c>
      <c r="L71" s="266">
        <v>15.0</v>
      </c>
      <c r="M71" s="266">
        <v>60.0</v>
      </c>
      <c r="N71" s="266">
        <f t="shared" si="81"/>
        <v>50</v>
      </c>
      <c r="O71" s="270">
        <f t="shared" si="82"/>
        <v>25</v>
      </c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07">
        <f t="shared" si="75"/>
        <v>0.5555555556</v>
      </c>
      <c r="CA71" s="207">
        <f t="shared" si="76"/>
        <v>0.6666666667</v>
      </c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</row>
    <row r="72">
      <c r="A72" s="35"/>
      <c r="B72" s="265" t="s">
        <v>162</v>
      </c>
      <c r="C72" s="266">
        <v>4.0</v>
      </c>
      <c r="D72" s="267">
        <v>3.0</v>
      </c>
      <c r="E72" s="90">
        <f t="shared" si="77"/>
        <v>75</v>
      </c>
      <c r="F72" s="89">
        <f t="shared" si="78"/>
        <v>1</v>
      </c>
      <c r="G72" s="216">
        <f t="shared" si="79"/>
        <v>25</v>
      </c>
      <c r="H72" s="271"/>
      <c r="I72" s="269">
        <f t="shared" si="80"/>
        <v>0</v>
      </c>
      <c r="J72" s="272"/>
      <c r="K72" s="266">
        <v>1.0</v>
      </c>
      <c r="L72" s="266">
        <v>3.0</v>
      </c>
      <c r="M72" s="266">
        <v>1.0</v>
      </c>
      <c r="N72" s="266">
        <f t="shared" si="81"/>
        <v>4</v>
      </c>
      <c r="O72" s="270">
        <f t="shared" si="82"/>
        <v>0</v>
      </c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</row>
    <row r="73">
      <c r="A73" s="35"/>
      <c r="B73" s="265" t="s">
        <v>273</v>
      </c>
      <c r="C73" s="266">
        <v>23.0</v>
      </c>
      <c r="D73" s="267">
        <v>6.0</v>
      </c>
      <c r="E73" s="90">
        <f t="shared" si="77"/>
        <v>26.08695652</v>
      </c>
      <c r="F73" s="89">
        <f t="shared" si="78"/>
        <v>17</v>
      </c>
      <c r="G73" s="216">
        <f t="shared" si="79"/>
        <v>73.91304348</v>
      </c>
      <c r="H73" s="268">
        <v>12.0</v>
      </c>
      <c r="I73" s="269">
        <f t="shared" si="80"/>
        <v>52.17391304</v>
      </c>
      <c r="J73" s="266">
        <v>3.0</v>
      </c>
      <c r="K73" s="266">
        <v>2.0</v>
      </c>
      <c r="L73" s="266">
        <v>9.0</v>
      </c>
      <c r="M73" s="266">
        <v>14.0</v>
      </c>
      <c r="N73" s="266">
        <f t="shared" si="81"/>
        <v>8</v>
      </c>
      <c r="O73" s="270">
        <f t="shared" si="82"/>
        <v>15</v>
      </c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</row>
    <row r="74">
      <c r="A74" s="35"/>
      <c r="B74" s="265" t="s">
        <v>241</v>
      </c>
      <c r="C74" s="266">
        <v>43.0</v>
      </c>
      <c r="D74" s="267">
        <v>8.0</v>
      </c>
      <c r="E74" s="90">
        <f t="shared" si="77"/>
        <v>18.60465116</v>
      </c>
      <c r="F74" s="89">
        <f t="shared" si="78"/>
        <v>35</v>
      </c>
      <c r="G74" s="216">
        <f t="shared" si="79"/>
        <v>81.39534884</v>
      </c>
      <c r="H74" s="268">
        <v>18.0</v>
      </c>
      <c r="I74" s="269">
        <f t="shared" si="80"/>
        <v>41.86046512</v>
      </c>
      <c r="J74" s="266">
        <v>6.0</v>
      </c>
      <c r="K74" s="266">
        <v>11.0</v>
      </c>
      <c r="L74" s="266">
        <v>14.0</v>
      </c>
      <c r="M74" s="266">
        <v>29.0</v>
      </c>
      <c r="N74" s="266">
        <f t="shared" si="81"/>
        <v>19</v>
      </c>
      <c r="O74" s="270">
        <f t="shared" si="82"/>
        <v>24</v>
      </c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</row>
    <row r="75">
      <c r="A75" s="35"/>
      <c r="B75" s="265" t="s">
        <v>781</v>
      </c>
      <c r="C75" s="266">
        <v>7.0</v>
      </c>
      <c r="D75" s="267">
        <v>3.0</v>
      </c>
      <c r="E75" s="90">
        <f t="shared" si="77"/>
        <v>42.85714286</v>
      </c>
      <c r="F75" s="89">
        <f t="shared" si="78"/>
        <v>4</v>
      </c>
      <c r="G75" s="216">
        <f t="shared" si="79"/>
        <v>57.14285714</v>
      </c>
      <c r="H75" s="271"/>
      <c r="I75" s="269">
        <f t="shared" si="80"/>
        <v>0</v>
      </c>
      <c r="J75" s="272"/>
      <c r="K75" s="266">
        <v>4.0</v>
      </c>
      <c r="L75" s="266">
        <v>3.0</v>
      </c>
      <c r="M75" s="266">
        <v>4.0</v>
      </c>
      <c r="N75" s="266">
        <f t="shared" si="81"/>
        <v>7</v>
      </c>
      <c r="O75" s="270">
        <f t="shared" si="82"/>
        <v>0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</row>
    <row r="76">
      <c r="A76" s="35"/>
      <c r="B76" s="265" t="s">
        <v>223</v>
      </c>
      <c r="C76" s="266">
        <v>39.0</v>
      </c>
      <c r="D76" s="267">
        <v>1.0</v>
      </c>
      <c r="E76" s="90">
        <f t="shared" si="77"/>
        <v>2.564102564</v>
      </c>
      <c r="F76" s="89">
        <f t="shared" si="78"/>
        <v>38</v>
      </c>
      <c r="G76" s="216">
        <f t="shared" si="79"/>
        <v>97.43589744</v>
      </c>
      <c r="H76" s="268">
        <v>24.0</v>
      </c>
      <c r="I76" s="269">
        <f t="shared" si="80"/>
        <v>61.53846154</v>
      </c>
      <c r="J76" s="272"/>
      <c r="K76" s="266">
        <v>14.0</v>
      </c>
      <c r="L76" s="266">
        <v>1.0</v>
      </c>
      <c r="M76" s="266">
        <v>38.0</v>
      </c>
      <c r="N76" s="266">
        <f t="shared" si="81"/>
        <v>15</v>
      </c>
      <c r="O76" s="270">
        <f t="shared" si="82"/>
        <v>24</v>
      </c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</row>
    <row r="77">
      <c r="A77" s="35"/>
      <c r="B77" s="265" t="s">
        <v>67</v>
      </c>
      <c r="C77" s="266">
        <v>8.0</v>
      </c>
      <c r="D77" s="267">
        <v>3.0</v>
      </c>
      <c r="E77" s="90">
        <f t="shared" si="77"/>
        <v>37.5</v>
      </c>
      <c r="F77" s="89">
        <f t="shared" si="78"/>
        <v>5</v>
      </c>
      <c r="G77" s="216">
        <f t="shared" si="79"/>
        <v>62.5</v>
      </c>
      <c r="H77" s="268">
        <v>2.0</v>
      </c>
      <c r="I77" s="269">
        <f t="shared" si="80"/>
        <v>25</v>
      </c>
      <c r="J77" s="266">
        <v>1.0</v>
      </c>
      <c r="K77" s="266">
        <v>2.0</v>
      </c>
      <c r="L77" s="266">
        <v>4.0</v>
      </c>
      <c r="M77" s="266">
        <v>4.0</v>
      </c>
      <c r="N77" s="266">
        <f t="shared" si="81"/>
        <v>5</v>
      </c>
      <c r="O77" s="270">
        <f t="shared" si="82"/>
        <v>3</v>
      </c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</row>
    <row r="78">
      <c r="A78" s="35"/>
      <c r="B78" s="265" t="s">
        <v>79</v>
      </c>
      <c r="C78" s="266">
        <v>14.0</v>
      </c>
      <c r="D78" s="267">
        <v>2.0</v>
      </c>
      <c r="E78" s="90">
        <f t="shared" si="77"/>
        <v>14.28571429</v>
      </c>
      <c r="F78" s="89">
        <f t="shared" si="78"/>
        <v>12</v>
      </c>
      <c r="G78" s="216">
        <f t="shared" si="79"/>
        <v>85.71428571</v>
      </c>
      <c r="H78" s="268">
        <v>5.0</v>
      </c>
      <c r="I78" s="269">
        <f t="shared" si="80"/>
        <v>35.71428571</v>
      </c>
      <c r="J78" s="266">
        <v>2.0</v>
      </c>
      <c r="K78" s="266">
        <v>5.0</v>
      </c>
      <c r="L78" s="266">
        <v>4.0</v>
      </c>
      <c r="M78" s="266">
        <v>10.0</v>
      </c>
      <c r="N78" s="266">
        <f t="shared" si="81"/>
        <v>7</v>
      </c>
      <c r="O78" s="270">
        <f t="shared" si="82"/>
        <v>7</v>
      </c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</row>
    <row r="79">
      <c r="A79" s="35"/>
      <c r="B79" s="265" t="s">
        <v>743</v>
      </c>
      <c r="C79" s="266">
        <v>6.0</v>
      </c>
      <c r="D79" s="273"/>
      <c r="E79" s="90">
        <f t="shared" si="77"/>
        <v>0</v>
      </c>
      <c r="F79" s="89">
        <f t="shared" si="78"/>
        <v>6</v>
      </c>
      <c r="G79" s="216">
        <f t="shared" si="79"/>
        <v>100</v>
      </c>
      <c r="H79" s="268">
        <v>1.0</v>
      </c>
      <c r="I79" s="269">
        <f t="shared" si="80"/>
        <v>16.66666667</v>
      </c>
      <c r="J79" s="272"/>
      <c r="K79" s="266">
        <v>5.0</v>
      </c>
      <c r="L79" s="272"/>
      <c r="M79" s="266">
        <v>6.0</v>
      </c>
      <c r="N79" s="266">
        <f t="shared" si="81"/>
        <v>5</v>
      </c>
      <c r="O79" s="270">
        <f t="shared" si="82"/>
        <v>1</v>
      </c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</row>
    <row r="80">
      <c r="A80" s="35"/>
      <c r="B80" s="265" t="s">
        <v>391</v>
      </c>
      <c r="C80" s="266">
        <v>8.0</v>
      </c>
      <c r="D80" s="267">
        <v>2.0</v>
      </c>
      <c r="E80" s="90">
        <f t="shared" si="77"/>
        <v>25</v>
      </c>
      <c r="F80" s="89">
        <f t="shared" si="78"/>
        <v>6</v>
      </c>
      <c r="G80" s="216">
        <f t="shared" si="79"/>
        <v>75</v>
      </c>
      <c r="H80" s="268">
        <v>2.0</v>
      </c>
      <c r="I80" s="269">
        <f t="shared" si="80"/>
        <v>25</v>
      </c>
      <c r="J80" s="272"/>
      <c r="K80" s="266">
        <v>4.0</v>
      </c>
      <c r="L80" s="266">
        <v>2.0</v>
      </c>
      <c r="M80" s="266">
        <v>6.0</v>
      </c>
      <c r="N80" s="266">
        <f t="shared" si="81"/>
        <v>6</v>
      </c>
      <c r="O80" s="270">
        <f t="shared" si="82"/>
        <v>2</v>
      </c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</row>
    <row r="81">
      <c r="A81" s="45"/>
      <c r="B81" s="265" t="s">
        <v>90</v>
      </c>
      <c r="C81" s="266">
        <v>33.0</v>
      </c>
      <c r="D81" s="267">
        <v>5.0</v>
      </c>
      <c r="E81" s="90">
        <f t="shared" si="77"/>
        <v>15.15151515</v>
      </c>
      <c r="F81" s="89">
        <f t="shared" si="78"/>
        <v>28</v>
      </c>
      <c r="G81" s="216">
        <f t="shared" si="79"/>
        <v>84.84848485</v>
      </c>
      <c r="H81" s="268">
        <v>16.0</v>
      </c>
      <c r="I81" s="269">
        <f t="shared" si="80"/>
        <v>48.48484848</v>
      </c>
      <c r="J81" s="266">
        <v>5.0</v>
      </c>
      <c r="K81" s="266">
        <v>7.0</v>
      </c>
      <c r="L81" s="266">
        <v>10.0</v>
      </c>
      <c r="M81" s="266">
        <v>23.0</v>
      </c>
      <c r="N81" s="266">
        <f t="shared" si="81"/>
        <v>12</v>
      </c>
      <c r="O81" s="270">
        <f t="shared" si="82"/>
        <v>21</v>
      </c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</row>
    <row r="82">
      <c r="A82" s="122" t="s">
        <v>2742</v>
      </c>
      <c r="B82" s="109"/>
      <c r="C82" s="115">
        <v>261.0</v>
      </c>
      <c r="D82" s="115">
        <v>46.0</v>
      </c>
      <c r="E82" s="274">
        <f t="shared" si="77"/>
        <v>17.62452107</v>
      </c>
      <c r="F82" s="115">
        <f t="shared" si="78"/>
        <v>215</v>
      </c>
      <c r="G82" s="274">
        <f t="shared" si="79"/>
        <v>82.37547893</v>
      </c>
      <c r="H82" s="115">
        <v>102.0</v>
      </c>
      <c r="I82" s="274">
        <f t="shared" si="80"/>
        <v>39.08045977</v>
      </c>
      <c r="J82" s="115">
        <v>20.0</v>
      </c>
      <c r="K82" s="115">
        <v>93.0</v>
      </c>
      <c r="L82" s="115">
        <v>66.0</v>
      </c>
      <c r="M82" s="115">
        <v>195.0</v>
      </c>
      <c r="N82" s="115">
        <f t="shared" si="81"/>
        <v>139</v>
      </c>
      <c r="O82" s="275">
        <f t="shared" si="82"/>
        <v>122</v>
      </c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</row>
    <row r="83">
      <c r="A83" s="59" t="s">
        <v>326</v>
      </c>
      <c r="B83" s="258" t="s">
        <v>572</v>
      </c>
      <c r="C83" s="259">
        <v>32.0</v>
      </c>
      <c r="D83" s="260">
        <v>5.0</v>
      </c>
      <c r="E83" s="68">
        <f t="shared" si="77"/>
        <v>15.625</v>
      </c>
      <c r="F83" s="76">
        <f t="shared" si="78"/>
        <v>27</v>
      </c>
      <c r="G83" s="210">
        <f t="shared" si="79"/>
        <v>84.375</v>
      </c>
      <c r="H83" s="276">
        <v>5.0</v>
      </c>
      <c r="I83" s="262">
        <f t="shared" si="80"/>
        <v>15.625</v>
      </c>
      <c r="J83" s="259">
        <v>1.0</v>
      </c>
      <c r="K83" s="259">
        <v>21.0</v>
      </c>
      <c r="L83" s="259">
        <v>6.0</v>
      </c>
      <c r="M83" s="259">
        <v>26.0</v>
      </c>
      <c r="N83" s="259">
        <f t="shared" si="81"/>
        <v>26</v>
      </c>
      <c r="O83" s="264">
        <f t="shared" si="82"/>
        <v>6</v>
      </c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</row>
    <row r="84">
      <c r="A84" s="45"/>
      <c r="B84" s="265" t="s">
        <v>327</v>
      </c>
      <c r="C84" s="266">
        <v>19.0</v>
      </c>
      <c r="D84" s="267">
        <v>1.0</v>
      </c>
      <c r="E84" s="90">
        <f t="shared" si="77"/>
        <v>5.263157895</v>
      </c>
      <c r="F84" s="89">
        <f t="shared" si="78"/>
        <v>18</v>
      </c>
      <c r="G84" s="216">
        <f t="shared" si="79"/>
        <v>94.73684211</v>
      </c>
      <c r="H84" s="268">
        <v>4.0</v>
      </c>
      <c r="I84" s="269">
        <f t="shared" si="80"/>
        <v>21.05263158</v>
      </c>
      <c r="J84" s="272"/>
      <c r="K84" s="266">
        <v>14.0</v>
      </c>
      <c r="L84" s="266">
        <v>1.0</v>
      </c>
      <c r="M84" s="266">
        <v>18.0</v>
      </c>
      <c r="N84" s="266">
        <f t="shared" si="81"/>
        <v>15</v>
      </c>
      <c r="O84" s="270">
        <f t="shared" si="82"/>
        <v>4</v>
      </c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</row>
    <row r="85">
      <c r="A85" s="122" t="s">
        <v>2743</v>
      </c>
      <c r="B85" s="109"/>
      <c r="C85" s="115">
        <v>51.0</v>
      </c>
      <c r="D85" s="115">
        <v>6.0</v>
      </c>
      <c r="E85" s="277">
        <f t="shared" si="77"/>
        <v>11.76470588</v>
      </c>
      <c r="F85" s="115">
        <f t="shared" si="78"/>
        <v>45</v>
      </c>
      <c r="G85" s="274">
        <f t="shared" si="79"/>
        <v>88.23529412</v>
      </c>
      <c r="H85" s="115">
        <v>9.0</v>
      </c>
      <c r="I85" s="277">
        <f t="shared" si="80"/>
        <v>17.64705882</v>
      </c>
      <c r="J85" s="115">
        <v>1.0</v>
      </c>
      <c r="K85" s="115">
        <v>35.0</v>
      </c>
      <c r="L85" s="115">
        <v>7.0</v>
      </c>
      <c r="M85" s="115">
        <v>44.0</v>
      </c>
      <c r="N85" s="115">
        <f t="shared" si="81"/>
        <v>41</v>
      </c>
      <c r="O85" s="275">
        <f t="shared" si="82"/>
        <v>10</v>
      </c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</row>
    <row r="86">
      <c r="A86" s="59" t="s">
        <v>172</v>
      </c>
      <c r="B86" s="258" t="s">
        <v>1074</v>
      </c>
      <c r="C86" s="259">
        <v>5.0</v>
      </c>
      <c r="D86" s="260">
        <v>2.0</v>
      </c>
      <c r="E86" s="68">
        <f t="shared" si="77"/>
        <v>40</v>
      </c>
      <c r="F86" s="76">
        <f t="shared" si="78"/>
        <v>3</v>
      </c>
      <c r="G86" s="210">
        <f t="shared" si="79"/>
        <v>60</v>
      </c>
      <c r="H86" s="261"/>
      <c r="I86" s="262">
        <f t="shared" si="80"/>
        <v>0</v>
      </c>
      <c r="J86" s="259">
        <v>1.0</v>
      </c>
      <c r="K86" s="259">
        <v>2.0</v>
      </c>
      <c r="L86" s="259">
        <v>3.0</v>
      </c>
      <c r="M86" s="259">
        <v>2.0</v>
      </c>
      <c r="N86" s="259">
        <f t="shared" si="81"/>
        <v>4</v>
      </c>
      <c r="O86" s="264">
        <f t="shared" si="82"/>
        <v>1</v>
      </c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</row>
    <row r="87">
      <c r="A87" s="35"/>
      <c r="B87" s="265" t="s">
        <v>173</v>
      </c>
      <c r="C87" s="266">
        <v>30.0</v>
      </c>
      <c r="D87" s="267">
        <v>8.0</v>
      </c>
      <c r="E87" s="90">
        <f t="shared" si="77"/>
        <v>26.66666667</v>
      </c>
      <c r="F87" s="89">
        <f t="shared" si="78"/>
        <v>22</v>
      </c>
      <c r="G87" s="216">
        <f t="shared" si="79"/>
        <v>73.33333333</v>
      </c>
      <c r="H87" s="268">
        <v>5.0</v>
      </c>
      <c r="I87" s="269">
        <f t="shared" si="80"/>
        <v>16.66666667</v>
      </c>
      <c r="J87" s="266">
        <v>5.0</v>
      </c>
      <c r="K87" s="266">
        <v>12.0</v>
      </c>
      <c r="L87" s="266">
        <v>13.0</v>
      </c>
      <c r="M87" s="266">
        <v>17.0</v>
      </c>
      <c r="N87" s="266">
        <f t="shared" si="81"/>
        <v>20</v>
      </c>
      <c r="O87" s="270">
        <f t="shared" si="82"/>
        <v>10</v>
      </c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</row>
    <row r="88">
      <c r="A88" s="45"/>
      <c r="B88" s="265" t="s">
        <v>634</v>
      </c>
      <c r="C88" s="266">
        <v>9.0</v>
      </c>
      <c r="D88" s="267">
        <v>2.0</v>
      </c>
      <c r="E88" s="90">
        <f t="shared" si="77"/>
        <v>22.22222222</v>
      </c>
      <c r="F88" s="89">
        <f t="shared" si="78"/>
        <v>7</v>
      </c>
      <c r="G88" s="216">
        <f t="shared" si="79"/>
        <v>77.77777778</v>
      </c>
      <c r="H88" s="268">
        <v>2.0</v>
      </c>
      <c r="I88" s="269">
        <f t="shared" si="80"/>
        <v>22.22222222</v>
      </c>
      <c r="J88" s="266">
        <v>1.0</v>
      </c>
      <c r="K88" s="266">
        <v>4.0</v>
      </c>
      <c r="L88" s="266">
        <v>3.0</v>
      </c>
      <c r="M88" s="266">
        <v>6.0</v>
      </c>
      <c r="N88" s="266">
        <f t="shared" si="81"/>
        <v>6</v>
      </c>
      <c r="O88" s="270">
        <f t="shared" si="82"/>
        <v>3</v>
      </c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</row>
    <row r="89">
      <c r="A89" s="122" t="s">
        <v>2744</v>
      </c>
      <c r="B89" s="109"/>
      <c r="C89" s="115">
        <v>44.0</v>
      </c>
      <c r="D89" s="115">
        <v>12.0</v>
      </c>
      <c r="E89" s="277">
        <f t="shared" si="77"/>
        <v>27.27272727</v>
      </c>
      <c r="F89" s="115">
        <f t="shared" si="78"/>
        <v>32</v>
      </c>
      <c r="G89" s="274">
        <f t="shared" si="79"/>
        <v>72.72727273</v>
      </c>
      <c r="H89" s="115">
        <v>7.0</v>
      </c>
      <c r="I89" s="277">
        <f t="shared" si="80"/>
        <v>15.90909091</v>
      </c>
      <c r="J89" s="115">
        <v>7.0</v>
      </c>
      <c r="K89" s="115">
        <v>18.0</v>
      </c>
      <c r="L89" s="115">
        <v>19.0</v>
      </c>
      <c r="M89" s="115">
        <v>25.0</v>
      </c>
      <c r="N89" s="115">
        <f t="shared" si="81"/>
        <v>30</v>
      </c>
      <c r="O89" s="275">
        <f t="shared" si="82"/>
        <v>14</v>
      </c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</row>
    <row r="90">
      <c r="A90" s="194" t="s">
        <v>2741</v>
      </c>
      <c r="B90" s="195"/>
      <c r="C90" s="198">
        <v>356.0</v>
      </c>
      <c r="D90" s="198">
        <v>64.0</v>
      </c>
      <c r="E90" s="199">
        <f t="shared" si="77"/>
        <v>17.97752809</v>
      </c>
      <c r="F90" s="198">
        <f t="shared" si="78"/>
        <v>292</v>
      </c>
      <c r="G90" s="199">
        <f t="shared" si="79"/>
        <v>82.02247191</v>
      </c>
      <c r="H90" s="198">
        <v>118.0</v>
      </c>
      <c r="I90" s="199">
        <f t="shared" si="80"/>
        <v>33.14606742</v>
      </c>
      <c r="J90" s="198">
        <v>28.0</v>
      </c>
      <c r="K90" s="198">
        <v>146.0</v>
      </c>
      <c r="L90" s="198">
        <v>92.0</v>
      </c>
      <c r="M90" s="198">
        <v>264.0</v>
      </c>
      <c r="N90" s="198">
        <f t="shared" si="81"/>
        <v>210</v>
      </c>
      <c r="O90" s="278">
        <f t="shared" si="82"/>
        <v>146</v>
      </c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</row>
    <row r="94">
      <c r="A94" s="279" t="s">
        <v>2763</v>
      </c>
      <c r="B94" s="279" t="s">
        <v>2758</v>
      </c>
      <c r="C94" s="280" t="s">
        <v>2774</v>
      </c>
      <c r="D94" s="281"/>
      <c r="E94" s="282" t="s">
        <v>2775</v>
      </c>
      <c r="F94" s="40"/>
      <c r="G94" s="283" t="s">
        <v>2776</v>
      </c>
      <c r="H94" s="40"/>
      <c r="I94" s="279" t="s">
        <v>2777</v>
      </c>
      <c r="J94" s="279" t="s">
        <v>2778</v>
      </c>
      <c r="K94" s="279" t="s">
        <v>2779</v>
      </c>
      <c r="L94" s="279" t="s">
        <v>2780</v>
      </c>
      <c r="M94" s="279" t="s">
        <v>2781</v>
      </c>
      <c r="N94" s="279" t="s">
        <v>2782</v>
      </c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</row>
    <row r="95">
      <c r="A95" s="48"/>
      <c r="B95" s="48"/>
      <c r="C95" s="57" t="s">
        <v>2758</v>
      </c>
      <c r="D95" s="57" t="s">
        <v>2759</v>
      </c>
      <c r="E95" s="56" t="s">
        <v>2758</v>
      </c>
      <c r="F95" s="56" t="s">
        <v>2759</v>
      </c>
      <c r="G95" s="284" t="s">
        <v>2758</v>
      </c>
      <c r="H95" s="284" t="s">
        <v>2759</v>
      </c>
      <c r="I95" s="48"/>
      <c r="J95" s="48"/>
      <c r="K95" s="48"/>
      <c r="L95" s="48"/>
      <c r="M95" s="48"/>
      <c r="N95" s="48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</row>
    <row r="96">
      <c r="A96" s="265" t="s">
        <v>2765</v>
      </c>
      <c r="B96" s="266">
        <v>270.0</v>
      </c>
      <c r="C96" s="267">
        <v>59.0</v>
      </c>
      <c r="D96" s="90">
        <f t="shared" ref="D96:D99" si="83">(C96/B96)*100</f>
        <v>21.85185185</v>
      </c>
      <c r="E96" s="89">
        <f t="shared" ref="E96:E99" si="84">G96+I96+J96</f>
        <v>211</v>
      </c>
      <c r="F96" s="285">
        <f t="shared" ref="F96:F99" si="85">(E96/B96)*100</f>
        <v>78.14814815</v>
      </c>
      <c r="G96" s="268">
        <v>87.0</v>
      </c>
      <c r="H96" s="285">
        <f t="shared" ref="H96:H99" si="86">(G96/B96)*100</f>
        <v>32.22222222</v>
      </c>
      <c r="I96" s="266">
        <v>27.0</v>
      </c>
      <c r="J96" s="266">
        <v>97.0</v>
      </c>
      <c r="K96" s="266">
        <v>86.0</v>
      </c>
      <c r="L96" s="266">
        <v>184.0</v>
      </c>
      <c r="M96" s="266">
        <f t="shared" ref="M96:M99" si="87">C96+J96</f>
        <v>156</v>
      </c>
      <c r="N96" s="266">
        <f t="shared" ref="N96:N99" si="88">G96+I96</f>
        <v>114</v>
      </c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</row>
    <row r="97">
      <c r="A97" s="265" t="s">
        <v>2766</v>
      </c>
      <c r="B97" s="266">
        <v>60.0</v>
      </c>
      <c r="C97" s="267">
        <v>3.0</v>
      </c>
      <c r="D97" s="90">
        <f t="shared" si="83"/>
        <v>5</v>
      </c>
      <c r="E97" s="89">
        <f t="shared" si="84"/>
        <v>57</v>
      </c>
      <c r="F97" s="285">
        <f t="shared" si="85"/>
        <v>95</v>
      </c>
      <c r="G97" s="268">
        <v>24.0</v>
      </c>
      <c r="H97" s="285">
        <f t="shared" si="86"/>
        <v>40</v>
      </c>
      <c r="I97" s="266">
        <v>1.0</v>
      </c>
      <c r="J97" s="266">
        <v>32.0</v>
      </c>
      <c r="K97" s="266">
        <v>4.0</v>
      </c>
      <c r="L97" s="266">
        <v>56.0</v>
      </c>
      <c r="M97" s="266">
        <f t="shared" si="87"/>
        <v>35</v>
      </c>
      <c r="N97" s="266">
        <f t="shared" si="88"/>
        <v>25</v>
      </c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</row>
    <row r="98">
      <c r="A98" s="265" t="s">
        <v>2767</v>
      </c>
      <c r="B98" s="266">
        <v>26.0</v>
      </c>
      <c r="C98" s="267">
        <v>2.0</v>
      </c>
      <c r="D98" s="285">
        <f t="shared" si="83"/>
        <v>7.692307692</v>
      </c>
      <c r="E98" s="89">
        <f t="shared" si="84"/>
        <v>24</v>
      </c>
      <c r="F98" s="285">
        <f t="shared" si="85"/>
        <v>92.30769231</v>
      </c>
      <c r="G98" s="268">
        <v>7.0</v>
      </c>
      <c r="H98" s="285">
        <f t="shared" si="86"/>
        <v>26.92307692</v>
      </c>
      <c r="I98" s="272"/>
      <c r="J98" s="266">
        <v>17.0</v>
      </c>
      <c r="K98" s="266">
        <v>2.0</v>
      </c>
      <c r="L98" s="266">
        <v>24.0</v>
      </c>
      <c r="M98" s="266">
        <f t="shared" si="87"/>
        <v>19</v>
      </c>
      <c r="N98" s="266">
        <f t="shared" si="88"/>
        <v>7</v>
      </c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</row>
    <row r="99">
      <c r="A99" s="286" t="s">
        <v>2783</v>
      </c>
      <c r="B99" s="286">
        <v>356.0</v>
      </c>
      <c r="C99" s="286">
        <v>64.0</v>
      </c>
      <c r="D99" s="287">
        <f t="shared" si="83"/>
        <v>17.97752809</v>
      </c>
      <c r="E99" s="286">
        <f t="shared" si="84"/>
        <v>292</v>
      </c>
      <c r="F99" s="287">
        <f t="shared" si="85"/>
        <v>82.02247191</v>
      </c>
      <c r="G99" s="286">
        <v>118.0</v>
      </c>
      <c r="H99" s="287">
        <f t="shared" si="86"/>
        <v>33.14606742</v>
      </c>
      <c r="I99" s="286">
        <v>28.0</v>
      </c>
      <c r="J99" s="286">
        <v>146.0</v>
      </c>
      <c r="K99" s="286">
        <v>92.0</v>
      </c>
      <c r="L99" s="286">
        <v>264.0</v>
      </c>
      <c r="M99" s="286">
        <f t="shared" si="87"/>
        <v>210</v>
      </c>
      <c r="N99" s="286">
        <f t="shared" si="88"/>
        <v>146</v>
      </c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</row>
  </sheetData>
  <mergeCells count="239">
    <mergeCell ref="A3:A5"/>
    <mergeCell ref="B3:B5"/>
    <mergeCell ref="C3:C5"/>
    <mergeCell ref="D3:D5"/>
    <mergeCell ref="E3:E5"/>
    <mergeCell ref="F3:F5"/>
    <mergeCell ref="G3:G5"/>
    <mergeCell ref="BH3:BW3"/>
    <mergeCell ref="BX3:CM3"/>
    <mergeCell ref="CN3:DC3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BH4:BI4"/>
    <mergeCell ref="BJ4:BK4"/>
    <mergeCell ref="BL4:BM4"/>
    <mergeCell ref="BN4:BO4"/>
    <mergeCell ref="BP4:BQ4"/>
    <mergeCell ref="DB4:DC4"/>
    <mergeCell ref="AF4:AG4"/>
    <mergeCell ref="AH4:AI4"/>
    <mergeCell ref="A6:A17"/>
    <mergeCell ref="A18:B18"/>
    <mergeCell ref="A19:A20"/>
    <mergeCell ref="A21:B21"/>
    <mergeCell ref="A22:A24"/>
    <mergeCell ref="AB30:AQ30"/>
    <mergeCell ref="AR30:BG30"/>
    <mergeCell ref="BH30:BW30"/>
    <mergeCell ref="BX30:CM30"/>
    <mergeCell ref="CN30:DC30"/>
    <mergeCell ref="L31:M31"/>
    <mergeCell ref="N31:O31"/>
    <mergeCell ref="P31:Q31"/>
    <mergeCell ref="R31:S31"/>
    <mergeCell ref="F30:F32"/>
    <mergeCell ref="G30:G32"/>
    <mergeCell ref="H30:H32"/>
    <mergeCell ref="I30:I32"/>
    <mergeCell ref="J30:J32"/>
    <mergeCell ref="K30:K32"/>
    <mergeCell ref="L30:AA30"/>
    <mergeCell ref="T31:U31"/>
    <mergeCell ref="V31:W31"/>
    <mergeCell ref="AP31:AQ31"/>
    <mergeCell ref="AR31:AS31"/>
    <mergeCell ref="AT31:AU31"/>
    <mergeCell ref="AV31:AW31"/>
    <mergeCell ref="AX31:AY31"/>
    <mergeCell ref="DB31:DC31"/>
    <mergeCell ref="A25:B25"/>
    <mergeCell ref="A26:B26"/>
    <mergeCell ref="A30:A32"/>
    <mergeCell ref="B30:B32"/>
    <mergeCell ref="C30:C32"/>
    <mergeCell ref="D30:D32"/>
    <mergeCell ref="E30:E32"/>
    <mergeCell ref="BD50:BE50"/>
    <mergeCell ref="BF50:BG50"/>
    <mergeCell ref="H49:H51"/>
    <mergeCell ref="I49:I51"/>
    <mergeCell ref="J49:J51"/>
    <mergeCell ref="K49:K51"/>
    <mergeCell ref="L49:AA49"/>
    <mergeCell ref="AB49:AQ49"/>
    <mergeCell ref="AR49:BG49"/>
    <mergeCell ref="J68:J69"/>
    <mergeCell ref="K68:K69"/>
    <mergeCell ref="L68:L69"/>
    <mergeCell ref="M68:M69"/>
    <mergeCell ref="N68:N69"/>
    <mergeCell ref="O68:O69"/>
    <mergeCell ref="A62:B62"/>
    <mergeCell ref="A63:B63"/>
    <mergeCell ref="A68:A69"/>
    <mergeCell ref="B68:B69"/>
    <mergeCell ref="C68:C69"/>
    <mergeCell ref="F68:G68"/>
    <mergeCell ref="H68:I68"/>
    <mergeCell ref="A70:A81"/>
    <mergeCell ref="A82:B82"/>
    <mergeCell ref="A83:A84"/>
    <mergeCell ref="A85:B85"/>
    <mergeCell ref="A86:A88"/>
    <mergeCell ref="A89:B89"/>
    <mergeCell ref="A90:B90"/>
    <mergeCell ref="L94:L95"/>
    <mergeCell ref="M94:M95"/>
    <mergeCell ref="N94:N95"/>
    <mergeCell ref="A94:A95"/>
    <mergeCell ref="B94:B95"/>
    <mergeCell ref="E94:F94"/>
    <mergeCell ref="G94:H94"/>
    <mergeCell ref="I94:I95"/>
    <mergeCell ref="J94:J95"/>
    <mergeCell ref="K94:K95"/>
    <mergeCell ref="AB50:AC50"/>
    <mergeCell ref="AD50:AE50"/>
    <mergeCell ref="AF50:AG50"/>
    <mergeCell ref="AH50:AI50"/>
    <mergeCell ref="AJ50:AK50"/>
    <mergeCell ref="AL50:AM50"/>
    <mergeCell ref="AN50:AO50"/>
    <mergeCell ref="AP50:AQ50"/>
    <mergeCell ref="AR50:AS50"/>
    <mergeCell ref="AT50:AU50"/>
    <mergeCell ref="AV50:AW50"/>
    <mergeCell ref="AX50:AY50"/>
    <mergeCell ref="AZ50:BA50"/>
    <mergeCell ref="BB50:BC50"/>
    <mergeCell ref="CF50:CG50"/>
    <mergeCell ref="CH50:CI50"/>
    <mergeCell ref="BR50:BS50"/>
    <mergeCell ref="BT50:BU50"/>
    <mergeCell ref="BV50:BW50"/>
    <mergeCell ref="BX50:BY50"/>
    <mergeCell ref="BZ50:CA50"/>
    <mergeCell ref="CB50:CC50"/>
    <mergeCell ref="CD50:CE50"/>
    <mergeCell ref="CX50:CY50"/>
    <mergeCell ref="CZ50:DA50"/>
    <mergeCell ref="CJ50:CK50"/>
    <mergeCell ref="CL50:CM50"/>
    <mergeCell ref="CN50:CO50"/>
    <mergeCell ref="CP50:CQ50"/>
    <mergeCell ref="CR50:CS50"/>
    <mergeCell ref="CT50:CU50"/>
    <mergeCell ref="CV50:CW50"/>
    <mergeCell ref="A33:A35"/>
    <mergeCell ref="A36:B36"/>
    <mergeCell ref="A37:A39"/>
    <mergeCell ref="A40:B40"/>
    <mergeCell ref="A41:A42"/>
    <mergeCell ref="A43:B43"/>
    <mergeCell ref="A44:B44"/>
    <mergeCell ref="A49:A51"/>
    <mergeCell ref="B49:B51"/>
    <mergeCell ref="C49:C51"/>
    <mergeCell ref="D49:D51"/>
    <mergeCell ref="E49:E51"/>
    <mergeCell ref="F49:F51"/>
    <mergeCell ref="G49:G51"/>
    <mergeCell ref="BH49:BW49"/>
    <mergeCell ref="BX49:CM49"/>
    <mergeCell ref="CN49:DC49"/>
    <mergeCell ref="L50:M50"/>
    <mergeCell ref="N50:O50"/>
    <mergeCell ref="P50:Q50"/>
    <mergeCell ref="R50:S50"/>
    <mergeCell ref="T50:U50"/>
    <mergeCell ref="V50:W50"/>
    <mergeCell ref="X50:Y50"/>
    <mergeCell ref="Z50:AA50"/>
    <mergeCell ref="BH50:BI50"/>
    <mergeCell ref="BJ50:BK50"/>
    <mergeCell ref="BL50:BM50"/>
    <mergeCell ref="BN50:BO50"/>
    <mergeCell ref="BP50:BQ50"/>
    <mergeCell ref="DB50:DC50"/>
    <mergeCell ref="CF4:CG4"/>
    <mergeCell ref="CH4:CI4"/>
    <mergeCell ref="BR4:BS4"/>
    <mergeCell ref="BT4:BU4"/>
    <mergeCell ref="BV4:BW4"/>
    <mergeCell ref="BX4:BY4"/>
    <mergeCell ref="BZ4:CA4"/>
    <mergeCell ref="CB4:CC4"/>
    <mergeCell ref="CD4:CE4"/>
    <mergeCell ref="CX4:CY4"/>
    <mergeCell ref="CZ4:DA4"/>
    <mergeCell ref="CJ4:CK4"/>
    <mergeCell ref="CL4:CM4"/>
    <mergeCell ref="CN4:CO4"/>
    <mergeCell ref="CP4:CQ4"/>
    <mergeCell ref="CR4:CS4"/>
    <mergeCell ref="CT4:CU4"/>
    <mergeCell ref="CV4:CW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H3:H5"/>
    <mergeCell ref="I3:I5"/>
    <mergeCell ref="J3:J5"/>
    <mergeCell ref="K3:K5"/>
    <mergeCell ref="L3:AA3"/>
    <mergeCell ref="AB3:AQ3"/>
    <mergeCell ref="AR3:BG3"/>
    <mergeCell ref="AL31:AM31"/>
    <mergeCell ref="AN31:AO31"/>
    <mergeCell ref="X31:Y31"/>
    <mergeCell ref="Z31:AA31"/>
    <mergeCell ref="AB31:AC31"/>
    <mergeCell ref="AD31:AE31"/>
    <mergeCell ref="AF31:AG31"/>
    <mergeCell ref="AH31:AI31"/>
    <mergeCell ref="AJ31:AK31"/>
    <mergeCell ref="BN31:BO31"/>
    <mergeCell ref="BP31:BQ31"/>
    <mergeCell ref="AZ31:BA31"/>
    <mergeCell ref="BB31:BC31"/>
    <mergeCell ref="BD31:BE31"/>
    <mergeCell ref="BF31:BG31"/>
    <mergeCell ref="BH31:BI31"/>
    <mergeCell ref="BJ31:BK31"/>
    <mergeCell ref="BL31:BM31"/>
    <mergeCell ref="CF31:CG31"/>
    <mergeCell ref="CH31:CI31"/>
    <mergeCell ref="BR31:BS31"/>
    <mergeCell ref="BT31:BU31"/>
    <mergeCell ref="BV31:BW31"/>
    <mergeCell ref="BX31:BY31"/>
    <mergeCell ref="BZ31:CA31"/>
    <mergeCell ref="CB31:CC31"/>
    <mergeCell ref="CD31:CE31"/>
    <mergeCell ref="CX31:CY31"/>
    <mergeCell ref="CZ31:DA31"/>
    <mergeCell ref="CJ31:CK31"/>
    <mergeCell ref="CL31:CM31"/>
    <mergeCell ref="CN31:CO31"/>
    <mergeCell ref="CP31:CQ31"/>
    <mergeCell ref="CR31:CS31"/>
    <mergeCell ref="CT31:CU31"/>
    <mergeCell ref="CV31:CW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1.0" ySplit="3.0" topLeftCell="L4" activePane="bottomRight" state="frozen"/>
      <selection activeCell="L1" sqref="L1" pane="topRight"/>
      <selection activeCell="A4" sqref="A4" pane="bottomLeft"/>
      <selection activeCell="L4" sqref="L4" pane="bottomRight"/>
    </sheetView>
  </sheetViews>
  <sheetFormatPr customHeight="1" defaultColWidth="12.63" defaultRowHeight="15.0"/>
  <cols>
    <col customWidth="1" min="1" max="1" width="12.0"/>
    <col customWidth="1" min="2" max="2" width="17.5"/>
    <col customWidth="1" min="3" max="124" width="6.88"/>
  </cols>
  <sheetData>
    <row r="1">
      <c r="A1" s="288" t="s">
        <v>3</v>
      </c>
      <c r="B1" s="289" t="s">
        <v>38</v>
      </c>
      <c r="C1" s="30" t="s">
        <v>2748</v>
      </c>
      <c r="D1" s="30" t="s">
        <v>2768</v>
      </c>
      <c r="E1" s="30" t="s">
        <v>2750</v>
      </c>
      <c r="F1" s="30" t="s">
        <v>2751</v>
      </c>
      <c r="G1" s="30" t="s">
        <v>2752</v>
      </c>
      <c r="H1" s="30" t="s">
        <v>2753</v>
      </c>
      <c r="I1" s="30" t="s">
        <v>2754</v>
      </c>
      <c r="J1" s="30" t="s">
        <v>2755</v>
      </c>
      <c r="K1" s="148" t="s">
        <v>2756</v>
      </c>
      <c r="L1" s="31" t="s">
        <v>203</v>
      </c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3"/>
      <c r="AD1" s="31" t="s">
        <v>771</v>
      </c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3"/>
      <c r="AV1" s="31" t="s">
        <v>788</v>
      </c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3"/>
      <c r="BN1" s="31" t="s">
        <v>184</v>
      </c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3"/>
      <c r="CF1" s="31" t="s">
        <v>2757</v>
      </c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3"/>
      <c r="CX1" s="31" t="s">
        <v>2378</v>
      </c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3"/>
      <c r="DP1" s="25"/>
      <c r="DQ1" s="25"/>
      <c r="DR1" s="25"/>
      <c r="DS1" s="25"/>
      <c r="DT1" s="25"/>
    </row>
    <row r="2">
      <c r="A2" s="35"/>
      <c r="B2" s="38"/>
      <c r="C2" s="38"/>
      <c r="D2" s="38"/>
      <c r="E2" s="38"/>
      <c r="F2" s="38"/>
      <c r="G2" s="38"/>
      <c r="H2" s="38"/>
      <c r="I2" s="38"/>
      <c r="J2" s="38"/>
      <c r="K2" s="150"/>
      <c r="L2" s="39" t="s">
        <v>2758</v>
      </c>
      <c r="M2" s="40"/>
      <c r="N2" s="41" t="s">
        <v>2759</v>
      </c>
      <c r="O2" s="40"/>
      <c r="P2" s="41" t="s">
        <v>2769</v>
      </c>
      <c r="Q2" s="40"/>
      <c r="R2" s="41" t="s">
        <v>2751</v>
      </c>
      <c r="S2" s="40"/>
      <c r="T2" s="41" t="s">
        <v>2752</v>
      </c>
      <c r="U2" s="40"/>
      <c r="V2" s="41" t="s">
        <v>2753</v>
      </c>
      <c r="W2" s="40"/>
      <c r="X2" s="41" t="s">
        <v>2760</v>
      </c>
      <c r="Y2" s="40"/>
      <c r="Z2" s="41" t="s">
        <v>2755</v>
      </c>
      <c r="AA2" s="40"/>
      <c r="AB2" s="41" t="s">
        <v>2756</v>
      </c>
      <c r="AC2" s="44"/>
      <c r="AD2" s="39" t="s">
        <v>2758</v>
      </c>
      <c r="AE2" s="40"/>
      <c r="AF2" s="41" t="s">
        <v>2759</v>
      </c>
      <c r="AG2" s="40"/>
      <c r="AH2" s="41" t="s">
        <v>2769</v>
      </c>
      <c r="AI2" s="40"/>
      <c r="AJ2" s="41" t="s">
        <v>2751</v>
      </c>
      <c r="AK2" s="40"/>
      <c r="AL2" s="41" t="s">
        <v>2752</v>
      </c>
      <c r="AM2" s="40"/>
      <c r="AN2" s="41" t="s">
        <v>2753</v>
      </c>
      <c r="AO2" s="40"/>
      <c r="AP2" s="41" t="s">
        <v>2760</v>
      </c>
      <c r="AQ2" s="40"/>
      <c r="AR2" s="41" t="s">
        <v>2755</v>
      </c>
      <c r="AS2" s="40"/>
      <c r="AT2" s="41" t="s">
        <v>2756</v>
      </c>
      <c r="AU2" s="44"/>
      <c r="AV2" s="39" t="s">
        <v>2758</v>
      </c>
      <c r="AW2" s="40"/>
      <c r="AX2" s="41" t="s">
        <v>2759</v>
      </c>
      <c r="AY2" s="40"/>
      <c r="AZ2" s="41" t="s">
        <v>2769</v>
      </c>
      <c r="BA2" s="40"/>
      <c r="BB2" s="41" t="s">
        <v>2751</v>
      </c>
      <c r="BC2" s="40"/>
      <c r="BD2" s="41" t="s">
        <v>2752</v>
      </c>
      <c r="BE2" s="40"/>
      <c r="BF2" s="41" t="s">
        <v>2753</v>
      </c>
      <c r="BG2" s="40"/>
      <c r="BH2" s="41" t="s">
        <v>2760</v>
      </c>
      <c r="BI2" s="40"/>
      <c r="BJ2" s="41" t="s">
        <v>2755</v>
      </c>
      <c r="BK2" s="40"/>
      <c r="BL2" s="41" t="s">
        <v>2756</v>
      </c>
      <c r="BM2" s="44"/>
      <c r="BN2" s="39" t="s">
        <v>2758</v>
      </c>
      <c r="BO2" s="40"/>
      <c r="BP2" s="41" t="s">
        <v>2759</v>
      </c>
      <c r="BQ2" s="40"/>
      <c r="BR2" s="41" t="s">
        <v>2769</v>
      </c>
      <c r="BS2" s="40"/>
      <c r="BT2" s="41" t="s">
        <v>2751</v>
      </c>
      <c r="BU2" s="40"/>
      <c r="BV2" s="41" t="s">
        <v>2752</v>
      </c>
      <c r="BW2" s="40"/>
      <c r="BX2" s="41" t="s">
        <v>2753</v>
      </c>
      <c r="BY2" s="40"/>
      <c r="BZ2" s="41" t="s">
        <v>2760</v>
      </c>
      <c r="CA2" s="40"/>
      <c r="CB2" s="41" t="s">
        <v>2755</v>
      </c>
      <c r="CC2" s="40"/>
      <c r="CD2" s="41" t="s">
        <v>2756</v>
      </c>
      <c r="CE2" s="44"/>
      <c r="CF2" s="39" t="s">
        <v>2758</v>
      </c>
      <c r="CG2" s="40"/>
      <c r="CH2" s="41" t="s">
        <v>2759</v>
      </c>
      <c r="CI2" s="40"/>
      <c r="CJ2" s="41" t="s">
        <v>2769</v>
      </c>
      <c r="CK2" s="40"/>
      <c r="CL2" s="41" t="s">
        <v>2751</v>
      </c>
      <c r="CM2" s="40"/>
      <c r="CN2" s="41" t="s">
        <v>2752</v>
      </c>
      <c r="CO2" s="40"/>
      <c r="CP2" s="41" t="s">
        <v>2753</v>
      </c>
      <c r="CQ2" s="40"/>
      <c r="CR2" s="41" t="s">
        <v>2760</v>
      </c>
      <c r="CS2" s="40"/>
      <c r="CT2" s="41" t="s">
        <v>2755</v>
      </c>
      <c r="CU2" s="40"/>
      <c r="CV2" s="41" t="s">
        <v>2756</v>
      </c>
      <c r="CW2" s="44"/>
      <c r="CX2" s="39" t="s">
        <v>2758</v>
      </c>
      <c r="CY2" s="40"/>
      <c r="CZ2" s="41" t="s">
        <v>2759</v>
      </c>
      <c r="DA2" s="40"/>
      <c r="DB2" s="41" t="s">
        <v>2769</v>
      </c>
      <c r="DC2" s="40"/>
      <c r="DD2" s="41" t="s">
        <v>2751</v>
      </c>
      <c r="DE2" s="40"/>
      <c r="DF2" s="41" t="s">
        <v>2752</v>
      </c>
      <c r="DG2" s="40"/>
      <c r="DH2" s="41" t="s">
        <v>2753</v>
      </c>
      <c r="DI2" s="40"/>
      <c r="DJ2" s="41" t="s">
        <v>2760</v>
      </c>
      <c r="DK2" s="40"/>
      <c r="DL2" s="41" t="s">
        <v>2755</v>
      </c>
      <c r="DM2" s="40"/>
      <c r="DN2" s="41" t="s">
        <v>2756</v>
      </c>
      <c r="DO2" s="44"/>
      <c r="DP2" s="25"/>
      <c r="DQ2" s="25"/>
      <c r="DR2" s="25"/>
      <c r="DS2" s="25"/>
      <c r="DT2" s="25"/>
    </row>
    <row r="3">
      <c r="A3" s="45"/>
      <c r="B3" s="48"/>
      <c r="C3" s="48"/>
      <c r="D3" s="48"/>
      <c r="E3" s="48"/>
      <c r="F3" s="48"/>
      <c r="G3" s="48"/>
      <c r="H3" s="48"/>
      <c r="I3" s="48"/>
      <c r="J3" s="48"/>
      <c r="K3" s="290"/>
      <c r="L3" s="55" t="s">
        <v>2761</v>
      </c>
      <c r="M3" s="56" t="s">
        <v>2762</v>
      </c>
      <c r="N3" s="57" t="s">
        <v>2761</v>
      </c>
      <c r="O3" s="56" t="s">
        <v>2762</v>
      </c>
      <c r="P3" s="57" t="s">
        <v>2761</v>
      </c>
      <c r="Q3" s="56" t="s">
        <v>2762</v>
      </c>
      <c r="R3" s="57" t="s">
        <v>2761</v>
      </c>
      <c r="S3" s="56" t="s">
        <v>2762</v>
      </c>
      <c r="T3" s="57" t="s">
        <v>2761</v>
      </c>
      <c r="U3" s="56" t="s">
        <v>2762</v>
      </c>
      <c r="V3" s="57" t="s">
        <v>2761</v>
      </c>
      <c r="W3" s="56" t="s">
        <v>2762</v>
      </c>
      <c r="X3" s="57" t="s">
        <v>2761</v>
      </c>
      <c r="Y3" s="56" t="s">
        <v>2762</v>
      </c>
      <c r="Z3" s="57" t="s">
        <v>2761</v>
      </c>
      <c r="AA3" s="56" t="s">
        <v>2762</v>
      </c>
      <c r="AB3" s="57" t="s">
        <v>2761</v>
      </c>
      <c r="AC3" s="291" t="s">
        <v>2762</v>
      </c>
      <c r="AD3" s="55" t="s">
        <v>2761</v>
      </c>
      <c r="AE3" s="56" t="s">
        <v>2762</v>
      </c>
      <c r="AF3" s="57" t="s">
        <v>2761</v>
      </c>
      <c r="AG3" s="56" t="s">
        <v>2762</v>
      </c>
      <c r="AH3" s="57" t="s">
        <v>2761</v>
      </c>
      <c r="AI3" s="56" t="s">
        <v>2762</v>
      </c>
      <c r="AJ3" s="57" t="s">
        <v>2761</v>
      </c>
      <c r="AK3" s="56" t="s">
        <v>2762</v>
      </c>
      <c r="AL3" s="57" t="s">
        <v>2761</v>
      </c>
      <c r="AM3" s="56" t="s">
        <v>2762</v>
      </c>
      <c r="AN3" s="57" t="s">
        <v>2761</v>
      </c>
      <c r="AO3" s="56" t="s">
        <v>2762</v>
      </c>
      <c r="AP3" s="57" t="s">
        <v>2761</v>
      </c>
      <c r="AQ3" s="56" t="s">
        <v>2762</v>
      </c>
      <c r="AR3" s="57" t="s">
        <v>2761</v>
      </c>
      <c r="AS3" s="56" t="s">
        <v>2762</v>
      </c>
      <c r="AT3" s="57" t="s">
        <v>2761</v>
      </c>
      <c r="AU3" s="291" t="s">
        <v>2762</v>
      </c>
      <c r="AV3" s="55" t="s">
        <v>2761</v>
      </c>
      <c r="AW3" s="56" t="s">
        <v>2762</v>
      </c>
      <c r="AX3" s="57" t="s">
        <v>2761</v>
      </c>
      <c r="AY3" s="56" t="s">
        <v>2762</v>
      </c>
      <c r="AZ3" s="57" t="s">
        <v>2761</v>
      </c>
      <c r="BA3" s="56" t="s">
        <v>2762</v>
      </c>
      <c r="BB3" s="57" t="s">
        <v>2761</v>
      </c>
      <c r="BC3" s="56" t="s">
        <v>2762</v>
      </c>
      <c r="BD3" s="57" t="s">
        <v>2761</v>
      </c>
      <c r="BE3" s="56" t="s">
        <v>2762</v>
      </c>
      <c r="BF3" s="57" t="s">
        <v>2761</v>
      </c>
      <c r="BG3" s="56" t="s">
        <v>2762</v>
      </c>
      <c r="BH3" s="57" t="s">
        <v>2761</v>
      </c>
      <c r="BI3" s="56" t="s">
        <v>2762</v>
      </c>
      <c r="BJ3" s="57" t="s">
        <v>2761</v>
      </c>
      <c r="BK3" s="56" t="s">
        <v>2762</v>
      </c>
      <c r="BL3" s="57" t="s">
        <v>2761</v>
      </c>
      <c r="BM3" s="291" t="s">
        <v>2762</v>
      </c>
      <c r="BN3" s="55" t="s">
        <v>2761</v>
      </c>
      <c r="BO3" s="56" t="s">
        <v>2762</v>
      </c>
      <c r="BP3" s="57" t="s">
        <v>2761</v>
      </c>
      <c r="BQ3" s="56" t="s">
        <v>2762</v>
      </c>
      <c r="BR3" s="57" t="s">
        <v>2761</v>
      </c>
      <c r="BS3" s="56" t="s">
        <v>2762</v>
      </c>
      <c r="BT3" s="57" t="s">
        <v>2761</v>
      </c>
      <c r="BU3" s="56" t="s">
        <v>2762</v>
      </c>
      <c r="BV3" s="57" t="s">
        <v>2761</v>
      </c>
      <c r="BW3" s="56" t="s">
        <v>2762</v>
      </c>
      <c r="BX3" s="57" t="s">
        <v>2761</v>
      </c>
      <c r="BY3" s="56" t="s">
        <v>2762</v>
      </c>
      <c r="BZ3" s="57" t="s">
        <v>2761</v>
      </c>
      <c r="CA3" s="56" t="s">
        <v>2762</v>
      </c>
      <c r="CB3" s="57" t="s">
        <v>2761</v>
      </c>
      <c r="CC3" s="56" t="s">
        <v>2762</v>
      </c>
      <c r="CD3" s="57" t="s">
        <v>2761</v>
      </c>
      <c r="CE3" s="291" t="s">
        <v>2762</v>
      </c>
      <c r="CF3" s="55" t="s">
        <v>2761</v>
      </c>
      <c r="CG3" s="56" t="s">
        <v>2762</v>
      </c>
      <c r="CH3" s="57" t="s">
        <v>2761</v>
      </c>
      <c r="CI3" s="56" t="s">
        <v>2762</v>
      </c>
      <c r="CJ3" s="57" t="s">
        <v>2761</v>
      </c>
      <c r="CK3" s="56" t="s">
        <v>2762</v>
      </c>
      <c r="CL3" s="57" t="s">
        <v>2761</v>
      </c>
      <c r="CM3" s="56" t="s">
        <v>2762</v>
      </c>
      <c r="CN3" s="57" t="s">
        <v>2761</v>
      </c>
      <c r="CO3" s="56" t="s">
        <v>2762</v>
      </c>
      <c r="CP3" s="57" t="s">
        <v>2761</v>
      </c>
      <c r="CQ3" s="56" t="s">
        <v>2762</v>
      </c>
      <c r="CR3" s="57" t="s">
        <v>2761</v>
      </c>
      <c r="CS3" s="56" t="s">
        <v>2762</v>
      </c>
      <c r="CT3" s="57" t="s">
        <v>2761</v>
      </c>
      <c r="CU3" s="56" t="s">
        <v>2762</v>
      </c>
      <c r="CV3" s="57" t="s">
        <v>2761</v>
      </c>
      <c r="CW3" s="291" t="s">
        <v>2762</v>
      </c>
      <c r="CX3" s="55" t="s">
        <v>2761</v>
      </c>
      <c r="CY3" s="56" t="s">
        <v>2762</v>
      </c>
      <c r="CZ3" s="57" t="s">
        <v>2761</v>
      </c>
      <c r="DA3" s="56" t="s">
        <v>2762</v>
      </c>
      <c r="DB3" s="57" t="s">
        <v>2761</v>
      </c>
      <c r="DC3" s="56" t="s">
        <v>2762</v>
      </c>
      <c r="DD3" s="57" t="s">
        <v>2761</v>
      </c>
      <c r="DE3" s="56" t="s">
        <v>2762</v>
      </c>
      <c r="DF3" s="57" t="s">
        <v>2761</v>
      </c>
      <c r="DG3" s="56" t="s">
        <v>2762</v>
      </c>
      <c r="DH3" s="57" t="s">
        <v>2761</v>
      </c>
      <c r="DI3" s="56" t="s">
        <v>2762</v>
      </c>
      <c r="DJ3" s="57" t="s">
        <v>2761</v>
      </c>
      <c r="DK3" s="56" t="s">
        <v>2762</v>
      </c>
      <c r="DL3" s="57" t="s">
        <v>2761</v>
      </c>
      <c r="DM3" s="56" t="s">
        <v>2762</v>
      </c>
      <c r="DN3" s="57" t="s">
        <v>2761</v>
      </c>
      <c r="DO3" s="291" t="s">
        <v>2762</v>
      </c>
      <c r="DP3" s="292" t="s">
        <v>2784</v>
      </c>
      <c r="DQ3" s="292" t="s">
        <v>2785</v>
      </c>
      <c r="DR3" s="292" t="s">
        <v>2786</v>
      </c>
      <c r="DS3" s="292" t="s">
        <v>2787</v>
      </c>
      <c r="DT3" s="25"/>
    </row>
    <row r="4">
      <c r="A4" s="293" t="s">
        <v>52</v>
      </c>
      <c r="B4" s="266" t="s">
        <v>103</v>
      </c>
      <c r="C4" s="266">
        <v>55.0</v>
      </c>
      <c r="D4" s="85">
        <f t="shared" ref="D4:D20" si="13">(C4/C$20)*100</f>
        <v>20.37037037</v>
      </c>
      <c r="E4" s="85">
        <f t="shared" ref="E4:E42" si="14">(C4/C$42)*100</f>
        <v>15.4494382</v>
      </c>
      <c r="F4" s="266">
        <v>4.49</v>
      </c>
      <c r="G4" s="266">
        <v>93.05</v>
      </c>
      <c r="H4" s="266">
        <v>21.0</v>
      </c>
      <c r="I4" s="266">
        <v>4.62</v>
      </c>
      <c r="J4" s="266">
        <v>29.0</v>
      </c>
      <c r="K4" s="270">
        <v>0.18</v>
      </c>
      <c r="L4" s="88">
        <v>52.0</v>
      </c>
      <c r="M4" s="89">
        <v>3.0</v>
      </c>
      <c r="N4" s="90">
        <f t="shared" ref="N4:O4" si="1">(L4/$C4)*100</f>
        <v>94.54545455</v>
      </c>
      <c r="O4" s="216">
        <f t="shared" si="1"/>
        <v>5.454545455</v>
      </c>
      <c r="P4" s="90">
        <f t="shared" ref="P4:Q4" si="2">(L4/$C$20)*100</f>
        <v>19.25925926</v>
      </c>
      <c r="Q4" s="216">
        <f t="shared" si="2"/>
        <v>1.111111111</v>
      </c>
      <c r="R4" s="267">
        <v>4.31</v>
      </c>
      <c r="S4" s="89">
        <v>7.67</v>
      </c>
      <c r="T4" s="267">
        <v>69.94</v>
      </c>
      <c r="U4" s="89">
        <v>493.67</v>
      </c>
      <c r="V4" s="267">
        <v>18.0</v>
      </c>
      <c r="W4" s="89">
        <v>3.0</v>
      </c>
      <c r="X4" s="267">
        <v>4.52</v>
      </c>
      <c r="Y4" s="89">
        <v>6.33</v>
      </c>
      <c r="Z4" s="267">
        <v>27.0</v>
      </c>
      <c r="AA4" s="89">
        <v>3.0</v>
      </c>
      <c r="AB4" s="267">
        <v>0.17</v>
      </c>
      <c r="AC4" s="294">
        <v>0.33</v>
      </c>
      <c r="AD4" s="88">
        <v>36.0</v>
      </c>
      <c r="AE4" s="89">
        <v>19.0</v>
      </c>
      <c r="AF4" s="90">
        <f t="shared" ref="AF4:AG4" si="3">(AD4/$C4)*100</f>
        <v>65.45454545</v>
      </c>
      <c r="AG4" s="216">
        <f t="shared" si="3"/>
        <v>34.54545455</v>
      </c>
      <c r="AH4" s="90">
        <f t="shared" ref="AH4:AI4" si="4">(AD4/$C$20)*100</f>
        <v>13.33333333</v>
      </c>
      <c r="AI4" s="216">
        <f t="shared" si="4"/>
        <v>7.037037037</v>
      </c>
      <c r="AJ4" s="267">
        <v>4.22</v>
      </c>
      <c r="AK4" s="89">
        <v>5.0</v>
      </c>
      <c r="AL4" s="267">
        <v>42.17</v>
      </c>
      <c r="AM4" s="89">
        <v>189.47</v>
      </c>
      <c r="AN4" s="267">
        <v>13.0</v>
      </c>
      <c r="AO4" s="89">
        <v>8.0</v>
      </c>
      <c r="AP4" s="267">
        <v>4.14</v>
      </c>
      <c r="AQ4" s="89">
        <v>5.53</v>
      </c>
      <c r="AR4" s="267">
        <v>22.0</v>
      </c>
      <c r="AS4" s="89">
        <v>11.0</v>
      </c>
      <c r="AT4" s="267">
        <v>0.19</v>
      </c>
      <c r="AU4" s="294">
        <v>0.16</v>
      </c>
      <c r="AV4" s="88">
        <v>33.0</v>
      </c>
      <c r="AW4" s="89">
        <v>22.0</v>
      </c>
      <c r="AX4" s="90">
        <f t="shared" ref="AX4:AY4" si="5">(AV4/$C4)*100</f>
        <v>60</v>
      </c>
      <c r="AY4" s="216">
        <f t="shared" si="5"/>
        <v>40</v>
      </c>
      <c r="AZ4" s="90">
        <f t="shared" ref="AZ4:BA4" si="6">(AV4/$C$20)*100</f>
        <v>12.22222222</v>
      </c>
      <c r="BA4" s="216">
        <f t="shared" si="6"/>
        <v>8.148148148</v>
      </c>
      <c r="BB4" s="267">
        <v>3.06</v>
      </c>
      <c r="BC4" s="89">
        <v>6.64</v>
      </c>
      <c r="BD4" s="267">
        <v>73.36</v>
      </c>
      <c r="BE4" s="89">
        <v>122.59</v>
      </c>
      <c r="BF4" s="267">
        <v>11.0</v>
      </c>
      <c r="BG4" s="89">
        <v>11.0</v>
      </c>
      <c r="BH4" s="267">
        <v>3.76</v>
      </c>
      <c r="BI4" s="89">
        <v>5.91</v>
      </c>
      <c r="BJ4" s="267">
        <v>21.0</v>
      </c>
      <c r="BK4" s="89">
        <v>14.0</v>
      </c>
      <c r="BL4" s="267">
        <v>0.0</v>
      </c>
      <c r="BM4" s="294">
        <v>0.45</v>
      </c>
      <c r="BN4" s="88">
        <v>3.0</v>
      </c>
      <c r="BO4" s="89">
        <v>52.0</v>
      </c>
      <c r="BP4" s="90">
        <f t="shared" ref="BP4:BQ4" si="7">(BN4/$C4)*100</f>
        <v>5.454545455</v>
      </c>
      <c r="BQ4" s="216">
        <f t="shared" si="7"/>
        <v>94.54545455</v>
      </c>
      <c r="BR4" s="90">
        <f t="shared" ref="BR4:BS4" si="8">(BN4/$C$20)*100</f>
        <v>1.111111111</v>
      </c>
      <c r="BS4" s="216">
        <f t="shared" si="8"/>
        <v>19.25925926</v>
      </c>
      <c r="BT4" s="267">
        <v>1.33</v>
      </c>
      <c r="BU4" s="89">
        <v>4.67</v>
      </c>
      <c r="BV4" s="267">
        <v>538.67</v>
      </c>
      <c r="BW4" s="89">
        <v>67.35</v>
      </c>
      <c r="BX4" s="267">
        <v>2.0</v>
      </c>
      <c r="BY4" s="89">
        <v>19.0</v>
      </c>
      <c r="BZ4" s="267">
        <v>3.33</v>
      </c>
      <c r="CA4" s="89">
        <v>4.69</v>
      </c>
      <c r="CB4" s="267">
        <v>3.0</v>
      </c>
      <c r="CC4" s="89">
        <v>28.0</v>
      </c>
      <c r="CD4" s="267">
        <v>0.0</v>
      </c>
      <c r="CE4" s="294">
        <v>0.19</v>
      </c>
      <c r="CF4" s="88">
        <v>14.0</v>
      </c>
      <c r="CG4" s="89">
        <v>41.0</v>
      </c>
      <c r="CH4" s="90">
        <f t="shared" ref="CH4:CI4" si="9">(CF4/$C4)*100</f>
        <v>25.45454545</v>
      </c>
      <c r="CI4" s="216">
        <f t="shared" si="9"/>
        <v>74.54545455</v>
      </c>
      <c r="CJ4" s="90">
        <f t="shared" ref="CJ4:CK4" si="10">(CF4/$C$20)*100</f>
        <v>5.185185185</v>
      </c>
      <c r="CK4" s="216">
        <f t="shared" si="10"/>
        <v>15.18518519</v>
      </c>
      <c r="CL4" s="267">
        <v>2.57</v>
      </c>
      <c r="CM4" s="89">
        <v>5.15</v>
      </c>
      <c r="CN4" s="267">
        <v>231.71</v>
      </c>
      <c r="CO4" s="89">
        <v>45.71</v>
      </c>
      <c r="CP4" s="267">
        <v>9.0</v>
      </c>
      <c r="CQ4" s="89">
        <v>14.0</v>
      </c>
      <c r="CR4" s="267">
        <v>3.5</v>
      </c>
      <c r="CS4" s="89">
        <v>5.0</v>
      </c>
      <c r="CT4" s="267">
        <v>12.0</v>
      </c>
      <c r="CU4" s="89">
        <v>21.0</v>
      </c>
      <c r="CV4" s="267">
        <v>0.07</v>
      </c>
      <c r="CW4" s="294">
        <v>0.22</v>
      </c>
      <c r="CX4" s="88">
        <v>36.0</v>
      </c>
      <c r="CY4" s="89">
        <v>19.0</v>
      </c>
      <c r="CZ4" s="90">
        <f t="shared" ref="CZ4:DA4" si="11">(CX4/$C4)*100</f>
        <v>65.45454545</v>
      </c>
      <c r="DA4" s="216">
        <f t="shared" si="11"/>
        <v>34.54545455</v>
      </c>
      <c r="DB4" s="90">
        <f t="shared" ref="DB4:DC4" si="12">(CX4/$C$20)*100</f>
        <v>13.33333333</v>
      </c>
      <c r="DC4" s="216">
        <f t="shared" si="12"/>
        <v>7.037037037</v>
      </c>
      <c r="DD4" s="267">
        <v>3.03</v>
      </c>
      <c r="DE4" s="89">
        <v>7.26</v>
      </c>
      <c r="DF4" s="267">
        <v>74.25</v>
      </c>
      <c r="DG4" s="89">
        <v>128.68</v>
      </c>
      <c r="DH4" s="267">
        <v>14.0</v>
      </c>
      <c r="DI4" s="89">
        <v>13.0</v>
      </c>
      <c r="DJ4" s="267">
        <v>3.75</v>
      </c>
      <c r="DK4" s="89">
        <v>6.26</v>
      </c>
      <c r="DL4" s="267">
        <v>22.0</v>
      </c>
      <c r="DM4" s="89">
        <v>13.0</v>
      </c>
      <c r="DN4" s="267">
        <v>0.0</v>
      </c>
      <c r="DO4" s="294">
        <v>0.53</v>
      </c>
      <c r="DP4" s="207">
        <f t="shared" ref="DP4:DP42" si="27">IF(C4&gt;=10,1,0)</f>
        <v>1</v>
      </c>
      <c r="DQ4" s="207">
        <f t="shared" ref="DQ4:DQ42" si="28">IF(DP4=1,0,1)</f>
        <v>0</v>
      </c>
      <c r="DR4" s="207">
        <f t="shared" ref="DR4:DR42" si="29">IF(C4&gt;=6,1,0)</f>
        <v>1</v>
      </c>
      <c r="DS4" s="207">
        <f t="shared" ref="DS4:DS42" si="30">IF(DR4=1,0,1)</f>
        <v>0</v>
      </c>
      <c r="DT4" s="25"/>
    </row>
    <row r="5">
      <c r="A5" s="35"/>
      <c r="B5" s="266" t="s">
        <v>572</v>
      </c>
      <c r="C5" s="266">
        <v>22.0</v>
      </c>
      <c r="D5" s="85">
        <f t="shared" si="13"/>
        <v>8.148148148</v>
      </c>
      <c r="E5" s="85">
        <f t="shared" si="14"/>
        <v>6.179775281</v>
      </c>
      <c r="F5" s="266">
        <v>3.73</v>
      </c>
      <c r="G5" s="266">
        <v>114.09</v>
      </c>
      <c r="H5" s="266">
        <v>9.0</v>
      </c>
      <c r="I5" s="266">
        <v>3.45</v>
      </c>
      <c r="J5" s="266">
        <v>17.0</v>
      </c>
      <c r="K5" s="270">
        <v>0.09</v>
      </c>
      <c r="L5" s="88">
        <v>22.0</v>
      </c>
      <c r="M5" s="102"/>
      <c r="N5" s="90">
        <f t="shared" ref="N5:O5" si="15">(L5/$C5)*100</f>
        <v>100</v>
      </c>
      <c r="O5" s="216">
        <f t="shared" si="15"/>
        <v>0</v>
      </c>
      <c r="P5" s="90">
        <f t="shared" ref="P5:Q5" si="16">(L5/$C$20)*100</f>
        <v>8.148148148</v>
      </c>
      <c r="Q5" s="216">
        <f t="shared" si="16"/>
        <v>0</v>
      </c>
      <c r="R5" s="267">
        <v>3.73</v>
      </c>
      <c r="S5" s="102"/>
      <c r="T5" s="267">
        <v>114.09</v>
      </c>
      <c r="U5" s="102"/>
      <c r="V5" s="267">
        <v>9.0</v>
      </c>
      <c r="W5" s="102"/>
      <c r="X5" s="267">
        <v>3.45</v>
      </c>
      <c r="Y5" s="102"/>
      <c r="Z5" s="267">
        <v>17.0</v>
      </c>
      <c r="AA5" s="102"/>
      <c r="AB5" s="267">
        <v>0.09</v>
      </c>
      <c r="AC5" s="295"/>
      <c r="AD5" s="88">
        <v>21.0</v>
      </c>
      <c r="AE5" s="89">
        <v>1.0</v>
      </c>
      <c r="AF5" s="90">
        <f t="shared" ref="AF5:AG5" si="17">(AD5/$C5)*100</f>
        <v>95.45454545</v>
      </c>
      <c r="AG5" s="216">
        <f t="shared" si="17"/>
        <v>4.545454545</v>
      </c>
      <c r="AH5" s="90">
        <f t="shared" ref="AH5:AI5" si="18">(AD5/$C$20)*100</f>
        <v>7.777777778</v>
      </c>
      <c r="AI5" s="216">
        <f t="shared" si="18"/>
        <v>0.3703703704</v>
      </c>
      <c r="AJ5" s="267">
        <v>3.67</v>
      </c>
      <c r="AK5" s="89">
        <v>5.0</v>
      </c>
      <c r="AL5" s="267">
        <v>118.52</v>
      </c>
      <c r="AM5" s="89">
        <v>21.0</v>
      </c>
      <c r="AN5" s="267">
        <v>8.0</v>
      </c>
      <c r="AO5" s="89">
        <v>1.0</v>
      </c>
      <c r="AP5" s="267">
        <v>3.43</v>
      </c>
      <c r="AQ5" s="89">
        <v>4.0</v>
      </c>
      <c r="AR5" s="267">
        <v>16.0</v>
      </c>
      <c r="AS5" s="89">
        <v>1.0</v>
      </c>
      <c r="AT5" s="267">
        <v>0.1</v>
      </c>
      <c r="AU5" s="294">
        <v>0.0</v>
      </c>
      <c r="AV5" s="88">
        <v>16.0</v>
      </c>
      <c r="AW5" s="89">
        <v>6.0</v>
      </c>
      <c r="AX5" s="90">
        <f t="shared" ref="AX5:AY5" si="19">(AV5/$C5)*100</f>
        <v>72.72727273</v>
      </c>
      <c r="AY5" s="216">
        <f t="shared" si="19"/>
        <v>27.27272727</v>
      </c>
      <c r="AZ5" s="90">
        <f t="shared" ref="AZ5:BA5" si="20">(AV5/$C$20)*100</f>
        <v>5.925925926</v>
      </c>
      <c r="BA5" s="216">
        <f t="shared" si="20"/>
        <v>2.222222222</v>
      </c>
      <c r="BB5" s="267">
        <v>2.75</v>
      </c>
      <c r="BC5" s="89">
        <v>6.33</v>
      </c>
      <c r="BD5" s="267">
        <v>38.13</v>
      </c>
      <c r="BE5" s="89">
        <v>316.67</v>
      </c>
      <c r="BF5" s="267">
        <v>5.0</v>
      </c>
      <c r="BG5" s="89">
        <v>4.0</v>
      </c>
      <c r="BH5" s="267">
        <v>3.0</v>
      </c>
      <c r="BI5" s="89">
        <v>4.67</v>
      </c>
      <c r="BJ5" s="267">
        <v>11.0</v>
      </c>
      <c r="BK5" s="89">
        <v>6.0</v>
      </c>
      <c r="BL5" s="267">
        <v>0.13</v>
      </c>
      <c r="BM5" s="294">
        <v>0.0</v>
      </c>
      <c r="BN5" s="99"/>
      <c r="BO5" s="89">
        <v>22.0</v>
      </c>
      <c r="BP5" s="90">
        <f t="shared" ref="BP5:BQ5" si="21">(BN5/$C5)*100</f>
        <v>0</v>
      </c>
      <c r="BQ5" s="216">
        <f t="shared" si="21"/>
        <v>100</v>
      </c>
      <c r="BR5" s="90">
        <f t="shared" ref="BR5:BS5" si="22">(BN5/$C$20)*100</f>
        <v>0</v>
      </c>
      <c r="BS5" s="216">
        <f t="shared" si="22"/>
        <v>8.148148148</v>
      </c>
      <c r="BT5" s="273"/>
      <c r="BU5" s="89">
        <v>3.73</v>
      </c>
      <c r="BV5" s="273"/>
      <c r="BW5" s="89">
        <v>114.09</v>
      </c>
      <c r="BX5" s="273"/>
      <c r="BY5" s="89">
        <v>9.0</v>
      </c>
      <c r="BZ5" s="273"/>
      <c r="CA5" s="89">
        <v>3.45</v>
      </c>
      <c r="CB5" s="273"/>
      <c r="CC5" s="89">
        <v>17.0</v>
      </c>
      <c r="CD5" s="273"/>
      <c r="CE5" s="294">
        <v>0.09</v>
      </c>
      <c r="CF5" s="88">
        <v>6.0</v>
      </c>
      <c r="CG5" s="89">
        <v>16.0</v>
      </c>
      <c r="CH5" s="90">
        <f t="shared" ref="CH5:CI5" si="23">(CF5/$C5)*100</f>
        <v>27.27272727</v>
      </c>
      <c r="CI5" s="216">
        <f t="shared" si="23"/>
        <v>72.72727273</v>
      </c>
      <c r="CJ5" s="90">
        <f t="shared" ref="CJ5:CK5" si="24">(CF5/$C$20)*100</f>
        <v>2.222222222</v>
      </c>
      <c r="CK5" s="216">
        <f t="shared" si="24"/>
        <v>5.925925926</v>
      </c>
      <c r="CL5" s="267">
        <v>1.5</v>
      </c>
      <c r="CM5" s="89">
        <v>4.56</v>
      </c>
      <c r="CN5" s="267">
        <v>88.5</v>
      </c>
      <c r="CO5" s="89">
        <v>123.69</v>
      </c>
      <c r="CP5" s="267">
        <v>3.0</v>
      </c>
      <c r="CQ5" s="89">
        <v>6.0</v>
      </c>
      <c r="CR5" s="267">
        <v>2.5</v>
      </c>
      <c r="CS5" s="89">
        <v>3.81</v>
      </c>
      <c r="CT5" s="267">
        <v>5.0</v>
      </c>
      <c r="CU5" s="89">
        <v>13.0</v>
      </c>
      <c r="CV5" s="267">
        <v>0.0</v>
      </c>
      <c r="CW5" s="294">
        <v>0.13</v>
      </c>
      <c r="CX5" s="88">
        <v>19.0</v>
      </c>
      <c r="CY5" s="89">
        <v>3.0</v>
      </c>
      <c r="CZ5" s="90">
        <f t="shared" ref="CZ5:DA5" si="25">(CX5/$C5)*100</f>
        <v>86.36363636</v>
      </c>
      <c r="DA5" s="216">
        <f t="shared" si="25"/>
        <v>13.63636364</v>
      </c>
      <c r="DB5" s="90">
        <f t="shared" ref="DB5:DC5" si="26">(CX5/$C$20)*100</f>
        <v>7.037037037</v>
      </c>
      <c r="DC5" s="216">
        <f t="shared" si="26"/>
        <v>1.111111111</v>
      </c>
      <c r="DD5" s="267">
        <v>2.68</v>
      </c>
      <c r="DE5" s="89">
        <v>10.33</v>
      </c>
      <c r="DF5" s="267">
        <v>44.68</v>
      </c>
      <c r="DG5" s="89">
        <v>553.67</v>
      </c>
      <c r="DH5" s="267">
        <v>6.0</v>
      </c>
      <c r="DI5" s="89">
        <v>3.0</v>
      </c>
      <c r="DJ5" s="267">
        <v>3.16</v>
      </c>
      <c r="DK5" s="89">
        <v>5.33</v>
      </c>
      <c r="DL5" s="267">
        <v>16.0</v>
      </c>
      <c r="DM5" s="89">
        <v>3.0</v>
      </c>
      <c r="DN5" s="267">
        <v>0.11</v>
      </c>
      <c r="DO5" s="294">
        <v>0.0</v>
      </c>
      <c r="DP5" s="207">
        <f t="shared" si="27"/>
        <v>1</v>
      </c>
      <c r="DQ5" s="207">
        <f t="shared" si="28"/>
        <v>0</v>
      </c>
      <c r="DR5" s="207">
        <f t="shared" si="29"/>
        <v>1</v>
      </c>
      <c r="DS5" s="207">
        <f t="shared" si="30"/>
        <v>0</v>
      </c>
      <c r="DT5" s="25"/>
    </row>
    <row r="6">
      <c r="A6" s="35"/>
      <c r="B6" s="266" t="s">
        <v>162</v>
      </c>
      <c r="C6" s="266">
        <v>4.0</v>
      </c>
      <c r="D6" s="85">
        <f t="shared" si="13"/>
        <v>1.481481481</v>
      </c>
      <c r="E6" s="85">
        <f t="shared" si="14"/>
        <v>1.123595506</v>
      </c>
      <c r="F6" s="266">
        <v>2.25</v>
      </c>
      <c r="G6" s="266">
        <v>12.75</v>
      </c>
      <c r="H6" s="266">
        <v>3.0</v>
      </c>
      <c r="I6" s="266">
        <v>2.75</v>
      </c>
      <c r="J6" s="266">
        <v>3.0</v>
      </c>
      <c r="K6" s="270">
        <v>0.25</v>
      </c>
      <c r="L6" s="88">
        <v>3.0</v>
      </c>
      <c r="M6" s="89">
        <v>1.0</v>
      </c>
      <c r="N6" s="90">
        <f t="shared" ref="N6:O6" si="31">(L6/$C6)*100</f>
        <v>75</v>
      </c>
      <c r="O6" s="216">
        <f t="shared" si="31"/>
        <v>25</v>
      </c>
      <c r="P6" s="90">
        <f t="shared" ref="P6:Q6" si="32">(L6/$C$20)*100</f>
        <v>1.111111111</v>
      </c>
      <c r="Q6" s="216">
        <f t="shared" si="32"/>
        <v>0.3703703704</v>
      </c>
      <c r="R6" s="267">
        <v>1.67</v>
      </c>
      <c r="S6" s="89">
        <v>4.0</v>
      </c>
      <c r="T6" s="267">
        <v>3.33</v>
      </c>
      <c r="U6" s="89">
        <v>41.0</v>
      </c>
      <c r="V6" s="267">
        <v>2.0</v>
      </c>
      <c r="W6" s="89">
        <v>1.0</v>
      </c>
      <c r="X6" s="267">
        <v>2.67</v>
      </c>
      <c r="Y6" s="89">
        <v>3.0</v>
      </c>
      <c r="Z6" s="267">
        <v>3.0</v>
      </c>
      <c r="AA6" s="89">
        <v>1.0</v>
      </c>
      <c r="AB6" s="267">
        <v>0.33</v>
      </c>
      <c r="AC6" s="294">
        <v>0.0</v>
      </c>
      <c r="AD6" s="88">
        <v>2.0</v>
      </c>
      <c r="AE6" s="89">
        <v>2.0</v>
      </c>
      <c r="AF6" s="90">
        <f t="shared" ref="AF6:AG6" si="33">(AD6/$C6)*100</f>
        <v>50</v>
      </c>
      <c r="AG6" s="216">
        <f t="shared" si="33"/>
        <v>50</v>
      </c>
      <c r="AH6" s="90">
        <f t="shared" ref="AH6:AI6" si="34">(AD6/$C$20)*100</f>
        <v>0.7407407407</v>
      </c>
      <c r="AI6" s="216">
        <f t="shared" si="34"/>
        <v>0.7407407407</v>
      </c>
      <c r="AJ6" s="267">
        <v>1.0</v>
      </c>
      <c r="AK6" s="89">
        <v>3.5</v>
      </c>
      <c r="AL6" s="267">
        <v>4.5</v>
      </c>
      <c r="AM6" s="89">
        <v>21.0</v>
      </c>
      <c r="AN6" s="267">
        <v>1.0</v>
      </c>
      <c r="AO6" s="89">
        <v>2.0</v>
      </c>
      <c r="AP6" s="267">
        <v>2.0</v>
      </c>
      <c r="AQ6" s="89">
        <v>3.5</v>
      </c>
      <c r="AR6" s="267">
        <v>2.0</v>
      </c>
      <c r="AS6" s="89">
        <v>2.0</v>
      </c>
      <c r="AT6" s="267">
        <v>0.5</v>
      </c>
      <c r="AU6" s="294">
        <v>0.0</v>
      </c>
      <c r="AV6" s="88">
        <v>3.0</v>
      </c>
      <c r="AW6" s="89">
        <v>1.0</v>
      </c>
      <c r="AX6" s="90">
        <f t="shared" ref="AX6:AY6" si="35">(AV6/$C6)*100</f>
        <v>75</v>
      </c>
      <c r="AY6" s="216">
        <f t="shared" si="35"/>
        <v>25</v>
      </c>
      <c r="AZ6" s="90">
        <f t="shared" ref="AZ6:BA6" si="36">(AV6/$C$20)*100</f>
        <v>1.111111111</v>
      </c>
      <c r="BA6" s="216">
        <f t="shared" si="36"/>
        <v>0.3703703704</v>
      </c>
      <c r="BB6" s="267">
        <v>1.67</v>
      </c>
      <c r="BC6" s="89">
        <v>4.0</v>
      </c>
      <c r="BD6" s="267">
        <v>3.33</v>
      </c>
      <c r="BE6" s="89">
        <v>41.0</v>
      </c>
      <c r="BF6" s="267">
        <v>2.0</v>
      </c>
      <c r="BG6" s="89">
        <v>1.0</v>
      </c>
      <c r="BH6" s="267">
        <v>2.67</v>
      </c>
      <c r="BI6" s="89">
        <v>3.0</v>
      </c>
      <c r="BJ6" s="267">
        <v>3.0</v>
      </c>
      <c r="BK6" s="89">
        <v>1.0</v>
      </c>
      <c r="BL6" s="267">
        <v>0.33</v>
      </c>
      <c r="BM6" s="294">
        <v>0.0</v>
      </c>
      <c r="BN6" s="99"/>
      <c r="BO6" s="89">
        <v>4.0</v>
      </c>
      <c r="BP6" s="90">
        <f t="shared" ref="BP6:BQ6" si="37">(BN6/$C6)*100</f>
        <v>0</v>
      </c>
      <c r="BQ6" s="216">
        <f t="shared" si="37"/>
        <v>100</v>
      </c>
      <c r="BR6" s="90">
        <f t="shared" ref="BR6:BS6" si="38">(BN6/$C$20)*100</f>
        <v>0</v>
      </c>
      <c r="BS6" s="216">
        <f t="shared" si="38"/>
        <v>1.481481481</v>
      </c>
      <c r="BT6" s="273"/>
      <c r="BU6" s="89">
        <v>2.25</v>
      </c>
      <c r="BV6" s="273"/>
      <c r="BW6" s="89">
        <v>12.75</v>
      </c>
      <c r="BX6" s="273"/>
      <c r="BY6" s="89">
        <v>3.0</v>
      </c>
      <c r="BZ6" s="273"/>
      <c r="CA6" s="89">
        <v>2.75</v>
      </c>
      <c r="CB6" s="273"/>
      <c r="CC6" s="89">
        <v>3.0</v>
      </c>
      <c r="CD6" s="273"/>
      <c r="CE6" s="294">
        <v>0.25</v>
      </c>
      <c r="CF6" s="88">
        <v>3.0</v>
      </c>
      <c r="CG6" s="89">
        <v>1.0</v>
      </c>
      <c r="CH6" s="90">
        <f t="shared" ref="CH6:CI6" si="39">(CF6/$C6)*100</f>
        <v>75</v>
      </c>
      <c r="CI6" s="216">
        <f t="shared" si="39"/>
        <v>25</v>
      </c>
      <c r="CJ6" s="90">
        <f t="shared" ref="CJ6:CK6" si="40">(CF6/$C$20)*100</f>
        <v>1.111111111</v>
      </c>
      <c r="CK6" s="216">
        <f t="shared" si="40"/>
        <v>0.3703703704</v>
      </c>
      <c r="CL6" s="267">
        <v>2.0</v>
      </c>
      <c r="CM6" s="89">
        <v>3.0</v>
      </c>
      <c r="CN6" s="267">
        <v>16.67</v>
      </c>
      <c r="CO6" s="89">
        <v>1.0</v>
      </c>
      <c r="CP6" s="267">
        <v>2.0</v>
      </c>
      <c r="CQ6" s="89">
        <v>1.0</v>
      </c>
      <c r="CR6" s="267">
        <v>2.33</v>
      </c>
      <c r="CS6" s="89">
        <v>4.0</v>
      </c>
      <c r="CT6" s="267">
        <v>2.0</v>
      </c>
      <c r="CU6" s="89">
        <v>1.0</v>
      </c>
      <c r="CV6" s="267">
        <v>0.33</v>
      </c>
      <c r="CW6" s="294">
        <v>0.0</v>
      </c>
      <c r="CX6" s="88">
        <v>4.0</v>
      </c>
      <c r="CY6" s="102"/>
      <c r="CZ6" s="90">
        <f t="shared" ref="CZ6:DA6" si="41">(CX6/$C6)*100</f>
        <v>100</v>
      </c>
      <c r="DA6" s="216">
        <f t="shared" si="41"/>
        <v>0</v>
      </c>
      <c r="DB6" s="90">
        <f t="shared" ref="DB6:DC6" si="42">(CX6/$C$20)*100</f>
        <v>1.481481481</v>
      </c>
      <c r="DC6" s="216">
        <f t="shared" si="42"/>
        <v>0</v>
      </c>
      <c r="DD6" s="267">
        <v>2.25</v>
      </c>
      <c r="DE6" s="102"/>
      <c r="DF6" s="267">
        <v>12.75</v>
      </c>
      <c r="DG6" s="102"/>
      <c r="DH6" s="267">
        <v>3.0</v>
      </c>
      <c r="DI6" s="102"/>
      <c r="DJ6" s="267">
        <v>2.75</v>
      </c>
      <c r="DK6" s="102"/>
      <c r="DL6" s="267">
        <v>3.0</v>
      </c>
      <c r="DM6" s="102"/>
      <c r="DN6" s="267">
        <v>0.25</v>
      </c>
      <c r="DO6" s="295"/>
      <c r="DP6" s="207">
        <f t="shared" si="27"/>
        <v>0</v>
      </c>
      <c r="DQ6" s="207">
        <f t="shared" si="28"/>
        <v>1</v>
      </c>
      <c r="DR6" s="207">
        <f t="shared" si="29"/>
        <v>0</v>
      </c>
      <c r="DS6" s="207">
        <f t="shared" si="30"/>
        <v>1</v>
      </c>
      <c r="DT6" s="25"/>
    </row>
    <row r="7">
      <c r="A7" s="35"/>
      <c r="B7" s="266" t="s">
        <v>273</v>
      </c>
      <c r="C7" s="266">
        <v>23.0</v>
      </c>
      <c r="D7" s="85">
        <f t="shared" si="13"/>
        <v>8.518518519</v>
      </c>
      <c r="E7" s="85">
        <f t="shared" si="14"/>
        <v>6.460674157</v>
      </c>
      <c r="F7" s="266">
        <v>6.78</v>
      </c>
      <c r="G7" s="266">
        <v>49.09</v>
      </c>
      <c r="H7" s="266">
        <v>17.0</v>
      </c>
      <c r="I7" s="266">
        <v>8.35</v>
      </c>
      <c r="J7" s="266">
        <v>17.0</v>
      </c>
      <c r="K7" s="270">
        <v>0.22</v>
      </c>
      <c r="L7" s="88">
        <v>12.0</v>
      </c>
      <c r="M7" s="89">
        <v>11.0</v>
      </c>
      <c r="N7" s="90">
        <f t="shared" ref="N7:O7" si="43">(L7/$C7)*100</f>
        <v>52.17391304</v>
      </c>
      <c r="O7" s="216">
        <f t="shared" si="43"/>
        <v>47.82608696</v>
      </c>
      <c r="P7" s="90">
        <f t="shared" ref="P7:Q7" si="44">(L7/$C$20)*100</f>
        <v>4.444444444</v>
      </c>
      <c r="Q7" s="216">
        <f t="shared" si="44"/>
        <v>4.074074074</v>
      </c>
      <c r="R7" s="267">
        <v>6.58</v>
      </c>
      <c r="S7" s="89">
        <v>7.0</v>
      </c>
      <c r="T7" s="267">
        <v>35.58</v>
      </c>
      <c r="U7" s="89">
        <v>63.82</v>
      </c>
      <c r="V7" s="267">
        <v>10.0</v>
      </c>
      <c r="W7" s="89">
        <v>7.0</v>
      </c>
      <c r="X7" s="267">
        <v>7.5</v>
      </c>
      <c r="Y7" s="89">
        <v>9.27</v>
      </c>
      <c r="Z7" s="267">
        <v>11.0</v>
      </c>
      <c r="AA7" s="89">
        <v>8.0</v>
      </c>
      <c r="AB7" s="267">
        <v>0.25</v>
      </c>
      <c r="AC7" s="294">
        <v>0.18</v>
      </c>
      <c r="AD7" s="88">
        <v>4.0</v>
      </c>
      <c r="AE7" s="89">
        <v>19.0</v>
      </c>
      <c r="AF7" s="90">
        <f t="shared" ref="AF7:AG7" si="45">(AD7/$C7)*100</f>
        <v>17.39130435</v>
      </c>
      <c r="AG7" s="216">
        <f t="shared" si="45"/>
        <v>82.60869565</v>
      </c>
      <c r="AH7" s="90">
        <f t="shared" ref="AH7:AI7" si="46">(AD7/$C$20)*100</f>
        <v>1.481481481</v>
      </c>
      <c r="AI7" s="216">
        <f t="shared" si="46"/>
        <v>7.037037037</v>
      </c>
      <c r="AJ7" s="267">
        <v>3.75</v>
      </c>
      <c r="AK7" s="89">
        <v>7.42</v>
      </c>
      <c r="AL7" s="267">
        <v>24.0</v>
      </c>
      <c r="AM7" s="89">
        <v>54.37</v>
      </c>
      <c r="AN7" s="267">
        <v>4.0</v>
      </c>
      <c r="AO7" s="89">
        <v>13.0</v>
      </c>
      <c r="AP7" s="267">
        <v>6.5</v>
      </c>
      <c r="AQ7" s="89">
        <v>8.74</v>
      </c>
      <c r="AR7" s="267">
        <v>3.0</v>
      </c>
      <c r="AS7" s="89">
        <v>15.0</v>
      </c>
      <c r="AT7" s="267">
        <v>0.0</v>
      </c>
      <c r="AU7" s="294">
        <v>0.26</v>
      </c>
      <c r="AV7" s="88">
        <v>15.0</v>
      </c>
      <c r="AW7" s="89">
        <v>8.0</v>
      </c>
      <c r="AX7" s="90">
        <f t="shared" ref="AX7:AY7" si="47">(AV7/$C7)*100</f>
        <v>65.2173913</v>
      </c>
      <c r="AY7" s="216">
        <f t="shared" si="47"/>
        <v>34.7826087</v>
      </c>
      <c r="AZ7" s="90">
        <f t="shared" ref="AZ7:BA7" si="48">(AV7/$C$20)*100</f>
        <v>5.555555556</v>
      </c>
      <c r="BA7" s="216">
        <f t="shared" si="48"/>
        <v>2.962962963</v>
      </c>
      <c r="BB7" s="267">
        <v>4.53</v>
      </c>
      <c r="BC7" s="89">
        <v>11.0</v>
      </c>
      <c r="BD7" s="267">
        <v>42.0</v>
      </c>
      <c r="BE7" s="89">
        <v>62.38</v>
      </c>
      <c r="BF7" s="267">
        <v>11.0</v>
      </c>
      <c r="BG7" s="89">
        <v>6.0</v>
      </c>
      <c r="BH7" s="267">
        <v>6.87</v>
      </c>
      <c r="BI7" s="89">
        <v>11.13</v>
      </c>
      <c r="BJ7" s="267">
        <v>12.0</v>
      </c>
      <c r="BK7" s="89">
        <v>6.0</v>
      </c>
      <c r="BL7" s="267">
        <v>0.2</v>
      </c>
      <c r="BM7" s="294">
        <v>0.25</v>
      </c>
      <c r="BN7" s="88">
        <v>6.0</v>
      </c>
      <c r="BO7" s="89">
        <v>17.0</v>
      </c>
      <c r="BP7" s="90">
        <f t="shared" ref="BP7:BQ7" si="49">(BN7/$C7)*100</f>
        <v>26.08695652</v>
      </c>
      <c r="BQ7" s="216">
        <f t="shared" si="49"/>
        <v>73.91304348</v>
      </c>
      <c r="BR7" s="90">
        <f t="shared" ref="BR7:BS7" si="50">(BN7/$C$20)*100</f>
        <v>2.222222222</v>
      </c>
      <c r="BS7" s="216">
        <f t="shared" si="50"/>
        <v>6.296296296</v>
      </c>
      <c r="BT7" s="267">
        <v>2.0</v>
      </c>
      <c r="BU7" s="89">
        <v>8.47</v>
      </c>
      <c r="BV7" s="267">
        <v>68.67</v>
      </c>
      <c r="BW7" s="89">
        <v>42.18</v>
      </c>
      <c r="BX7" s="267">
        <v>2.0</v>
      </c>
      <c r="BY7" s="89">
        <v>15.0</v>
      </c>
      <c r="BZ7" s="267">
        <v>5.33</v>
      </c>
      <c r="CA7" s="89">
        <v>9.41</v>
      </c>
      <c r="CB7" s="267">
        <v>6.0</v>
      </c>
      <c r="CC7" s="89">
        <v>13.0</v>
      </c>
      <c r="CD7" s="267">
        <v>0.0</v>
      </c>
      <c r="CE7" s="294">
        <v>0.29</v>
      </c>
      <c r="CF7" s="88">
        <v>9.0</v>
      </c>
      <c r="CG7" s="89">
        <v>14.0</v>
      </c>
      <c r="CH7" s="90">
        <f t="shared" ref="CH7:CI7" si="51">(CF7/$C7)*100</f>
        <v>39.13043478</v>
      </c>
      <c r="CI7" s="216">
        <f t="shared" si="51"/>
        <v>60.86956522</v>
      </c>
      <c r="CJ7" s="90">
        <f t="shared" ref="CJ7:CK7" si="52">(CF7/$C$20)*100</f>
        <v>3.333333333</v>
      </c>
      <c r="CK7" s="216">
        <f t="shared" si="52"/>
        <v>5.185185185</v>
      </c>
      <c r="CL7" s="267">
        <v>2.44</v>
      </c>
      <c r="CM7" s="89">
        <v>9.57</v>
      </c>
      <c r="CN7" s="267">
        <v>47.78</v>
      </c>
      <c r="CO7" s="89">
        <v>49.93</v>
      </c>
      <c r="CP7" s="267">
        <v>5.0</v>
      </c>
      <c r="CQ7" s="89">
        <v>13.0</v>
      </c>
      <c r="CR7" s="267">
        <v>5.0</v>
      </c>
      <c r="CS7" s="89">
        <v>10.5</v>
      </c>
      <c r="CT7" s="267">
        <v>9.0</v>
      </c>
      <c r="CU7" s="89">
        <v>11.0</v>
      </c>
      <c r="CV7" s="267">
        <v>0.0</v>
      </c>
      <c r="CW7" s="294">
        <v>0.36</v>
      </c>
      <c r="CX7" s="88">
        <v>8.0</v>
      </c>
      <c r="CY7" s="89">
        <v>15.0</v>
      </c>
      <c r="CZ7" s="90">
        <f t="shared" ref="CZ7:DA7" si="53">(CX7/$C7)*100</f>
        <v>34.7826087</v>
      </c>
      <c r="DA7" s="216">
        <f t="shared" si="53"/>
        <v>65.2173913</v>
      </c>
      <c r="DB7" s="90">
        <f t="shared" ref="DB7:DC7" si="54">(CX7/$C$20)*100</f>
        <v>2.962962963</v>
      </c>
      <c r="DC7" s="216">
        <f t="shared" si="54"/>
        <v>5.555555556</v>
      </c>
      <c r="DD7" s="267">
        <v>2.38</v>
      </c>
      <c r="DE7" s="89">
        <v>9.13</v>
      </c>
      <c r="DF7" s="267">
        <v>54.13</v>
      </c>
      <c r="DG7" s="89">
        <v>46.4</v>
      </c>
      <c r="DH7" s="267">
        <v>6.0</v>
      </c>
      <c r="DI7" s="89">
        <v>13.0</v>
      </c>
      <c r="DJ7" s="267">
        <v>3.75</v>
      </c>
      <c r="DK7" s="89">
        <v>10.8</v>
      </c>
      <c r="DL7" s="267">
        <v>7.0</v>
      </c>
      <c r="DM7" s="89">
        <v>13.0</v>
      </c>
      <c r="DN7" s="267">
        <v>0.0</v>
      </c>
      <c r="DO7" s="294">
        <v>0.33</v>
      </c>
      <c r="DP7" s="207">
        <f t="shared" si="27"/>
        <v>1</v>
      </c>
      <c r="DQ7" s="207">
        <f t="shared" si="28"/>
        <v>0</v>
      </c>
      <c r="DR7" s="207">
        <f t="shared" si="29"/>
        <v>1</v>
      </c>
      <c r="DS7" s="207">
        <f t="shared" si="30"/>
        <v>0</v>
      </c>
      <c r="DT7" s="25"/>
    </row>
    <row r="8">
      <c r="A8" s="35"/>
      <c r="B8" s="266" t="s">
        <v>241</v>
      </c>
      <c r="C8" s="266">
        <v>41.0</v>
      </c>
      <c r="D8" s="85">
        <f t="shared" si="13"/>
        <v>15.18518519</v>
      </c>
      <c r="E8" s="85">
        <f t="shared" si="14"/>
        <v>11.51685393</v>
      </c>
      <c r="F8" s="266">
        <v>6.02</v>
      </c>
      <c r="G8" s="266">
        <v>60.15</v>
      </c>
      <c r="H8" s="266">
        <v>23.0</v>
      </c>
      <c r="I8" s="266">
        <v>6.0</v>
      </c>
      <c r="J8" s="266">
        <v>29.0</v>
      </c>
      <c r="K8" s="270">
        <v>0.41</v>
      </c>
      <c r="L8" s="88">
        <v>33.0</v>
      </c>
      <c r="M8" s="89">
        <v>8.0</v>
      </c>
      <c r="N8" s="90">
        <f t="shared" ref="N8:O8" si="55">(L8/$C8)*100</f>
        <v>80.48780488</v>
      </c>
      <c r="O8" s="216">
        <f t="shared" si="55"/>
        <v>19.51219512</v>
      </c>
      <c r="P8" s="90">
        <f t="shared" ref="P8:Q8" si="56">(L8/$C$20)*100</f>
        <v>12.22222222</v>
      </c>
      <c r="Q8" s="216">
        <f t="shared" si="56"/>
        <v>2.962962963</v>
      </c>
      <c r="R8" s="267">
        <v>5.7</v>
      </c>
      <c r="S8" s="89">
        <v>7.38</v>
      </c>
      <c r="T8" s="267">
        <v>63.91</v>
      </c>
      <c r="U8" s="89">
        <v>44.63</v>
      </c>
      <c r="V8" s="267">
        <v>16.0</v>
      </c>
      <c r="W8" s="89">
        <v>7.0</v>
      </c>
      <c r="X8" s="267">
        <v>5.67</v>
      </c>
      <c r="Y8" s="89">
        <v>7.38</v>
      </c>
      <c r="Z8" s="267">
        <v>23.0</v>
      </c>
      <c r="AA8" s="89">
        <v>8.0</v>
      </c>
      <c r="AB8" s="267">
        <v>0.27</v>
      </c>
      <c r="AC8" s="294">
        <v>1.0</v>
      </c>
      <c r="AD8" s="88">
        <v>20.0</v>
      </c>
      <c r="AE8" s="89">
        <v>21.0</v>
      </c>
      <c r="AF8" s="90">
        <f t="shared" ref="AF8:AG8" si="57">(AD8/$C8)*100</f>
        <v>48.7804878</v>
      </c>
      <c r="AG8" s="216">
        <f t="shared" si="57"/>
        <v>51.2195122</v>
      </c>
      <c r="AH8" s="90">
        <f t="shared" ref="AH8:AI8" si="58">(AD8/$C$20)*100</f>
        <v>7.407407407</v>
      </c>
      <c r="AI8" s="216">
        <f t="shared" si="58"/>
        <v>7.777777778</v>
      </c>
      <c r="AJ8" s="267">
        <v>3.55</v>
      </c>
      <c r="AK8" s="89">
        <v>8.38</v>
      </c>
      <c r="AL8" s="267">
        <v>22.75</v>
      </c>
      <c r="AM8" s="89">
        <v>95.76</v>
      </c>
      <c r="AN8" s="267">
        <v>13.0</v>
      </c>
      <c r="AO8" s="89">
        <v>10.0</v>
      </c>
      <c r="AP8" s="267">
        <v>3.75</v>
      </c>
      <c r="AQ8" s="89">
        <v>8.14</v>
      </c>
      <c r="AR8" s="267">
        <v>17.0</v>
      </c>
      <c r="AS8" s="89">
        <v>18.0</v>
      </c>
      <c r="AT8" s="267">
        <v>0.0</v>
      </c>
      <c r="AU8" s="294">
        <v>0.81</v>
      </c>
      <c r="AV8" s="88">
        <v>21.0</v>
      </c>
      <c r="AW8" s="89">
        <v>20.0</v>
      </c>
      <c r="AX8" s="90">
        <f t="shared" ref="AX8:AY8" si="59">(AV8/$C8)*100</f>
        <v>51.2195122</v>
      </c>
      <c r="AY8" s="216">
        <f t="shared" si="59"/>
        <v>48.7804878</v>
      </c>
      <c r="AZ8" s="90">
        <f t="shared" ref="AZ8:BA8" si="60">(AV8/$C$20)*100</f>
        <v>7.777777778</v>
      </c>
      <c r="BA8" s="216">
        <f t="shared" si="60"/>
        <v>7.407407407</v>
      </c>
      <c r="BB8" s="267">
        <v>3.95</v>
      </c>
      <c r="BC8" s="89">
        <v>8.2</v>
      </c>
      <c r="BD8" s="267">
        <v>87.67</v>
      </c>
      <c r="BE8" s="89">
        <v>31.25</v>
      </c>
      <c r="BF8" s="267">
        <v>11.0</v>
      </c>
      <c r="BG8" s="89">
        <v>12.0</v>
      </c>
      <c r="BH8" s="267">
        <v>5.05</v>
      </c>
      <c r="BI8" s="89">
        <v>7.0</v>
      </c>
      <c r="BJ8" s="267">
        <v>18.0</v>
      </c>
      <c r="BK8" s="89">
        <v>16.0</v>
      </c>
      <c r="BL8" s="267">
        <v>0.33</v>
      </c>
      <c r="BM8" s="294">
        <v>0.5</v>
      </c>
      <c r="BN8" s="88">
        <v>4.0</v>
      </c>
      <c r="BO8" s="89">
        <v>37.0</v>
      </c>
      <c r="BP8" s="90">
        <f t="shared" ref="BP8:BQ8" si="61">(BN8/$C8)*100</f>
        <v>9.756097561</v>
      </c>
      <c r="BQ8" s="216">
        <f t="shared" si="61"/>
        <v>90.24390244</v>
      </c>
      <c r="BR8" s="90">
        <f t="shared" ref="BR8:BS8" si="62">(BN8/$C$20)*100</f>
        <v>1.481481481</v>
      </c>
      <c r="BS8" s="216">
        <f t="shared" si="62"/>
        <v>13.7037037</v>
      </c>
      <c r="BT8" s="267">
        <v>1.5</v>
      </c>
      <c r="BU8" s="89">
        <v>6.51</v>
      </c>
      <c r="BV8" s="267">
        <v>162.5</v>
      </c>
      <c r="BW8" s="89">
        <v>49.08</v>
      </c>
      <c r="BX8" s="267">
        <v>4.0</v>
      </c>
      <c r="BY8" s="89">
        <v>19.0</v>
      </c>
      <c r="BZ8" s="267">
        <v>2.75</v>
      </c>
      <c r="CA8" s="89">
        <v>6.35</v>
      </c>
      <c r="CB8" s="267">
        <v>4.0</v>
      </c>
      <c r="CC8" s="89">
        <v>26.0</v>
      </c>
      <c r="CD8" s="267">
        <v>0.0</v>
      </c>
      <c r="CE8" s="294">
        <v>0.46</v>
      </c>
      <c r="CF8" s="88">
        <v>14.0</v>
      </c>
      <c r="CG8" s="89">
        <v>27.0</v>
      </c>
      <c r="CH8" s="90">
        <f t="shared" ref="CH8:CI8" si="63">(CF8/$C8)*100</f>
        <v>34.14634146</v>
      </c>
      <c r="CI8" s="216">
        <f t="shared" si="63"/>
        <v>65.85365854</v>
      </c>
      <c r="CJ8" s="90">
        <f t="shared" ref="CJ8:CK8" si="64">(CF8/$C$20)*100</f>
        <v>5.185185185</v>
      </c>
      <c r="CK8" s="216">
        <f t="shared" si="64"/>
        <v>10</v>
      </c>
      <c r="CL8" s="267">
        <v>2.5</v>
      </c>
      <c r="CM8" s="89">
        <v>7.85</v>
      </c>
      <c r="CN8" s="267">
        <v>58.57</v>
      </c>
      <c r="CO8" s="89">
        <v>60.96</v>
      </c>
      <c r="CP8" s="267">
        <v>11.0</v>
      </c>
      <c r="CQ8" s="89">
        <v>15.0</v>
      </c>
      <c r="CR8" s="267">
        <v>4.57</v>
      </c>
      <c r="CS8" s="89">
        <v>6.74</v>
      </c>
      <c r="CT8" s="267">
        <v>12.0</v>
      </c>
      <c r="CU8" s="89">
        <v>19.0</v>
      </c>
      <c r="CV8" s="267">
        <v>0.36</v>
      </c>
      <c r="CW8" s="294">
        <v>0.44</v>
      </c>
      <c r="CX8" s="88">
        <v>18.0</v>
      </c>
      <c r="CY8" s="89">
        <v>23.0</v>
      </c>
      <c r="CZ8" s="90">
        <f t="shared" ref="CZ8:DA8" si="65">(CX8/$C8)*100</f>
        <v>43.90243902</v>
      </c>
      <c r="DA8" s="216">
        <f t="shared" si="65"/>
        <v>56.09756098</v>
      </c>
      <c r="DB8" s="90">
        <f t="shared" ref="DB8:DC8" si="66">(CX8/$C$20)*100</f>
        <v>6.666666667</v>
      </c>
      <c r="DC8" s="216">
        <f t="shared" si="66"/>
        <v>8.518518519</v>
      </c>
      <c r="DD8" s="267">
        <v>3.33</v>
      </c>
      <c r="DE8" s="89">
        <v>8.13</v>
      </c>
      <c r="DF8" s="267">
        <v>27.28</v>
      </c>
      <c r="DG8" s="89">
        <v>85.87</v>
      </c>
      <c r="DH8" s="267">
        <v>11.0</v>
      </c>
      <c r="DI8" s="89">
        <v>15.0</v>
      </c>
      <c r="DJ8" s="267">
        <v>3.72</v>
      </c>
      <c r="DK8" s="89">
        <v>7.78</v>
      </c>
      <c r="DL8" s="267">
        <v>14.0</v>
      </c>
      <c r="DM8" s="89">
        <v>19.0</v>
      </c>
      <c r="DN8" s="267">
        <v>0.0</v>
      </c>
      <c r="DO8" s="294">
        <v>0.74</v>
      </c>
      <c r="DP8" s="207">
        <f t="shared" si="27"/>
        <v>1</v>
      </c>
      <c r="DQ8" s="207">
        <f t="shared" si="28"/>
        <v>0</v>
      </c>
      <c r="DR8" s="207">
        <f t="shared" si="29"/>
        <v>1</v>
      </c>
      <c r="DS8" s="207">
        <f t="shared" si="30"/>
        <v>0</v>
      </c>
      <c r="DT8" s="25"/>
    </row>
    <row r="9">
      <c r="A9" s="35"/>
      <c r="B9" s="266" t="s">
        <v>781</v>
      </c>
      <c r="C9" s="266">
        <v>6.0</v>
      </c>
      <c r="D9" s="85">
        <f t="shared" si="13"/>
        <v>2.222222222</v>
      </c>
      <c r="E9" s="85">
        <f t="shared" si="14"/>
        <v>1.685393258</v>
      </c>
      <c r="F9" s="266">
        <v>3.0</v>
      </c>
      <c r="G9" s="266">
        <v>5.5</v>
      </c>
      <c r="H9" s="266">
        <v>5.0</v>
      </c>
      <c r="I9" s="266">
        <v>3.83</v>
      </c>
      <c r="J9" s="266">
        <v>6.0</v>
      </c>
      <c r="K9" s="270">
        <v>0.0</v>
      </c>
      <c r="L9" s="88">
        <v>6.0</v>
      </c>
      <c r="M9" s="102"/>
      <c r="N9" s="90">
        <f t="shared" ref="N9:O9" si="67">(L9/$C9)*100</f>
        <v>100</v>
      </c>
      <c r="O9" s="216">
        <f t="shared" si="67"/>
        <v>0</v>
      </c>
      <c r="P9" s="90">
        <f t="shared" ref="P9:Q9" si="68">(L9/$C$20)*100</f>
        <v>2.222222222</v>
      </c>
      <c r="Q9" s="216">
        <f t="shared" si="68"/>
        <v>0</v>
      </c>
      <c r="R9" s="267">
        <v>3.0</v>
      </c>
      <c r="S9" s="102"/>
      <c r="T9" s="267">
        <v>5.5</v>
      </c>
      <c r="U9" s="102"/>
      <c r="V9" s="267">
        <v>5.0</v>
      </c>
      <c r="W9" s="102"/>
      <c r="X9" s="267">
        <v>3.83</v>
      </c>
      <c r="Y9" s="102"/>
      <c r="Z9" s="267">
        <v>6.0</v>
      </c>
      <c r="AA9" s="102"/>
      <c r="AB9" s="267">
        <v>0.0</v>
      </c>
      <c r="AC9" s="295"/>
      <c r="AD9" s="88">
        <v>5.0</v>
      </c>
      <c r="AE9" s="89">
        <v>1.0</v>
      </c>
      <c r="AF9" s="90">
        <f t="shared" ref="AF9:AG9" si="69">(AD9/$C9)*100</f>
        <v>83.33333333</v>
      </c>
      <c r="AG9" s="216">
        <f t="shared" si="69"/>
        <v>16.66666667</v>
      </c>
      <c r="AH9" s="90">
        <f t="shared" ref="AH9:AI9" si="70">(AD9/$C$20)*100</f>
        <v>1.851851852</v>
      </c>
      <c r="AI9" s="216">
        <f t="shared" si="70"/>
        <v>0.3703703704</v>
      </c>
      <c r="AJ9" s="267">
        <v>3.0</v>
      </c>
      <c r="AK9" s="89">
        <v>3.0</v>
      </c>
      <c r="AL9" s="267">
        <v>6.2</v>
      </c>
      <c r="AM9" s="89">
        <v>2.0</v>
      </c>
      <c r="AN9" s="267">
        <v>4.0</v>
      </c>
      <c r="AO9" s="89">
        <v>1.0</v>
      </c>
      <c r="AP9" s="267">
        <v>4.0</v>
      </c>
      <c r="AQ9" s="89">
        <v>3.0</v>
      </c>
      <c r="AR9" s="267">
        <v>5.0</v>
      </c>
      <c r="AS9" s="89">
        <v>1.0</v>
      </c>
      <c r="AT9" s="267">
        <v>0.0</v>
      </c>
      <c r="AU9" s="294">
        <v>0.0</v>
      </c>
      <c r="AV9" s="88">
        <v>5.0</v>
      </c>
      <c r="AW9" s="89">
        <v>1.0</v>
      </c>
      <c r="AX9" s="90">
        <f t="shared" ref="AX9:AY9" si="71">(AV9/$C9)*100</f>
        <v>83.33333333</v>
      </c>
      <c r="AY9" s="216">
        <f t="shared" si="71"/>
        <v>16.66666667</v>
      </c>
      <c r="AZ9" s="90">
        <f t="shared" ref="AZ9:BA9" si="72">(AV9/$C$20)*100</f>
        <v>1.851851852</v>
      </c>
      <c r="BA9" s="216">
        <f t="shared" si="72"/>
        <v>0.3703703704</v>
      </c>
      <c r="BB9" s="267">
        <v>2.6</v>
      </c>
      <c r="BC9" s="89">
        <v>5.0</v>
      </c>
      <c r="BD9" s="267">
        <v>5.4</v>
      </c>
      <c r="BE9" s="89">
        <v>6.0</v>
      </c>
      <c r="BF9" s="267">
        <v>4.0</v>
      </c>
      <c r="BG9" s="89">
        <v>1.0</v>
      </c>
      <c r="BH9" s="267">
        <v>3.8</v>
      </c>
      <c r="BI9" s="89">
        <v>4.0</v>
      </c>
      <c r="BJ9" s="267">
        <v>5.0</v>
      </c>
      <c r="BK9" s="89">
        <v>1.0</v>
      </c>
      <c r="BL9" s="267">
        <v>0.0</v>
      </c>
      <c r="BM9" s="294">
        <v>0.0</v>
      </c>
      <c r="BN9" s="99"/>
      <c r="BO9" s="89">
        <v>6.0</v>
      </c>
      <c r="BP9" s="90">
        <f t="shared" ref="BP9:BQ9" si="73">(BN9/$C9)*100</f>
        <v>0</v>
      </c>
      <c r="BQ9" s="216">
        <f t="shared" si="73"/>
        <v>100</v>
      </c>
      <c r="BR9" s="90">
        <f t="shared" ref="BR9:BS9" si="74">(BN9/$C$20)*100</f>
        <v>0</v>
      </c>
      <c r="BS9" s="216">
        <f t="shared" si="74"/>
        <v>2.222222222</v>
      </c>
      <c r="BT9" s="273"/>
      <c r="BU9" s="89">
        <v>3.0</v>
      </c>
      <c r="BV9" s="273"/>
      <c r="BW9" s="89">
        <v>5.5</v>
      </c>
      <c r="BX9" s="273"/>
      <c r="BY9" s="89">
        <v>5.0</v>
      </c>
      <c r="BZ9" s="273"/>
      <c r="CA9" s="89">
        <v>3.83</v>
      </c>
      <c r="CB9" s="273"/>
      <c r="CC9" s="89">
        <v>6.0</v>
      </c>
      <c r="CD9" s="273"/>
      <c r="CE9" s="294">
        <v>0.0</v>
      </c>
      <c r="CF9" s="88">
        <v>3.0</v>
      </c>
      <c r="CG9" s="89">
        <v>3.0</v>
      </c>
      <c r="CH9" s="90">
        <f t="shared" ref="CH9:CI9" si="75">(CF9/$C9)*100</f>
        <v>50</v>
      </c>
      <c r="CI9" s="216">
        <f t="shared" si="75"/>
        <v>50</v>
      </c>
      <c r="CJ9" s="90">
        <f t="shared" ref="CJ9:CK9" si="76">(CF9/$C$20)*100</f>
        <v>1.111111111</v>
      </c>
      <c r="CK9" s="216">
        <f t="shared" si="76"/>
        <v>1.111111111</v>
      </c>
      <c r="CL9" s="267">
        <v>1.67</v>
      </c>
      <c r="CM9" s="89">
        <v>4.33</v>
      </c>
      <c r="CN9" s="267">
        <v>6.67</v>
      </c>
      <c r="CO9" s="89">
        <v>4.33</v>
      </c>
      <c r="CP9" s="267">
        <v>2.0</v>
      </c>
      <c r="CQ9" s="89">
        <v>3.0</v>
      </c>
      <c r="CR9" s="267">
        <v>2.67</v>
      </c>
      <c r="CS9" s="89">
        <v>5.0</v>
      </c>
      <c r="CT9" s="267">
        <v>3.0</v>
      </c>
      <c r="CU9" s="89">
        <v>3.0</v>
      </c>
      <c r="CV9" s="267">
        <v>0.0</v>
      </c>
      <c r="CW9" s="294">
        <v>0.0</v>
      </c>
      <c r="CX9" s="88">
        <v>6.0</v>
      </c>
      <c r="CY9" s="102"/>
      <c r="CZ9" s="90">
        <f t="shared" ref="CZ9:DA9" si="77">(CX9/$C9)*100</f>
        <v>100</v>
      </c>
      <c r="DA9" s="216">
        <f t="shared" si="77"/>
        <v>0</v>
      </c>
      <c r="DB9" s="90">
        <f t="shared" ref="DB9:DC9" si="78">(CX9/$C$20)*100</f>
        <v>2.222222222</v>
      </c>
      <c r="DC9" s="216">
        <f t="shared" si="78"/>
        <v>0</v>
      </c>
      <c r="DD9" s="267">
        <v>3.0</v>
      </c>
      <c r="DE9" s="102"/>
      <c r="DF9" s="267">
        <v>5.5</v>
      </c>
      <c r="DG9" s="102"/>
      <c r="DH9" s="267">
        <v>5.0</v>
      </c>
      <c r="DI9" s="102"/>
      <c r="DJ9" s="267">
        <v>3.83</v>
      </c>
      <c r="DK9" s="102"/>
      <c r="DL9" s="267">
        <v>6.0</v>
      </c>
      <c r="DM9" s="102"/>
      <c r="DN9" s="267">
        <v>0.0</v>
      </c>
      <c r="DO9" s="295"/>
      <c r="DP9" s="207">
        <f t="shared" si="27"/>
        <v>0</v>
      </c>
      <c r="DQ9" s="207">
        <f t="shared" si="28"/>
        <v>1</v>
      </c>
      <c r="DR9" s="207">
        <f t="shared" si="29"/>
        <v>1</v>
      </c>
      <c r="DS9" s="207">
        <f t="shared" si="30"/>
        <v>0</v>
      </c>
      <c r="DT9" s="25"/>
    </row>
    <row r="10">
      <c r="A10" s="35"/>
      <c r="B10" s="266" t="s">
        <v>223</v>
      </c>
      <c r="C10" s="266">
        <v>12.0</v>
      </c>
      <c r="D10" s="85">
        <f t="shared" si="13"/>
        <v>4.444444444</v>
      </c>
      <c r="E10" s="85">
        <f t="shared" si="14"/>
        <v>3.370786517</v>
      </c>
      <c r="F10" s="266">
        <v>9.25</v>
      </c>
      <c r="G10" s="266">
        <v>37.17</v>
      </c>
      <c r="H10" s="266">
        <v>8.0</v>
      </c>
      <c r="I10" s="266">
        <v>5.25</v>
      </c>
      <c r="J10" s="266">
        <v>11.0</v>
      </c>
      <c r="K10" s="270">
        <v>0.0</v>
      </c>
      <c r="L10" s="88">
        <v>11.0</v>
      </c>
      <c r="M10" s="89">
        <v>1.0</v>
      </c>
      <c r="N10" s="90">
        <f t="shared" ref="N10:O10" si="79">(L10/$C10)*100</f>
        <v>91.66666667</v>
      </c>
      <c r="O10" s="216">
        <f t="shared" si="79"/>
        <v>8.333333333</v>
      </c>
      <c r="P10" s="90">
        <f t="shared" ref="P10:Q10" si="80">(L10/$C$20)*100</f>
        <v>4.074074074</v>
      </c>
      <c r="Q10" s="216">
        <f t="shared" si="80"/>
        <v>0.3703703704</v>
      </c>
      <c r="R10" s="267">
        <v>9.55</v>
      </c>
      <c r="S10" s="89">
        <v>6.0</v>
      </c>
      <c r="T10" s="267">
        <v>40.45</v>
      </c>
      <c r="U10" s="89">
        <v>1.0</v>
      </c>
      <c r="V10" s="267">
        <v>7.0</v>
      </c>
      <c r="W10" s="89">
        <v>1.0</v>
      </c>
      <c r="X10" s="267">
        <v>5.09</v>
      </c>
      <c r="Y10" s="89">
        <v>7.0</v>
      </c>
      <c r="Z10" s="267">
        <v>10.0</v>
      </c>
      <c r="AA10" s="89">
        <v>1.0</v>
      </c>
      <c r="AB10" s="267">
        <v>0.0</v>
      </c>
      <c r="AC10" s="294">
        <v>0.0</v>
      </c>
      <c r="AD10" s="88">
        <v>9.0</v>
      </c>
      <c r="AE10" s="89">
        <v>3.0</v>
      </c>
      <c r="AF10" s="90">
        <f t="shared" ref="AF10:AG10" si="81">(AD10/$C10)*100</f>
        <v>75</v>
      </c>
      <c r="AG10" s="216">
        <f t="shared" si="81"/>
        <v>25</v>
      </c>
      <c r="AH10" s="90">
        <f t="shared" ref="AH10:AI10" si="82">(AD10/$C$20)*100</f>
        <v>3.333333333</v>
      </c>
      <c r="AI10" s="216">
        <f t="shared" si="82"/>
        <v>1.111111111</v>
      </c>
      <c r="AJ10" s="267">
        <v>9.0</v>
      </c>
      <c r="AK10" s="89">
        <v>10.0</v>
      </c>
      <c r="AL10" s="267">
        <v>38.22</v>
      </c>
      <c r="AM10" s="89">
        <v>34.0</v>
      </c>
      <c r="AN10" s="267">
        <v>5.0</v>
      </c>
      <c r="AO10" s="89">
        <v>3.0</v>
      </c>
      <c r="AP10" s="267">
        <v>5.22</v>
      </c>
      <c r="AQ10" s="89">
        <v>5.33</v>
      </c>
      <c r="AR10" s="267">
        <v>9.0</v>
      </c>
      <c r="AS10" s="89">
        <v>3.0</v>
      </c>
      <c r="AT10" s="267">
        <v>0.0</v>
      </c>
      <c r="AU10" s="294">
        <v>0.0</v>
      </c>
      <c r="AV10" s="88">
        <v>6.0</v>
      </c>
      <c r="AW10" s="89">
        <v>6.0</v>
      </c>
      <c r="AX10" s="90">
        <f t="shared" ref="AX10:AY10" si="83">(AV10/$C10)*100</f>
        <v>50</v>
      </c>
      <c r="AY10" s="216">
        <f t="shared" si="83"/>
        <v>50</v>
      </c>
      <c r="AZ10" s="90">
        <f t="shared" ref="AZ10:BA10" si="84">(AV10/$C$20)*100</f>
        <v>2.222222222</v>
      </c>
      <c r="BA10" s="216">
        <f t="shared" si="84"/>
        <v>2.222222222</v>
      </c>
      <c r="BB10" s="267">
        <v>4.67</v>
      </c>
      <c r="BC10" s="89">
        <v>13.83</v>
      </c>
      <c r="BD10" s="267">
        <v>43.5</v>
      </c>
      <c r="BE10" s="89">
        <v>30.83</v>
      </c>
      <c r="BF10" s="267">
        <v>3.0</v>
      </c>
      <c r="BG10" s="89">
        <v>6.0</v>
      </c>
      <c r="BH10" s="267">
        <v>4.17</v>
      </c>
      <c r="BI10" s="89">
        <v>6.33</v>
      </c>
      <c r="BJ10" s="267">
        <v>6.0</v>
      </c>
      <c r="BK10" s="89">
        <v>6.0</v>
      </c>
      <c r="BL10" s="267">
        <v>0.0</v>
      </c>
      <c r="BM10" s="294">
        <v>0.0</v>
      </c>
      <c r="BN10" s="99"/>
      <c r="BO10" s="89">
        <v>12.0</v>
      </c>
      <c r="BP10" s="90">
        <f t="shared" ref="BP10:BQ10" si="85">(BN10/$C10)*100</f>
        <v>0</v>
      </c>
      <c r="BQ10" s="216">
        <f t="shared" si="85"/>
        <v>100</v>
      </c>
      <c r="BR10" s="90">
        <f t="shared" ref="BR10:BS10" si="86">(BN10/$C$20)*100</f>
        <v>0</v>
      </c>
      <c r="BS10" s="216">
        <f t="shared" si="86"/>
        <v>4.444444444</v>
      </c>
      <c r="BT10" s="273"/>
      <c r="BU10" s="89">
        <v>9.25</v>
      </c>
      <c r="BV10" s="273"/>
      <c r="BW10" s="89">
        <v>37.17</v>
      </c>
      <c r="BX10" s="273"/>
      <c r="BY10" s="89">
        <v>8.0</v>
      </c>
      <c r="BZ10" s="273"/>
      <c r="CA10" s="89">
        <v>5.25</v>
      </c>
      <c r="CB10" s="273"/>
      <c r="CC10" s="89">
        <v>11.0</v>
      </c>
      <c r="CD10" s="273"/>
      <c r="CE10" s="294">
        <v>0.0</v>
      </c>
      <c r="CF10" s="99"/>
      <c r="CG10" s="89">
        <v>12.0</v>
      </c>
      <c r="CH10" s="90">
        <f t="shared" ref="CH10:CI10" si="87">(CF10/$C10)*100</f>
        <v>0</v>
      </c>
      <c r="CI10" s="216">
        <f t="shared" si="87"/>
        <v>100</v>
      </c>
      <c r="CJ10" s="90">
        <f t="shared" ref="CJ10:CK10" si="88">(CF10/$C$20)*100</f>
        <v>0</v>
      </c>
      <c r="CK10" s="216">
        <f t="shared" si="88"/>
        <v>4.444444444</v>
      </c>
      <c r="CL10" s="273"/>
      <c r="CM10" s="89">
        <v>9.25</v>
      </c>
      <c r="CN10" s="273"/>
      <c r="CO10" s="89">
        <v>37.17</v>
      </c>
      <c r="CP10" s="273"/>
      <c r="CQ10" s="89">
        <v>8.0</v>
      </c>
      <c r="CR10" s="273"/>
      <c r="CS10" s="89">
        <v>5.25</v>
      </c>
      <c r="CT10" s="273"/>
      <c r="CU10" s="89">
        <v>11.0</v>
      </c>
      <c r="CV10" s="273"/>
      <c r="CW10" s="294">
        <v>0.0</v>
      </c>
      <c r="CX10" s="88">
        <v>4.0</v>
      </c>
      <c r="CY10" s="89">
        <v>8.0</v>
      </c>
      <c r="CZ10" s="90">
        <f t="shared" ref="CZ10:DA10" si="89">(CX10/$C10)*100</f>
        <v>33.33333333</v>
      </c>
      <c r="DA10" s="216">
        <f t="shared" si="89"/>
        <v>66.66666667</v>
      </c>
      <c r="DB10" s="90">
        <f t="shared" ref="DB10:DC10" si="90">(CX10/$C$20)*100</f>
        <v>1.481481481</v>
      </c>
      <c r="DC10" s="216">
        <f t="shared" si="90"/>
        <v>2.962962963</v>
      </c>
      <c r="DD10" s="267">
        <v>2.75</v>
      </c>
      <c r="DE10" s="89">
        <v>12.5</v>
      </c>
      <c r="DF10" s="267">
        <v>60.0</v>
      </c>
      <c r="DG10" s="89">
        <v>25.75</v>
      </c>
      <c r="DH10" s="267">
        <v>2.0</v>
      </c>
      <c r="DI10" s="89">
        <v>6.0</v>
      </c>
      <c r="DJ10" s="267">
        <v>3.25</v>
      </c>
      <c r="DK10" s="89">
        <v>6.25</v>
      </c>
      <c r="DL10" s="267">
        <v>4.0</v>
      </c>
      <c r="DM10" s="89">
        <v>8.0</v>
      </c>
      <c r="DN10" s="267">
        <v>0.0</v>
      </c>
      <c r="DO10" s="294">
        <v>0.0</v>
      </c>
      <c r="DP10" s="207">
        <f t="shared" si="27"/>
        <v>1</v>
      </c>
      <c r="DQ10" s="207">
        <f t="shared" si="28"/>
        <v>0</v>
      </c>
      <c r="DR10" s="207">
        <f t="shared" si="29"/>
        <v>1</v>
      </c>
      <c r="DS10" s="207">
        <f t="shared" si="30"/>
        <v>0</v>
      </c>
      <c r="DT10" s="25"/>
    </row>
    <row r="11">
      <c r="A11" s="35"/>
      <c r="B11" s="266" t="s">
        <v>1074</v>
      </c>
      <c r="C11" s="266">
        <v>5.0</v>
      </c>
      <c r="D11" s="85">
        <f t="shared" si="13"/>
        <v>1.851851852</v>
      </c>
      <c r="E11" s="85">
        <f t="shared" si="14"/>
        <v>1.404494382</v>
      </c>
      <c r="F11" s="266">
        <v>3.2</v>
      </c>
      <c r="G11" s="266">
        <v>150.0</v>
      </c>
      <c r="H11" s="266">
        <v>4.0</v>
      </c>
      <c r="I11" s="266">
        <v>5.6</v>
      </c>
      <c r="J11" s="266">
        <v>5.0</v>
      </c>
      <c r="K11" s="270">
        <v>0.4</v>
      </c>
      <c r="L11" s="88">
        <v>4.0</v>
      </c>
      <c r="M11" s="89">
        <v>1.0</v>
      </c>
      <c r="N11" s="90">
        <f t="shared" ref="N11:O11" si="91">(L11/$C11)*100</f>
        <v>80</v>
      </c>
      <c r="O11" s="216">
        <f t="shared" si="91"/>
        <v>20</v>
      </c>
      <c r="P11" s="90">
        <f t="shared" ref="P11:Q11" si="92">(L11/$C$20)*100</f>
        <v>1.481481481</v>
      </c>
      <c r="Q11" s="216">
        <f t="shared" si="92"/>
        <v>0.3703703704</v>
      </c>
      <c r="R11" s="267">
        <v>3.0</v>
      </c>
      <c r="S11" s="89">
        <v>4.0</v>
      </c>
      <c r="T11" s="267">
        <v>183.75</v>
      </c>
      <c r="U11" s="89">
        <v>15.0</v>
      </c>
      <c r="V11" s="267">
        <v>3.0</v>
      </c>
      <c r="W11" s="89">
        <v>1.0</v>
      </c>
      <c r="X11" s="267">
        <v>4.5</v>
      </c>
      <c r="Y11" s="89">
        <v>10.0</v>
      </c>
      <c r="Z11" s="267">
        <v>4.0</v>
      </c>
      <c r="AA11" s="89">
        <v>1.0</v>
      </c>
      <c r="AB11" s="267">
        <v>0.25</v>
      </c>
      <c r="AC11" s="294">
        <v>1.0</v>
      </c>
      <c r="AD11" s="88">
        <v>1.0</v>
      </c>
      <c r="AE11" s="89">
        <v>4.0</v>
      </c>
      <c r="AF11" s="90">
        <f t="shared" ref="AF11:AG11" si="93">(AD11/$C11)*100</f>
        <v>20</v>
      </c>
      <c r="AG11" s="216">
        <f t="shared" si="93"/>
        <v>80</v>
      </c>
      <c r="AH11" s="90">
        <f t="shared" ref="AH11:AI11" si="94">(AD11/$C$20)*100</f>
        <v>0.3703703704</v>
      </c>
      <c r="AI11" s="216">
        <f t="shared" si="94"/>
        <v>1.481481481</v>
      </c>
      <c r="AJ11" s="267">
        <v>1.0</v>
      </c>
      <c r="AK11" s="89">
        <v>3.75</v>
      </c>
      <c r="AL11" s="267">
        <v>722.0</v>
      </c>
      <c r="AM11" s="89">
        <v>7.0</v>
      </c>
      <c r="AN11" s="267">
        <v>1.0</v>
      </c>
      <c r="AO11" s="89">
        <v>3.0</v>
      </c>
      <c r="AP11" s="267">
        <v>4.0</v>
      </c>
      <c r="AQ11" s="89">
        <v>6.0</v>
      </c>
      <c r="AR11" s="267">
        <v>1.0</v>
      </c>
      <c r="AS11" s="89">
        <v>4.0</v>
      </c>
      <c r="AT11" s="267">
        <v>0.0</v>
      </c>
      <c r="AU11" s="294">
        <v>0.5</v>
      </c>
      <c r="AV11" s="88">
        <v>2.0</v>
      </c>
      <c r="AW11" s="89">
        <v>3.0</v>
      </c>
      <c r="AX11" s="90">
        <f t="shared" ref="AX11:AY11" si="95">(AV11/$C11)*100</f>
        <v>40</v>
      </c>
      <c r="AY11" s="216">
        <f t="shared" si="95"/>
        <v>60</v>
      </c>
      <c r="AZ11" s="90">
        <f t="shared" ref="AZ11:BA11" si="96">(AV11/$C$20)*100</f>
        <v>0.7407407407</v>
      </c>
      <c r="BA11" s="216">
        <f t="shared" si="96"/>
        <v>1.111111111</v>
      </c>
      <c r="BB11" s="267">
        <v>2.5</v>
      </c>
      <c r="BC11" s="89">
        <v>3.67</v>
      </c>
      <c r="BD11" s="267">
        <v>368.5</v>
      </c>
      <c r="BE11" s="89">
        <v>4.33</v>
      </c>
      <c r="BF11" s="267">
        <v>2.0</v>
      </c>
      <c r="BG11" s="89">
        <v>2.0</v>
      </c>
      <c r="BH11" s="267">
        <v>7.0</v>
      </c>
      <c r="BI11" s="89">
        <v>4.67</v>
      </c>
      <c r="BJ11" s="267">
        <v>2.0</v>
      </c>
      <c r="BK11" s="89">
        <v>3.0</v>
      </c>
      <c r="BL11" s="267">
        <v>0.5</v>
      </c>
      <c r="BM11" s="294">
        <v>0.33</v>
      </c>
      <c r="BN11" s="88">
        <v>2.0</v>
      </c>
      <c r="BO11" s="89">
        <v>3.0</v>
      </c>
      <c r="BP11" s="90">
        <f t="shared" ref="BP11:BQ11" si="97">(BN11/$C11)*100</f>
        <v>40</v>
      </c>
      <c r="BQ11" s="216">
        <f t="shared" si="97"/>
        <v>60</v>
      </c>
      <c r="BR11" s="90">
        <f t="shared" ref="BR11:BS11" si="98">(BN11/$C$20)*100</f>
        <v>0.7407407407</v>
      </c>
      <c r="BS11" s="216">
        <f t="shared" si="98"/>
        <v>1.111111111</v>
      </c>
      <c r="BT11" s="267">
        <v>2.0</v>
      </c>
      <c r="BU11" s="89">
        <v>4.0</v>
      </c>
      <c r="BV11" s="267">
        <v>365.0</v>
      </c>
      <c r="BW11" s="89">
        <v>6.67</v>
      </c>
      <c r="BX11" s="267">
        <v>2.0</v>
      </c>
      <c r="BY11" s="89">
        <v>2.0</v>
      </c>
      <c r="BZ11" s="267">
        <v>4.5</v>
      </c>
      <c r="CA11" s="89">
        <v>6.33</v>
      </c>
      <c r="CB11" s="267">
        <v>2.0</v>
      </c>
      <c r="CC11" s="89">
        <v>3.0</v>
      </c>
      <c r="CD11" s="267">
        <v>0.0</v>
      </c>
      <c r="CE11" s="294">
        <v>0.67</v>
      </c>
      <c r="CF11" s="88">
        <v>3.0</v>
      </c>
      <c r="CG11" s="89">
        <v>2.0</v>
      </c>
      <c r="CH11" s="90">
        <f t="shared" ref="CH11:CI11" si="99">(CF11/$C11)*100</f>
        <v>60</v>
      </c>
      <c r="CI11" s="216">
        <f t="shared" si="99"/>
        <v>40</v>
      </c>
      <c r="CJ11" s="90">
        <f t="shared" ref="CJ11:CK11" si="100">(CF11/$C$20)*100</f>
        <v>1.111111111</v>
      </c>
      <c r="CK11" s="216">
        <f t="shared" si="100"/>
        <v>0.7407407407</v>
      </c>
      <c r="CL11" s="267">
        <v>2.67</v>
      </c>
      <c r="CM11" s="89">
        <v>4.0</v>
      </c>
      <c r="CN11" s="267">
        <v>244.0</v>
      </c>
      <c r="CO11" s="89">
        <v>9.0</v>
      </c>
      <c r="CP11" s="267">
        <v>3.0</v>
      </c>
      <c r="CQ11" s="89">
        <v>2.0</v>
      </c>
      <c r="CR11" s="267">
        <v>4.0</v>
      </c>
      <c r="CS11" s="89">
        <v>8.0</v>
      </c>
      <c r="CT11" s="267">
        <v>3.0</v>
      </c>
      <c r="CU11" s="89">
        <v>2.0</v>
      </c>
      <c r="CV11" s="267">
        <v>0.0</v>
      </c>
      <c r="CW11" s="294">
        <v>1.0</v>
      </c>
      <c r="CX11" s="88">
        <v>4.0</v>
      </c>
      <c r="CY11" s="89">
        <v>1.0</v>
      </c>
      <c r="CZ11" s="90">
        <f t="shared" ref="CZ11:DA11" si="101">(CX11/$C11)*100</f>
        <v>80</v>
      </c>
      <c r="DA11" s="216">
        <f t="shared" si="101"/>
        <v>20</v>
      </c>
      <c r="DB11" s="90">
        <f t="shared" ref="DB11:DC11" si="102">(CX11/$C$20)*100</f>
        <v>1.481481481</v>
      </c>
      <c r="DC11" s="216">
        <f t="shared" si="102"/>
        <v>0.3703703704</v>
      </c>
      <c r="DD11" s="267">
        <v>3.25</v>
      </c>
      <c r="DE11" s="89">
        <v>3.0</v>
      </c>
      <c r="DF11" s="267">
        <v>185.5</v>
      </c>
      <c r="DG11" s="89">
        <v>8.0</v>
      </c>
      <c r="DH11" s="267">
        <v>3.0</v>
      </c>
      <c r="DI11" s="89">
        <v>1.0</v>
      </c>
      <c r="DJ11" s="267">
        <v>5.75</v>
      </c>
      <c r="DK11" s="89">
        <v>5.0</v>
      </c>
      <c r="DL11" s="267">
        <v>4.0</v>
      </c>
      <c r="DM11" s="89">
        <v>1.0</v>
      </c>
      <c r="DN11" s="267">
        <v>0.5</v>
      </c>
      <c r="DO11" s="294">
        <v>0.0</v>
      </c>
      <c r="DP11" s="207">
        <f t="shared" si="27"/>
        <v>0</v>
      </c>
      <c r="DQ11" s="207">
        <f t="shared" si="28"/>
        <v>1</v>
      </c>
      <c r="DR11" s="207">
        <f t="shared" si="29"/>
        <v>0</v>
      </c>
      <c r="DS11" s="207">
        <f t="shared" si="30"/>
        <v>1</v>
      </c>
      <c r="DT11" s="25"/>
    </row>
    <row r="12">
      <c r="A12" s="35"/>
      <c r="B12" s="266" t="s">
        <v>193</v>
      </c>
      <c r="C12" s="266">
        <v>6.0</v>
      </c>
      <c r="D12" s="85">
        <f t="shared" si="13"/>
        <v>2.222222222</v>
      </c>
      <c r="E12" s="85">
        <f t="shared" si="14"/>
        <v>1.685393258</v>
      </c>
      <c r="F12" s="266">
        <v>4.83</v>
      </c>
      <c r="G12" s="266">
        <v>5.67</v>
      </c>
      <c r="H12" s="266">
        <v>5.0</v>
      </c>
      <c r="I12" s="266">
        <v>5.17</v>
      </c>
      <c r="J12" s="266">
        <v>5.0</v>
      </c>
      <c r="K12" s="270">
        <v>0.83</v>
      </c>
      <c r="L12" s="88">
        <v>4.0</v>
      </c>
      <c r="M12" s="89">
        <v>2.0</v>
      </c>
      <c r="N12" s="90">
        <f t="shared" ref="N12:O12" si="103">(L12/$C12)*100</f>
        <v>66.66666667</v>
      </c>
      <c r="O12" s="216">
        <f t="shared" si="103"/>
        <v>33.33333333</v>
      </c>
      <c r="P12" s="90">
        <f t="shared" ref="P12:Q12" si="104">(L12/$C$20)*100</f>
        <v>1.481481481</v>
      </c>
      <c r="Q12" s="216">
        <f t="shared" si="104"/>
        <v>0.7407407407</v>
      </c>
      <c r="R12" s="267">
        <v>2.25</v>
      </c>
      <c r="S12" s="89">
        <v>10.0</v>
      </c>
      <c r="T12" s="267">
        <v>3.5</v>
      </c>
      <c r="U12" s="89">
        <v>10.0</v>
      </c>
      <c r="V12" s="267">
        <v>3.0</v>
      </c>
      <c r="W12" s="89">
        <v>2.0</v>
      </c>
      <c r="X12" s="267">
        <v>3.75</v>
      </c>
      <c r="Y12" s="89">
        <v>8.0</v>
      </c>
      <c r="Z12" s="267">
        <v>3.0</v>
      </c>
      <c r="AA12" s="89">
        <v>2.0</v>
      </c>
      <c r="AB12" s="267">
        <v>0.0</v>
      </c>
      <c r="AC12" s="294">
        <v>2.5</v>
      </c>
      <c r="AD12" s="99"/>
      <c r="AE12" s="89">
        <v>6.0</v>
      </c>
      <c r="AF12" s="90">
        <f t="shared" ref="AF12:AG12" si="105">(AD12/$C12)*100</f>
        <v>0</v>
      </c>
      <c r="AG12" s="216">
        <f t="shared" si="105"/>
        <v>100</v>
      </c>
      <c r="AH12" s="90">
        <f t="shared" ref="AH12:AI12" si="106">(AD12/$C$20)*100</f>
        <v>0</v>
      </c>
      <c r="AI12" s="216">
        <f t="shared" si="106"/>
        <v>2.222222222</v>
      </c>
      <c r="AJ12" s="273"/>
      <c r="AK12" s="89">
        <v>4.83</v>
      </c>
      <c r="AL12" s="273"/>
      <c r="AM12" s="89">
        <v>5.67</v>
      </c>
      <c r="AN12" s="273"/>
      <c r="AO12" s="89">
        <v>5.0</v>
      </c>
      <c r="AP12" s="273"/>
      <c r="AQ12" s="89">
        <v>5.17</v>
      </c>
      <c r="AR12" s="273"/>
      <c r="AS12" s="89">
        <v>5.0</v>
      </c>
      <c r="AT12" s="273"/>
      <c r="AU12" s="294">
        <v>0.83</v>
      </c>
      <c r="AV12" s="88">
        <v>4.0</v>
      </c>
      <c r="AW12" s="89">
        <v>2.0</v>
      </c>
      <c r="AX12" s="90">
        <f t="shared" ref="AX12:AY12" si="107">(AV12/$C12)*100</f>
        <v>66.66666667</v>
      </c>
      <c r="AY12" s="216">
        <f t="shared" si="107"/>
        <v>33.33333333</v>
      </c>
      <c r="AZ12" s="90">
        <f t="shared" ref="AZ12:BA12" si="108">(AV12/$C$20)*100</f>
        <v>1.481481481</v>
      </c>
      <c r="BA12" s="216">
        <f t="shared" si="108"/>
        <v>0.7407407407</v>
      </c>
      <c r="BB12" s="267">
        <v>2.75</v>
      </c>
      <c r="BC12" s="89">
        <v>9.0</v>
      </c>
      <c r="BD12" s="267">
        <v>4.5</v>
      </c>
      <c r="BE12" s="89">
        <v>8.0</v>
      </c>
      <c r="BF12" s="267">
        <v>3.0</v>
      </c>
      <c r="BG12" s="89">
        <v>2.0</v>
      </c>
      <c r="BH12" s="267">
        <v>4.0</v>
      </c>
      <c r="BI12" s="89">
        <v>7.5</v>
      </c>
      <c r="BJ12" s="267">
        <v>3.0</v>
      </c>
      <c r="BK12" s="89">
        <v>2.0</v>
      </c>
      <c r="BL12" s="267">
        <v>0.0</v>
      </c>
      <c r="BM12" s="294">
        <v>2.5</v>
      </c>
      <c r="BN12" s="88">
        <v>1.0</v>
      </c>
      <c r="BO12" s="89">
        <v>5.0</v>
      </c>
      <c r="BP12" s="90">
        <f t="shared" ref="BP12:BQ12" si="109">(BN12/$C12)*100</f>
        <v>16.66666667</v>
      </c>
      <c r="BQ12" s="216">
        <f t="shared" si="109"/>
        <v>83.33333333</v>
      </c>
      <c r="BR12" s="90">
        <f t="shared" ref="BR12:BS12" si="110">(BN12/$C$20)*100</f>
        <v>0.3703703704</v>
      </c>
      <c r="BS12" s="216">
        <f t="shared" si="110"/>
        <v>1.851851852</v>
      </c>
      <c r="BT12" s="267">
        <v>1.0</v>
      </c>
      <c r="BU12" s="89">
        <v>5.6</v>
      </c>
      <c r="BV12" s="267">
        <v>9.0</v>
      </c>
      <c r="BW12" s="89">
        <v>5.0</v>
      </c>
      <c r="BX12" s="267">
        <v>1.0</v>
      </c>
      <c r="BY12" s="89">
        <v>4.0</v>
      </c>
      <c r="BZ12" s="267">
        <v>2.0</v>
      </c>
      <c r="CA12" s="89">
        <v>5.8</v>
      </c>
      <c r="CB12" s="267">
        <v>1.0</v>
      </c>
      <c r="CC12" s="89">
        <v>4.0</v>
      </c>
      <c r="CD12" s="267">
        <v>0.0</v>
      </c>
      <c r="CE12" s="294">
        <v>1.0</v>
      </c>
      <c r="CF12" s="88">
        <v>3.0</v>
      </c>
      <c r="CG12" s="89">
        <v>3.0</v>
      </c>
      <c r="CH12" s="90">
        <f t="shared" ref="CH12:CI12" si="111">(CF12/$C12)*100</f>
        <v>50</v>
      </c>
      <c r="CI12" s="216">
        <f t="shared" si="111"/>
        <v>50</v>
      </c>
      <c r="CJ12" s="90">
        <f t="shared" ref="CJ12:CK12" si="112">(CF12/$C$20)*100</f>
        <v>1.111111111</v>
      </c>
      <c r="CK12" s="216">
        <f t="shared" si="112"/>
        <v>1.111111111</v>
      </c>
      <c r="CL12" s="267">
        <v>2.0</v>
      </c>
      <c r="CM12" s="89">
        <v>7.67</v>
      </c>
      <c r="CN12" s="267">
        <v>3.0</v>
      </c>
      <c r="CO12" s="89">
        <v>8.33</v>
      </c>
      <c r="CP12" s="267">
        <v>3.0</v>
      </c>
      <c r="CQ12" s="89">
        <v>3.0</v>
      </c>
      <c r="CR12" s="267">
        <v>4.0</v>
      </c>
      <c r="CS12" s="89">
        <v>6.33</v>
      </c>
      <c r="CT12" s="267">
        <v>3.0</v>
      </c>
      <c r="CU12" s="89">
        <v>3.0</v>
      </c>
      <c r="CV12" s="267">
        <v>0.0</v>
      </c>
      <c r="CW12" s="294">
        <v>1.67</v>
      </c>
      <c r="CX12" s="88">
        <v>4.0</v>
      </c>
      <c r="CY12" s="89">
        <v>2.0</v>
      </c>
      <c r="CZ12" s="90">
        <f t="shared" ref="CZ12:DA12" si="113">(CX12/$C12)*100</f>
        <v>66.66666667</v>
      </c>
      <c r="DA12" s="216">
        <f t="shared" si="113"/>
        <v>33.33333333</v>
      </c>
      <c r="DB12" s="90">
        <f t="shared" ref="DB12:DC12" si="114">(CX12/$C$20)*100</f>
        <v>1.481481481</v>
      </c>
      <c r="DC12" s="216">
        <f t="shared" si="114"/>
        <v>0.7407407407</v>
      </c>
      <c r="DD12" s="267">
        <v>2.25</v>
      </c>
      <c r="DE12" s="89">
        <v>10.0</v>
      </c>
      <c r="DF12" s="267">
        <v>3.5</v>
      </c>
      <c r="DG12" s="89">
        <v>10.0</v>
      </c>
      <c r="DH12" s="267">
        <v>3.0</v>
      </c>
      <c r="DI12" s="89">
        <v>2.0</v>
      </c>
      <c r="DJ12" s="267">
        <v>3.75</v>
      </c>
      <c r="DK12" s="89">
        <v>8.0</v>
      </c>
      <c r="DL12" s="267">
        <v>3.0</v>
      </c>
      <c r="DM12" s="89">
        <v>2.0</v>
      </c>
      <c r="DN12" s="267">
        <v>0.0</v>
      </c>
      <c r="DO12" s="294">
        <v>2.5</v>
      </c>
      <c r="DP12" s="207">
        <f t="shared" si="27"/>
        <v>0</v>
      </c>
      <c r="DQ12" s="207">
        <f t="shared" si="28"/>
        <v>1</v>
      </c>
      <c r="DR12" s="207">
        <f t="shared" si="29"/>
        <v>1</v>
      </c>
      <c r="DS12" s="207">
        <f t="shared" si="30"/>
        <v>0</v>
      </c>
      <c r="DT12" s="25"/>
    </row>
    <row r="13">
      <c r="A13" s="35"/>
      <c r="B13" s="266" t="s">
        <v>79</v>
      </c>
      <c r="C13" s="266">
        <v>11.0</v>
      </c>
      <c r="D13" s="85">
        <f t="shared" si="13"/>
        <v>4.074074074</v>
      </c>
      <c r="E13" s="85">
        <f t="shared" si="14"/>
        <v>3.08988764</v>
      </c>
      <c r="F13" s="266">
        <v>5.91</v>
      </c>
      <c r="G13" s="266">
        <v>148.45</v>
      </c>
      <c r="H13" s="266">
        <v>9.0</v>
      </c>
      <c r="I13" s="266">
        <v>4.55</v>
      </c>
      <c r="J13" s="266">
        <v>7.0</v>
      </c>
      <c r="K13" s="270">
        <v>0.18</v>
      </c>
      <c r="L13" s="88">
        <v>9.0</v>
      </c>
      <c r="M13" s="89">
        <v>2.0</v>
      </c>
      <c r="N13" s="90">
        <f t="shared" ref="N13:O13" si="115">(L13/$C13)*100</f>
        <v>81.81818182</v>
      </c>
      <c r="O13" s="216">
        <f t="shared" si="115"/>
        <v>18.18181818</v>
      </c>
      <c r="P13" s="90">
        <f t="shared" ref="P13:Q13" si="116">(L13/$C$20)*100</f>
        <v>3.333333333</v>
      </c>
      <c r="Q13" s="216">
        <f t="shared" si="116"/>
        <v>0.7407407407</v>
      </c>
      <c r="R13" s="267">
        <v>4.89</v>
      </c>
      <c r="S13" s="89">
        <v>10.5</v>
      </c>
      <c r="T13" s="267">
        <v>134.78</v>
      </c>
      <c r="U13" s="89">
        <v>210.0</v>
      </c>
      <c r="V13" s="267">
        <v>7.0</v>
      </c>
      <c r="W13" s="89">
        <v>2.0</v>
      </c>
      <c r="X13" s="267">
        <v>3.56</v>
      </c>
      <c r="Y13" s="89">
        <v>9.0</v>
      </c>
      <c r="Z13" s="267">
        <v>5.0</v>
      </c>
      <c r="AA13" s="89">
        <v>2.0</v>
      </c>
      <c r="AB13" s="267">
        <v>0.22</v>
      </c>
      <c r="AC13" s="294">
        <v>0.0</v>
      </c>
      <c r="AD13" s="88">
        <v>7.0</v>
      </c>
      <c r="AE13" s="89">
        <v>4.0</v>
      </c>
      <c r="AF13" s="90">
        <f t="shared" ref="AF13:AG13" si="117">(AD13/$C13)*100</f>
        <v>63.63636364</v>
      </c>
      <c r="AG13" s="216">
        <f t="shared" si="117"/>
        <v>36.36363636</v>
      </c>
      <c r="AH13" s="90">
        <f t="shared" ref="AH13:AI13" si="118">(AD13/$C$20)*100</f>
        <v>2.592592593</v>
      </c>
      <c r="AI13" s="216">
        <f t="shared" si="118"/>
        <v>1.481481481</v>
      </c>
      <c r="AJ13" s="267">
        <v>5.0</v>
      </c>
      <c r="AK13" s="89">
        <v>7.5</v>
      </c>
      <c r="AL13" s="267">
        <v>54.57</v>
      </c>
      <c r="AM13" s="89">
        <v>312.75</v>
      </c>
      <c r="AN13" s="267">
        <v>5.0</v>
      </c>
      <c r="AO13" s="89">
        <v>4.0</v>
      </c>
      <c r="AP13" s="267">
        <v>4.14</v>
      </c>
      <c r="AQ13" s="89">
        <v>5.25</v>
      </c>
      <c r="AR13" s="267">
        <v>5.0</v>
      </c>
      <c r="AS13" s="89">
        <v>3.0</v>
      </c>
      <c r="AT13" s="267">
        <v>0.29</v>
      </c>
      <c r="AU13" s="294">
        <v>0.0</v>
      </c>
      <c r="AV13" s="88">
        <v>4.0</v>
      </c>
      <c r="AW13" s="89">
        <v>7.0</v>
      </c>
      <c r="AX13" s="90">
        <f t="shared" ref="AX13:AY13" si="119">(AV13/$C13)*100</f>
        <v>36.36363636</v>
      </c>
      <c r="AY13" s="216">
        <f t="shared" si="119"/>
        <v>63.63636364</v>
      </c>
      <c r="AZ13" s="90">
        <f t="shared" ref="AZ13:BA13" si="120">(AV13/$C$20)*100</f>
        <v>1.481481481</v>
      </c>
      <c r="BA13" s="216">
        <f t="shared" si="120"/>
        <v>2.592592593</v>
      </c>
      <c r="BB13" s="267">
        <v>5.0</v>
      </c>
      <c r="BC13" s="89">
        <v>6.43</v>
      </c>
      <c r="BD13" s="267">
        <v>9.0</v>
      </c>
      <c r="BE13" s="89">
        <v>228.14</v>
      </c>
      <c r="BF13" s="267">
        <v>2.0</v>
      </c>
      <c r="BG13" s="89">
        <v>7.0</v>
      </c>
      <c r="BH13" s="267">
        <v>4.0</v>
      </c>
      <c r="BI13" s="89">
        <v>4.86</v>
      </c>
      <c r="BJ13" s="267">
        <v>4.0</v>
      </c>
      <c r="BK13" s="89">
        <v>5.0</v>
      </c>
      <c r="BL13" s="267">
        <v>0.25</v>
      </c>
      <c r="BM13" s="294">
        <v>0.14</v>
      </c>
      <c r="BN13" s="88">
        <v>1.0</v>
      </c>
      <c r="BO13" s="89">
        <v>10.0</v>
      </c>
      <c r="BP13" s="90">
        <f t="shared" ref="BP13:BQ13" si="121">(BN13/$C13)*100</f>
        <v>9.090909091</v>
      </c>
      <c r="BQ13" s="216">
        <f t="shared" si="121"/>
        <v>90.90909091</v>
      </c>
      <c r="BR13" s="90">
        <f t="shared" ref="BR13:BS13" si="122">(BN13/$C$20)*100</f>
        <v>0.3703703704</v>
      </c>
      <c r="BS13" s="216">
        <f t="shared" si="122"/>
        <v>3.703703704</v>
      </c>
      <c r="BT13" s="267">
        <v>9.0</v>
      </c>
      <c r="BU13" s="89">
        <v>5.6</v>
      </c>
      <c r="BV13" s="267">
        <v>337.0</v>
      </c>
      <c r="BW13" s="89">
        <v>129.6</v>
      </c>
      <c r="BX13" s="267">
        <v>1.0</v>
      </c>
      <c r="BY13" s="89">
        <v>8.0</v>
      </c>
      <c r="BZ13" s="267">
        <v>4.0</v>
      </c>
      <c r="CA13" s="89">
        <v>4.6</v>
      </c>
      <c r="CB13" s="267">
        <v>1.0</v>
      </c>
      <c r="CC13" s="89">
        <v>6.0</v>
      </c>
      <c r="CD13" s="267">
        <v>0.0</v>
      </c>
      <c r="CE13" s="294">
        <v>0.2</v>
      </c>
      <c r="CF13" s="88">
        <v>4.0</v>
      </c>
      <c r="CG13" s="89">
        <v>7.0</v>
      </c>
      <c r="CH13" s="90">
        <f t="shared" ref="CH13:CI13" si="123">(CF13/$C13)*100</f>
        <v>36.36363636</v>
      </c>
      <c r="CI13" s="216">
        <f t="shared" si="123"/>
        <v>63.63636364</v>
      </c>
      <c r="CJ13" s="90">
        <f t="shared" ref="CJ13:CK13" si="124">(CF13/$C$20)*100</f>
        <v>1.481481481</v>
      </c>
      <c r="CK13" s="216">
        <f t="shared" si="124"/>
        <v>2.592592593</v>
      </c>
      <c r="CL13" s="267">
        <v>5.0</v>
      </c>
      <c r="CM13" s="89">
        <v>6.43</v>
      </c>
      <c r="CN13" s="267">
        <v>292.25</v>
      </c>
      <c r="CO13" s="89">
        <v>66.29</v>
      </c>
      <c r="CP13" s="267">
        <v>4.0</v>
      </c>
      <c r="CQ13" s="89">
        <v>5.0</v>
      </c>
      <c r="CR13" s="267">
        <v>2.25</v>
      </c>
      <c r="CS13" s="89">
        <v>5.86</v>
      </c>
      <c r="CT13" s="267">
        <v>3.0</v>
      </c>
      <c r="CU13" s="89">
        <v>6.0</v>
      </c>
      <c r="CV13" s="267">
        <v>0.0</v>
      </c>
      <c r="CW13" s="294">
        <v>0.29</v>
      </c>
      <c r="CX13" s="88">
        <v>6.0</v>
      </c>
      <c r="CY13" s="89">
        <v>5.0</v>
      </c>
      <c r="CZ13" s="90">
        <f t="shared" ref="CZ13:DA13" si="125">(CX13/$C13)*100</f>
        <v>54.54545455</v>
      </c>
      <c r="DA13" s="216">
        <f t="shared" si="125"/>
        <v>45.45454545</v>
      </c>
      <c r="DB13" s="90">
        <f t="shared" ref="DB13:DC13" si="126">(CX13/$C$20)*100</f>
        <v>2.222222222</v>
      </c>
      <c r="DC13" s="216">
        <f t="shared" si="126"/>
        <v>1.851851852</v>
      </c>
      <c r="DD13" s="267">
        <v>3.33</v>
      </c>
      <c r="DE13" s="89">
        <v>9.0</v>
      </c>
      <c r="DF13" s="267">
        <v>53.0</v>
      </c>
      <c r="DG13" s="89">
        <v>263.0</v>
      </c>
      <c r="DH13" s="267">
        <v>5.0</v>
      </c>
      <c r="DI13" s="89">
        <v>5.0</v>
      </c>
      <c r="DJ13" s="267">
        <v>3.33</v>
      </c>
      <c r="DK13" s="89">
        <v>6.0</v>
      </c>
      <c r="DL13" s="267">
        <v>4.0</v>
      </c>
      <c r="DM13" s="89">
        <v>4.0</v>
      </c>
      <c r="DN13" s="267">
        <v>0.17</v>
      </c>
      <c r="DO13" s="294">
        <v>0.2</v>
      </c>
      <c r="DP13" s="207">
        <f t="shared" si="27"/>
        <v>1</v>
      </c>
      <c r="DQ13" s="207">
        <f t="shared" si="28"/>
        <v>0</v>
      </c>
      <c r="DR13" s="207">
        <f t="shared" si="29"/>
        <v>1</v>
      </c>
      <c r="DS13" s="207">
        <f t="shared" si="30"/>
        <v>0</v>
      </c>
      <c r="DT13" s="25"/>
    </row>
    <row r="14">
      <c r="A14" s="35"/>
      <c r="B14" s="266" t="s">
        <v>743</v>
      </c>
      <c r="C14" s="266">
        <v>4.0</v>
      </c>
      <c r="D14" s="85">
        <f t="shared" si="13"/>
        <v>1.481481481</v>
      </c>
      <c r="E14" s="85">
        <f t="shared" si="14"/>
        <v>1.123595506</v>
      </c>
      <c r="F14" s="266">
        <v>3.5</v>
      </c>
      <c r="G14" s="266">
        <v>86.75</v>
      </c>
      <c r="H14" s="266">
        <v>3.0</v>
      </c>
      <c r="I14" s="266">
        <v>4.5</v>
      </c>
      <c r="J14" s="266">
        <v>4.0</v>
      </c>
      <c r="K14" s="270">
        <v>0.0</v>
      </c>
      <c r="L14" s="88">
        <v>4.0</v>
      </c>
      <c r="M14" s="102"/>
      <c r="N14" s="90">
        <f t="shared" ref="N14:O14" si="127">(L14/$C14)*100</f>
        <v>100</v>
      </c>
      <c r="O14" s="216">
        <f t="shared" si="127"/>
        <v>0</v>
      </c>
      <c r="P14" s="90">
        <f t="shared" ref="P14:Q14" si="128">(L14/$C$20)*100</f>
        <v>1.481481481</v>
      </c>
      <c r="Q14" s="216">
        <f t="shared" si="128"/>
        <v>0</v>
      </c>
      <c r="R14" s="267">
        <v>3.5</v>
      </c>
      <c r="S14" s="102"/>
      <c r="T14" s="267">
        <v>86.75</v>
      </c>
      <c r="U14" s="102"/>
      <c r="V14" s="267">
        <v>3.0</v>
      </c>
      <c r="W14" s="102"/>
      <c r="X14" s="267">
        <v>4.5</v>
      </c>
      <c r="Y14" s="102"/>
      <c r="Z14" s="267">
        <v>4.0</v>
      </c>
      <c r="AA14" s="102"/>
      <c r="AB14" s="267">
        <v>0.0</v>
      </c>
      <c r="AC14" s="295"/>
      <c r="AD14" s="88">
        <v>3.0</v>
      </c>
      <c r="AE14" s="89">
        <v>1.0</v>
      </c>
      <c r="AF14" s="90">
        <f t="shared" ref="AF14:AG14" si="129">(AD14/$C14)*100</f>
        <v>75</v>
      </c>
      <c r="AG14" s="216">
        <f t="shared" si="129"/>
        <v>25</v>
      </c>
      <c r="AH14" s="90">
        <f t="shared" ref="AH14:AI14" si="130">(AD14/$C$20)*100</f>
        <v>1.111111111</v>
      </c>
      <c r="AI14" s="216">
        <f t="shared" si="130"/>
        <v>0.3703703704</v>
      </c>
      <c r="AJ14" s="267">
        <v>3.67</v>
      </c>
      <c r="AK14" s="89">
        <v>3.0</v>
      </c>
      <c r="AL14" s="267">
        <v>115.33</v>
      </c>
      <c r="AM14" s="89">
        <v>1.0</v>
      </c>
      <c r="AN14" s="267">
        <v>2.0</v>
      </c>
      <c r="AO14" s="89">
        <v>1.0</v>
      </c>
      <c r="AP14" s="267">
        <v>4.67</v>
      </c>
      <c r="AQ14" s="89">
        <v>4.0</v>
      </c>
      <c r="AR14" s="267">
        <v>3.0</v>
      </c>
      <c r="AS14" s="89">
        <v>1.0</v>
      </c>
      <c r="AT14" s="267">
        <v>0.0</v>
      </c>
      <c r="AU14" s="294">
        <v>0.0</v>
      </c>
      <c r="AV14" s="88">
        <v>1.0</v>
      </c>
      <c r="AW14" s="89">
        <v>3.0</v>
      </c>
      <c r="AX14" s="90">
        <f t="shared" ref="AX14:AY14" si="131">(AV14/$C14)*100</f>
        <v>25</v>
      </c>
      <c r="AY14" s="216">
        <f t="shared" si="131"/>
        <v>75</v>
      </c>
      <c r="AZ14" s="90">
        <f t="shared" ref="AZ14:BA14" si="132">(AV14/$C$20)*100</f>
        <v>0.3703703704</v>
      </c>
      <c r="BA14" s="216">
        <f t="shared" si="132"/>
        <v>1.111111111</v>
      </c>
      <c r="BB14" s="267">
        <v>3.0</v>
      </c>
      <c r="BC14" s="89">
        <v>3.67</v>
      </c>
      <c r="BD14" s="267">
        <v>1.0</v>
      </c>
      <c r="BE14" s="89">
        <v>115.33</v>
      </c>
      <c r="BF14" s="267">
        <v>1.0</v>
      </c>
      <c r="BG14" s="89">
        <v>2.0</v>
      </c>
      <c r="BH14" s="267">
        <v>4.0</v>
      </c>
      <c r="BI14" s="89">
        <v>4.67</v>
      </c>
      <c r="BJ14" s="267">
        <v>1.0</v>
      </c>
      <c r="BK14" s="89">
        <v>3.0</v>
      </c>
      <c r="BL14" s="267">
        <v>0.0</v>
      </c>
      <c r="BM14" s="294">
        <v>0.0</v>
      </c>
      <c r="BN14" s="99"/>
      <c r="BO14" s="89">
        <v>4.0</v>
      </c>
      <c r="BP14" s="90">
        <f t="shared" ref="BP14:BQ14" si="133">(BN14/$C14)*100</f>
        <v>0</v>
      </c>
      <c r="BQ14" s="216">
        <f t="shared" si="133"/>
        <v>100</v>
      </c>
      <c r="BR14" s="90">
        <f t="shared" ref="BR14:BS14" si="134">(BN14/$C$20)*100</f>
        <v>0</v>
      </c>
      <c r="BS14" s="216">
        <f t="shared" si="134"/>
        <v>1.481481481</v>
      </c>
      <c r="BT14" s="273"/>
      <c r="BU14" s="89">
        <v>3.5</v>
      </c>
      <c r="BV14" s="273"/>
      <c r="BW14" s="89">
        <v>86.75</v>
      </c>
      <c r="BX14" s="273"/>
      <c r="BY14" s="89">
        <v>3.0</v>
      </c>
      <c r="BZ14" s="273"/>
      <c r="CA14" s="89">
        <v>4.5</v>
      </c>
      <c r="CB14" s="273"/>
      <c r="CC14" s="89">
        <v>4.0</v>
      </c>
      <c r="CD14" s="273"/>
      <c r="CE14" s="294">
        <v>0.0</v>
      </c>
      <c r="CF14" s="99"/>
      <c r="CG14" s="89">
        <v>4.0</v>
      </c>
      <c r="CH14" s="90">
        <f t="shared" ref="CH14:CI14" si="135">(CF14/$C14)*100</f>
        <v>0</v>
      </c>
      <c r="CI14" s="216">
        <f t="shared" si="135"/>
        <v>100</v>
      </c>
      <c r="CJ14" s="90">
        <f t="shared" ref="CJ14:CK14" si="136">(CF14/$C$20)*100</f>
        <v>0</v>
      </c>
      <c r="CK14" s="216">
        <f t="shared" si="136"/>
        <v>1.481481481</v>
      </c>
      <c r="CL14" s="273"/>
      <c r="CM14" s="89">
        <v>3.5</v>
      </c>
      <c r="CN14" s="273"/>
      <c r="CO14" s="89">
        <v>86.75</v>
      </c>
      <c r="CP14" s="273"/>
      <c r="CQ14" s="89">
        <v>3.0</v>
      </c>
      <c r="CR14" s="273"/>
      <c r="CS14" s="89">
        <v>4.5</v>
      </c>
      <c r="CT14" s="273"/>
      <c r="CU14" s="89">
        <v>4.0</v>
      </c>
      <c r="CV14" s="273"/>
      <c r="CW14" s="294">
        <v>0.0</v>
      </c>
      <c r="CX14" s="88">
        <v>4.0</v>
      </c>
      <c r="CY14" s="102"/>
      <c r="CZ14" s="90">
        <f t="shared" ref="CZ14:DA14" si="137">(CX14/$C14)*100</f>
        <v>100</v>
      </c>
      <c r="DA14" s="216">
        <f t="shared" si="137"/>
        <v>0</v>
      </c>
      <c r="DB14" s="90">
        <f t="shared" ref="DB14:DC14" si="138">(CX14/$C$20)*100</f>
        <v>1.481481481</v>
      </c>
      <c r="DC14" s="216">
        <f t="shared" si="138"/>
        <v>0</v>
      </c>
      <c r="DD14" s="267">
        <v>3.5</v>
      </c>
      <c r="DE14" s="102"/>
      <c r="DF14" s="267">
        <v>86.75</v>
      </c>
      <c r="DG14" s="102"/>
      <c r="DH14" s="267">
        <v>3.0</v>
      </c>
      <c r="DI14" s="102"/>
      <c r="DJ14" s="267">
        <v>4.5</v>
      </c>
      <c r="DK14" s="102"/>
      <c r="DL14" s="267">
        <v>4.0</v>
      </c>
      <c r="DM14" s="102"/>
      <c r="DN14" s="267">
        <v>0.0</v>
      </c>
      <c r="DO14" s="295"/>
      <c r="DP14" s="207">
        <f t="shared" si="27"/>
        <v>0</v>
      </c>
      <c r="DQ14" s="207">
        <f t="shared" si="28"/>
        <v>1</v>
      </c>
      <c r="DR14" s="207">
        <f t="shared" si="29"/>
        <v>0</v>
      </c>
      <c r="DS14" s="207">
        <f t="shared" si="30"/>
        <v>1</v>
      </c>
      <c r="DT14" s="25"/>
    </row>
    <row r="15">
      <c r="A15" s="35"/>
      <c r="B15" s="266" t="s">
        <v>391</v>
      </c>
      <c r="C15" s="266">
        <v>4.0</v>
      </c>
      <c r="D15" s="85">
        <f t="shared" si="13"/>
        <v>1.481481481</v>
      </c>
      <c r="E15" s="85">
        <f t="shared" si="14"/>
        <v>1.123595506</v>
      </c>
      <c r="F15" s="266">
        <v>3.5</v>
      </c>
      <c r="G15" s="266">
        <v>21.0</v>
      </c>
      <c r="H15" s="266">
        <v>3.0</v>
      </c>
      <c r="I15" s="266">
        <v>3.5</v>
      </c>
      <c r="J15" s="266">
        <v>4.0</v>
      </c>
      <c r="K15" s="270">
        <v>0.0</v>
      </c>
      <c r="L15" s="88">
        <v>4.0</v>
      </c>
      <c r="M15" s="102"/>
      <c r="N15" s="90">
        <f t="shared" ref="N15:O15" si="139">(L15/$C15)*100</f>
        <v>100</v>
      </c>
      <c r="O15" s="216">
        <f t="shared" si="139"/>
        <v>0</v>
      </c>
      <c r="P15" s="90">
        <f t="shared" ref="P15:Q15" si="140">(L15/$C$20)*100</f>
        <v>1.481481481</v>
      </c>
      <c r="Q15" s="216">
        <f t="shared" si="140"/>
        <v>0</v>
      </c>
      <c r="R15" s="267">
        <v>3.5</v>
      </c>
      <c r="S15" s="102"/>
      <c r="T15" s="267">
        <v>21.0</v>
      </c>
      <c r="U15" s="102"/>
      <c r="V15" s="267">
        <v>3.0</v>
      </c>
      <c r="W15" s="102"/>
      <c r="X15" s="267">
        <v>3.5</v>
      </c>
      <c r="Y15" s="102"/>
      <c r="Z15" s="267">
        <v>4.0</v>
      </c>
      <c r="AA15" s="102"/>
      <c r="AB15" s="267">
        <v>0.0</v>
      </c>
      <c r="AC15" s="295"/>
      <c r="AD15" s="88">
        <v>2.0</v>
      </c>
      <c r="AE15" s="89">
        <v>2.0</v>
      </c>
      <c r="AF15" s="90">
        <f t="shared" ref="AF15:AG15" si="141">(AD15/$C15)*100</f>
        <v>50</v>
      </c>
      <c r="AG15" s="216">
        <f t="shared" si="141"/>
        <v>50</v>
      </c>
      <c r="AH15" s="90">
        <f t="shared" ref="AH15:AI15" si="142">(AD15/$C$20)*100</f>
        <v>0.7407407407</v>
      </c>
      <c r="AI15" s="216">
        <f t="shared" si="142"/>
        <v>0.7407407407</v>
      </c>
      <c r="AJ15" s="267">
        <v>4.5</v>
      </c>
      <c r="AK15" s="89">
        <v>2.5</v>
      </c>
      <c r="AL15" s="267">
        <v>33.0</v>
      </c>
      <c r="AM15" s="89">
        <v>9.0</v>
      </c>
      <c r="AN15" s="267">
        <v>2.0</v>
      </c>
      <c r="AO15" s="89">
        <v>1.0</v>
      </c>
      <c r="AP15" s="267">
        <v>5.0</v>
      </c>
      <c r="AQ15" s="89">
        <v>2.0</v>
      </c>
      <c r="AR15" s="267">
        <v>2.0</v>
      </c>
      <c r="AS15" s="89">
        <v>2.0</v>
      </c>
      <c r="AT15" s="267">
        <v>0.0</v>
      </c>
      <c r="AU15" s="294">
        <v>0.0</v>
      </c>
      <c r="AV15" s="88">
        <v>2.0</v>
      </c>
      <c r="AW15" s="89">
        <v>2.0</v>
      </c>
      <c r="AX15" s="90">
        <f t="shared" ref="AX15:AY15" si="143">(AV15/$C15)*100</f>
        <v>50</v>
      </c>
      <c r="AY15" s="216">
        <f t="shared" si="143"/>
        <v>50</v>
      </c>
      <c r="AZ15" s="90">
        <f t="shared" ref="AZ15:BA15" si="144">(AV15/$C$20)*100</f>
        <v>0.7407407407</v>
      </c>
      <c r="BA15" s="216">
        <f t="shared" si="144"/>
        <v>0.7407407407</v>
      </c>
      <c r="BB15" s="267">
        <v>2.5</v>
      </c>
      <c r="BC15" s="89">
        <v>4.5</v>
      </c>
      <c r="BD15" s="267">
        <v>9.0</v>
      </c>
      <c r="BE15" s="89">
        <v>33.0</v>
      </c>
      <c r="BF15" s="267">
        <v>1.0</v>
      </c>
      <c r="BG15" s="89">
        <v>2.0</v>
      </c>
      <c r="BH15" s="267">
        <v>2.0</v>
      </c>
      <c r="BI15" s="89">
        <v>5.0</v>
      </c>
      <c r="BJ15" s="267">
        <v>2.0</v>
      </c>
      <c r="BK15" s="89">
        <v>2.0</v>
      </c>
      <c r="BL15" s="267">
        <v>0.0</v>
      </c>
      <c r="BM15" s="294">
        <v>0.0</v>
      </c>
      <c r="BN15" s="99"/>
      <c r="BO15" s="89">
        <v>4.0</v>
      </c>
      <c r="BP15" s="90">
        <f t="shared" ref="BP15:BQ15" si="145">(BN15/$C15)*100</f>
        <v>0</v>
      </c>
      <c r="BQ15" s="216">
        <f t="shared" si="145"/>
        <v>100</v>
      </c>
      <c r="BR15" s="90">
        <f t="shared" ref="BR15:BS15" si="146">(BN15/$C$20)*100</f>
        <v>0</v>
      </c>
      <c r="BS15" s="216">
        <f t="shared" si="146"/>
        <v>1.481481481</v>
      </c>
      <c r="BT15" s="273"/>
      <c r="BU15" s="89">
        <v>3.5</v>
      </c>
      <c r="BV15" s="273"/>
      <c r="BW15" s="89">
        <v>21.0</v>
      </c>
      <c r="BX15" s="273"/>
      <c r="BY15" s="89">
        <v>3.0</v>
      </c>
      <c r="BZ15" s="273"/>
      <c r="CA15" s="89">
        <v>3.5</v>
      </c>
      <c r="CB15" s="273"/>
      <c r="CC15" s="89">
        <v>4.0</v>
      </c>
      <c r="CD15" s="273"/>
      <c r="CE15" s="294">
        <v>0.0</v>
      </c>
      <c r="CF15" s="88">
        <v>1.0</v>
      </c>
      <c r="CG15" s="89">
        <v>3.0</v>
      </c>
      <c r="CH15" s="90">
        <f t="shared" ref="CH15:CI15" si="147">(CF15/$C15)*100</f>
        <v>25</v>
      </c>
      <c r="CI15" s="216">
        <f t="shared" si="147"/>
        <v>75</v>
      </c>
      <c r="CJ15" s="90">
        <f t="shared" ref="CJ15:CK15" si="148">(CF15/$C$20)*100</f>
        <v>0.3703703704</v>
      </c>
      <c r="CK15" s="216">
        <f t="shared" si="148"/>
        <v>1.111111111</v>
      </c>
      <c r="CL15" s="267">
        <v>2.0</v>
      </c>
      <c r="CM15" s="89">
        <v>4.0</v>
      </c>
      <c r="CN15" s="267">
        <v>5.0</v>
      </c>
      <c r="CO15" s="89">
        <v>26.33</v>
      </c>
      <c r="CP15" s="267">
        <v>1.0</v>
      </c>
      <c r="CQ15" s="89">
        <v>3.0</v>
      </c>
      <c r="CR15" s="267">
        <v>1.0</v>
      </c>
      <c r="CS15" s="89">
        <v>4.33</v>
      </c>
      <c r="CT15" s="267">
        <v>1.0</v>
      </c>
      <c r="CU15" s="89">
        <v>3.0</v>
      </c>
      <c r="CV15" s="267">
        <v>0.0</v>
      </c>
      <c r="CW15" s="294">
        <v>0.0</v>
      </c>
      <c r="CX15" s="88">
        <v>2.0</v>
      </c>
      <c r="CY15" s="89">
        <v>2.0</v>
      </c>
      <c r="CZ15" s="90">
        <f t="shared" ref="CZ15:DA15" si="149">(CX15/$C15)*100</f>
        <v>50</v>
      </c>
      <c r="DA15" s="216">
        <f t="shared" si="149"/>
        <v>50</v>
      </c>
      <c r="DB15" s="90">
        <f t="shared" ref="DB15:DC15" si="150">(CX15/$C$20)*100</f>
        <v>0.7407407407</v>
      </c>
      <c r="DC15" s="216">
        <f t="shared" si="150"/>
        <v>0.7407407407</v>
      </c>
      <c r="DD15" s="267">
        <v>2.5</v>
      </c>
      <c r="DE15" s="89">
        <v>4.5</v>
      </c>
      <c r="DF15" s="267">
        <v>9.0</v>
      </c>
      <c r="DG15" s="89">
        <v>33.0</v>
      </c>
      <c r="DH15" s="267">
        <v>1.0</v>
      </c>
      <c r="DI15" s="89">
        <v>2.0</v>
      </c>
      <c r="DJ15" s="267">
        <v>2.0</v>
      </c>
      <c r="DK15" s="89">
        <v>5.0</v>
      </c>
      <c r="DL15" s="267">
        <v>2.0</v>
      </c>
      <c r="DM15" s="89">
        <v>2.0</v>
      </c>
      <c r="DN15" s="267">
        <v>0.0</v>
      </c>
      <c r="DO15" s="294">
        <v>0.0</v>
      </c>
      <c r="DP15" s="207">
        <f t="shared" si="27"/>
        <v>0</v>
      </c>
      <c r="DQ15" s="207">
        <f t="shared" si="28"/>
        <v>1</v>
      </c>
      <c r="DR15" s="207">
        <f t="shared" si="29"/>
        <v>0</v>
      </c>
      <c r="DS15" s="207">
        <f t="shared" si="30"/>
        <v>1</v>
      </c>
      <c r="DT15" s="25"/>
    </row>
    <row r="16">
      <c r="A16" s="35"/>
      <c r="B16" s="266" t="s">
        <v>173</v>
      </c>
      <c r="C16" s="266">
        <v>29.0</v>
      </c>
      <c r="D16" s="85">
        <f t="shared" si="13"/>
        <v>10.74074074</v>
      </c>
      <c r="E16" s="85">
        <f t="shared" si="14"/>
        <v>8.146067416</v>
      </c>
      <c r="F16" s="266">
        <v>4.0</v>
      </c>
      <c r="G16" s="266">
        <v>22.34</v>
      </c>
      <c r="H16" s="266">
        <v>17.0</v>
      </c>
      <c r="I16" s="266">
        <v>5.45</v>
      </c>
      <c r="J16" s="266">
        <v>23.0</v>
      </c>
      <c r="K16" s="270">
        <v>0.34</v>
      </c>
      <c r="L16" s="88">
        <v>22.0</v>
      </c>
      <c r="M16" s="89">
        <v>7.0</v>
      </c>
      <c r="N16" s="90">
        <f t="shared" ref="N16:O16" si="151">(L16/$C16)*100</f>
        <v>75.86206897</v>
      </c>
      <c r="O16" s="216">
        <f t="shared" si="151"/>
        <v>24.13793103</v>
      </c>
      <c r="P16" s="90">
        <f t="shared" ref="P16:Q16" si="152">(L16/$C$20)*100</f>
        <v>8.148148148</v>
      </c>
      <c r="Q16" s="216">
        <f t="shared" si="152"/>
        <v>2.592592593</v>
      </c>
      <c r="R16" s="267">
        <v>3.05</v>
      </c>
      <c r="S16" s="89">
        <v>7.0</v>
      </c>
      <c r="T16" s="267">
        <v>19.0</v>
      </c>
      <c r="U16" s="89">
        <v>32.86</v>
      </c>
      <c r="V16" s="267">
        <v>11.0</v>
      </c>
      <c r="W16" s="89">
        <v>6.0</v>
      </c>
      <c r="X16" s="267">
        <v>5.14</v>
      </c>
      <c r="Y16" s="89">
        <v>6.43</v>
      </c>
      <c r="Z16" s="267">
        <v>17.0</v>
      </c>
      <c r="AA16" s="89">
        <v>7.0</v>
      </c>
      <c r="AB16" s="267">
        <v>0.36</v>
      </c>
      <c r="AC16" s="294">
        <v>0.29</v>
      </c>
      <c r="AD16" s="88">
        <v>15.0</v>
      </c>
      <c r="AE16" s="89">
        <v>14.0</v>
      </c>
      <c r="AF16" s="90">
        <f t="shared" ref="AF16:AG16" si="153">(AD16/$C16)*100</f>
        <v>51.72413793</v>
      </c>
      <c r="AG16" s="216">
        <f t="shared" si="153"/>
        <v>48.27586207</v>
      </c>
      <c r="AH16" s="90">
        <f t="shared" ref="AH16:AI16" si="154">(AD16/$C$20)*100</f>
        <v>5.555555556</v>
      </c>
      <c r="AI16" s="216">
        <f t="shared" si="154"/>
        <v>5.185185185</v>
      </c>
      <c r="AJ16" s="267">
        <v>3.53</v>
      </c>
      <c r="AK16" s="89">
        <v>4.5</v>
      </c>
      <c r="AL16" s="267">
        <v>22.2</v>
      </c>
      <c r="AM16" s="89">
        <v>22.5</v>
      </c>
      <c r="AN16" s="267">
        <v>9.0</v>
      </c>
      <c r="AO16" s="89">
        <v>8.0</v>
      </c>
      <c r="AP16" s="267">
        <v>5.33</v>
      </c>
      <c r="AQ16" s="89">
        <v>5.57</v>
      </c>
      <c r="AR16" s="267">
        <v>13.0</v>
      </c>
      <c r="AS16" s="89">
        <v>12.0</v>
      </c>
      <c r="AT16" s="267">
        <v>0.33</v>
      </c>
      <c r="AU16" s="294">
        <v>0.36</v>
      </c>
      <c r="AV16" s="88">
        <v>20.0</v>
      </c>
      <c r="AW16" s="89">
        <v>9.0</v>
      </c>
      <c r="AX16" s="90">
        <f t="shared" ref="AX16:AY16" si="155">(AV16/$C16)*100</f>
        <v>68.96551724</v>
      </c>
      <c r="AY16" s="216">
        <f t="shared" si="155"/>
        <v>31.03448276</v>
      </c>
      <c r="AZ16" s="90">
        <f t="shared" ref="AZ16:BA16" si="156">(AV16/$C$20)*100</f>
        <v>7.407407407</v>
      </c>
      <c r="BA16" s="216">
        <f t="shared" si="156"/>
        <v>3.333333333</v>
      </c>
      <c r="BB16" s="267">
        <v>3.0</v>
      </c>
      <c r="BC16" s="89">
        <v>6.22</v>
      </c>
      <c r="BD16" s="267">
        <v>26.95</v>
      </c>
      <c r="BE16" s="89">
        <v>12.11</v>
      </c>
      <c r="BF16" s="267">
        <v>10.0</v>
      </c>
      <c r="BG16" s="89">
        <v>7.0</v>
      </c>
      <c r="BH16" s="267">
        <v>5.05</v>
      </c>
      <c r="BI16" s="89">
        <v>6.33</v>
      </c>
      <c r="BJ16" s="267">
        <v>15.0</v>
      </c>
      <c r="BK16" s="89">
        <v>9.0</v>
      </c>
      <c r="BL16" s="267">
        <v>0.25</v>
      </c>
      <c r="BM16" s="294">
        <v>0.56</v>
      </c>
      <c r="BN16" s="88">
        <v>3.0</v>
      </c>
      <c r="BO16" s="89">
        <v>26.0</v>
      </c>
      <c r="BP16" s="90">
        <f t="shared" ref="BP16:BQ16" si="157">(BN16/$C16)*100</f>
        <v>10.34482759</v>
      </c>
      <c r="BQ16" s="216">
        <f t="shared" si="157"/>
        <v>89.65517241</v>
      </c>
      <c r="BR16" s="90">
        <f t="shared" ref="BR16:BS16" si="158">(BN16/$C$20)*100</f>
        <v>1.111111111</v>
      </c>
      <c r="BS16" s="216">
        <f t="shared" si="158"/>
        <v>9.62962963</v>
      </c>
      <c r="BT16" s="267">
        <v>2.0</v>
      </c>
      <c r="BU16" s="89">
        <v>4.23</v>
      </c>
      <c r="BV16" s="267">
        <v>18.33</v>
      </c>
      <c r="BW16" s="89">
        <v>22.81</v>
      </c>
      <c r="BX16" s="267">
        <v>3.0</v>
      </c>
      <c r="BY16" s="89">
        <v>14.0</v>
      </c>
      <c r="BZ16" s="267">
        <v>3.33</v>
      </c>
      <c r="CA16" s="89">
        <v>5.69</v>
      </c>
      <c r="CB16" s="267">
        <v>3.0</v>
      </c>
      <c r="CC16" s="89">
        <v>20.0</v>
      </c>
      <c r="CD16" s="267">
        <v>0.0</v>
      </c>
      <c r="CE16" s="294">
        <v>0.38</v>
      </c>
      <c r="CF16" s="88">
        <v>12.0</v>
      </c>
      <c r="CG16" s="89">
        <v>17.0</v>
      </c>
      <c r="CH16" s="90">
        <f t="shared" ref="CH16:CI16" si="159">(CF16/$C16)*100</f>
        <v>41.37931034</v>
      </c>
      <c r="CI16" s="216">
        <f t="shared" si="159"/>
        <v>58.62068966</v>
      </c>
      <c r="CJ16" s="90">
        <f t="shared" ref="CJ16:CK16" si="160">(CF16/$C$20)*100</f>
        <v>4.444444444</v>
      </c>
      <c r="CK16" s="216">
        <f t="shared" si="160"/>
        <v>6.296296296</v>
      </c>
      <c r="CL16" s="267">
        <v>2.75</v>
      </c>
      <c r="CM16" s="89">
        <v>4.88</v>
      </c>
      <c r="CN16" s="267">
        <v>15.08</v>
      </c>
      <c r="CO16" s="89">
        <v>27.47</v>
      </c>
      <c r="CP16" s="267">
        <v>9.0</v>
      </c>
      <c r="CQ16" s="89">
        <v>10.0</v>
      </c>
      <c r="CR16" s="267">
        <v>4.5</v>
      </c>
      <c r="CS16" s="89">
        <v>6.12</v>
      </c>
      <c r="CT16" s="267">
        <v>9.0</v>
      </c>
      <c r="CU16" s="89">
        <v>16.0</v>
      </c>
      <c r="CV16" s="267">
        <v>0.42</v>
      </c>
      <c r="CW16" s="294">
        <v>0.29</v>
      </c>
      <c r="CX16" s="88">
        <v>19.0</v>
      </c>
      <c r="CY16" s="89">
        <v>10.0</v>
      </c>
      <c r="CZ16" s="90">
        <f t="shared" ref="CZ16:DA16" si="161">(CX16/$C16)*100</f>
        <v>65.51724138</v>
      </c>
      <c r="DA16" s="216">
        <f t="shared" si="161"/>
        <v>34.48275862</v>
      </c>
      <c r="DB16" s="90">
        <f t="shared" ref="DB16:DC16" si="162">(CX16/$C$20)*100</f>
        <v>7.037037037</v>
      </c>
      <c r="DC16" s="216">
        <f t="shared" si="162"/>
        <v>3.703703704</v>
      </c>
      <c r="DD16" s="267">
        <v>3.74</v>
      </c>
      <c r="DE16" s="89">
        <v>4.5</v>
      </c>
      <c r="DF16" s="267">
        <v>16.95</v>
      </c>
      <c r="DG16" s="89">
        <v>32.6</v>
      </c>
      <c r="DH16" s="267">
        <v>12.0</v>
      </c>
      <c r="DI16" s="89">
        <v>10.0</v>
      </c>
      <c r="DJ16" s="267">
        <v>5.32</v>
      </c>
      <c r="DK16" s="89">
        <v>5.7</v>
      </c>
      <c r="DL16" s="267">
        <v>17.0</v>
      </c>
      <c r="DM16" s="89">
        <v>7.0</v>
      </c>
      <c r="DN16" s="267">
        <v>0.32</v>
      </c>
      <c r="DO16" s="294">
        <v>0.4</v>
      </c>
      <c r="DP16" s="207">
        <f t="shared" si="27"/>
        <v>1</v>
      </c>
      <c r="DQ16" s="207">
        <f t="shared" si="28"/>
        <v>0</v>
      </c>
      <c r="DR16" s="207">
        <f t="shared" si="29"/>
        <v>1</v>
      </c>
      <c r="DS16" s="207">
        <f t="shared" si="30"/>
        <v>0</v>
      </c>
      <c r="DT16" s="25"/>
    </row>
    <row r="17">
      <c r="A17" s="35"/>
      <c r="B17" s="266" t="s">
        <v>634</v>
      </c>
      <c r="C17" s="266">
        <v>7.0</v>
      </c>
      <c r="D17" s="85">
        <f t="shared" si="13"/>
        <v>2.592592593</v>
      </c>
      <c r="E17" s="85">
        <f t="shared" si="14"/>
        <v>1.966292135</v>
      </c>
      <c r="F17" s="266">
        <v>5.14</v>
      </c>
      <c r="G17" s="266">
        <v>382.57</v>
      </c>
      <c r="H17" s="266">
        <v>7.0</v>
      </c>
      <c r="I17" s="266">
        <v>4.14</v>
      </c>
      <c r="J17" s="266">
        <v>7.0</v>
      </c>
      <c r="K17" s="270">
        <v>0.0</v>
      </c>
      <c r="L17" s="88">
        <v>6.0</v>
      </c>
      <c r="M17" s="89">
        <v>1.0</v>
      </c>
      <c r="N17" s="90">
        <f t="shared" ref="N17:O17" si="163">(L17/$C17)*100</f>
        <v>85.71428571</v>
      </c>
      <c r="O17" s="216">
        <f t="shared" si="163"/>
        <v>14.28571429</v>
      </c>
      <c r="P17" s="90">
        <f t="shared" ref="P17:Q17" si="164">(L17/$C$20)*100</f>
        <v>2.222222222</v>
      </c>
      <c r="Q17" s="216">
        <f t="shared" si="164"/>
        <v>0.3703703704</v>
      </c>
      <c r="R17" s="267">
        <v>4.17</v>
      </c>
      <c r="S17" s="89">
        <v>11.0</v>
      </c>
      <c r="T17" s="267">
        <v>432.67</v>
      </c>
      <c r="U17" s="89">
        <v>82.0</v>
      </c>
      <c r="V17" s="267">
        <v>6.0</v>
      </c>
      <c r="W17" s="89">
        <v>1.0</v>
      </c>
      <c r="X17" s="267">
        <v>4.0</v>
      </c>
      <c r="Y17" s="89">
        <v>5.0</v>
      </c>
      <c r="Z17" s="267">
        <v>6.0</v>
      </c>
      <c r="AA17" s="89">
        <v>1.0</v>
      </c>
      <c r="AB17" s="267">
        <v>0.0</v>
      </c>
      <c r="AC17" s="294">
        <v>0.0</v>
      </c>
      <c r="AD17" s="88">
        <v>5.0</v>
      </c>
      <c r="AE17" s="89">
        <v>2.0</v>
      </c>
      <c r="AF17" s="90">
        <f t="shared" ref="AF17:AG17" si="165">(AD17/$C17)*100</f>
        <v>71.42857143</v>
      </c>
      <c r="AG17" s="216">
        <f t="shared" si="165"/>
        <v>28.57142857</v>
      </c>
      <c r="AH17" s="90">
        <f t="shared" ref="AH17:AI17" si="166">(AD17/$C$20)*100</f>
        <v>1.851851852</v>
      </c>
      <c r="AI17" s="216">
        <f t="shared" si="166"/>
        <v>0.7407407407</v>
      </c>
      <c r="AJ17" s="267">
        <v>4.2</v>
      </c>
      <c r="AK17" s="89">
        <v>7.5</v>
      </c>
      <c r="AL17" s="267">
        <v>513.6</v>
      </c>
      <c r="AM17" s="89">
        <v>55.0</v>
      </c>
      <c r="AN17" s="267">
        <v>5.0</v>
      </c>
      <c r="AO17" s="89">
        <v>2.0</v>
      </c>
      <c r="AP17" s="267">
        <v>4.0</v>
      </c>
      <c r="AQ17" s="89">
        <v>4.5</v>
      </c>
      <c r="AR17" s="267">
        <v>5.0</v>
      </c>
      <c r="AS17" s="89">
        <v>2.0</v>
      </c>
      <c r="AT17" s="267">
        <v>0.0</v>
      </c>
      <c r="AU17" s="294">
        <v>0.0</v>
      </c>
      <c r="AV17" s="88">
        <v>5.0</v>
      </c>
      <c r="AW17" s="89">
        <v>2.0</v>
      </c>
      <c r="AX17" s="90">
        <f t="shared" ref="AX17:AY17" si="167">(AV17/$C17)*100</f>
        <v>71.42857143</v>
      </c>
      <c r="AY17" s="216">
        <f t="shared" si="167"/>
        <v>28.57142857</v>
      </c>
      <c r="AZ17" s="90">
        <f t="shared" ref="AZ17:BA17" si="168">(AV17/$C$20)*100</f>
        <v>1.851851852</v>
      </c>
      <c r="BA17" s="216">
        <f t="shared" si="168"/>
        <v>0.7407407407</v>
      </c>
      <c r="BB17" s="267">
        <v>5.4</v>
      </c>
      <c r="BC17" s="89">
        <v>4.5</v>
      </c>
      <c r="BD17" s="267">
        <v>51.2</v>
      </c>
      <c r="BE17" s="89">
        <v>1211.0</v>
      </c>
      <c r="BF17" s="267">
        <v>5.0</v>
      </c>
      <c r="BG17" s="89">
        <v>2.0</v>
      </c>
      <c r="BH17" s="267">
        <v>3.4</v>
      </c>
      <c r="BI17" s="89">
        <v>6.0</v>
      </c>
      <c r="BJ17" s="267">
        <v>5.0</v>
      </c>
      <c r="BK17" s="89">
        <v>2.0</v>
      </c>
      <c r="BL17" s="267">
        <v>0.0</v>
      </c>
      <c r="BM17" s="294">
        <v>0.0</v>
      </c>
      <c r="BN17" s="88">
        <v>1.0</v>
      </c>
      <c r="BO17" s="89">
        <v>6.0</v>
      </c>
      <c r="BP17" s="90">
        <f t="shared" ref="BP17:BQ17" si="169">(BN17/$C17)*100</f>
        <v>14.28571429</v>
      </c>
      <c r="BQ17" s="216">
        <f t="shared" si="169"/>
        <v>85.71428571</v>
      </c>
      <c r="BR17" s="90">
        <f t="shared" ref="BR17:BS17" si="170">(BN17/$C$20)*100</f>
        <v>0.3703703704</v>
      </c>
      <c r="BS17" s="216">
        <f t="shared" si="170"/>
        <v>2.222222222</v>
      </c>
      <c r="BT17" s="267">
        <v>1.0</v>
      </c>
      <c r="BU17" s="89">
        <v>5.83</v>
      </c>
      <c r="BV17" s="267">
        <v>142.0</v>
      </c>
      <c r="BW17" s="89">
        <v>422.67</v>
      </c>
      <c r="BX17" s="267">
        <v>1.0</v>
      </c>
      <c r="BY17" s="89">
        <v>6.0</v>
      </c>
      <c r="BZ17" s="267">
        <v>1.0</v>
      </c>
      <c r="CA17" s="89">
        <v>4.67</v>
      </c>
      <c r="CB17" s="267">
        <v>1.0</v>
      </c>
      <c r="CC17" s="89">
        <v>6.0</v>
      </c>
      <c r="CD17" s="267">
        <v>0.0</v>
      </c>
      <c r="CE17" s="294">
        <v>0.0</v>
      </c>
      <c r="CF17" s="88">
        <v>3.0</v>
      </c>
      <c r="CG17" s="89">
        <v>4.0</v>
      </c>
      <c r="CH17" s="90">
        <f t="shared" ref="CH17:CI17" si="171">(CF17/$C17)*100</f>
        <v>42.85714286</v>
      </c>
      <c r="CI17" s="216">
        <f t="shared" si="171"/>
        <v>57.14285714</v>
      </c>
      <c r="CJ17" s="90">
        <f t="shared" ref="CJ17:CK17" si="172">(CF17/$C$20)*100</f>
        <v>1.111111111</v>
      </c>
      <c r="CK17" s="216">
        <f t="shared" si="172"/>
        <v>1.481481481</v>
      </c>
      <c r="CL17" s="267">
        <v>2.33</v>
      </c>
      <c r="CM17" s="89">
        <v>7.25</v>
      </c>
      <c r="CN17" s="267">
        <v>845.67</v>
      </c>
      <c r="CO17" s="89">
        <v>35.25</v>
      </c>
      <c r="CP17" s="267">
        <v>3.0</v>
      </c>
      <c r="CQ17" s="89">
        <v>4.0</v>
      </c>
      <c r="CR17" s="267">
        <v>3.67</v>
      </c>
      <c r="CS17" s="89">
        <v>4.5</v>
      </c>
      <c r="CT17" s="267">
        <v>3.0</v>
      </c>
      <c r="CU17" s="89">
        <v>4.0</v>
      </c>
      <c r="CV17" s="267">
        <v>0.0</v>
      </c>
      <c r="CW17" s="294">
        <v>0.0</v>
      </c>
      <c r="CX17" s="88">
        <v>4.0</v>
      </c>
      <c r="CY17" s="89">
        <v>3.0</v>
      </c>
      <c r="CZ17" s="90">
        <f t="shared" ref="CZ17:DA17" si="173">(CX17/$C17)*100</f>
        <v>57.14285714</v>
      </c>
      <c r="DA17" s="216">
        <f t="shared" si="173"/>
        <v>42.85714286</v>
      </c>
      <c r="DB17" s="90">
        <f t="shared" ref="DB17:DC17" si="174">(CX17/$C$20)*100</f>
        <v>1.481481481</v>
      </c>
      <c r="DC17" s="216">
        <f t="shared" si="174"/>
        <v>1.111111111</v>
      </c>
      <c r="DD17" s="267">
        <v>2.0</v>
      </c>
      <c r="DE17" s="89">
        <v>9.33</v>
      </c>
      <c r="DF17" s="267">
        <v>45.5</v>
      </c>
      <c r="DG17" s="89">
        <v>832.0</v>
      </c>
      <c r="DH17" s="267">
        <v>4.0</v>
      </c>
      <c r="DI17" s="89">
        <v>3.0</v>
      </c>
      <c r="DJ17" s="267">
        <v>2.5</v>
      </c>
      <c r="DK17" s="89">
        <v>6.33</v>
      </c>
      <c r="DL17" s="267">
        <v>4.0</v>
      </c>
      <c r="DM17" s="89">
        <v>3.0</v>
      </c>
      <c r="DN17" s="267">
        <v>0.0</v>
      </c>
      <c r="DO17" s="294">
        <v>0.0</v>
      </c>
      <c r="DP17" s="207">
        <f t="shared" si="27"/>
        <v>0</v>
      </c>
      <c r="DQ17" s="207">
        <f t="shared" si="28"/>
        <v>1</v>
      </c>
      <c r="DR17" s="207">
        <f t="shared" si="29"/>
        <v>1</v>
      </c>
      <c r="DS17" s="207">
        <f t="shared" si="30"/>
        <v>0</v>
      </c>
      <c r="DT17" s="25"/>
    </row>
    <row r="18">
      <c r="A18" s="35"/>
      <c r="B18" s="266" t="s">
        <v>90</v>
      </c>
      <c r="C18" s="266">
        <v>32.0</v>
      </c>
      <c r="D18" s="85">
        <f t="shared" si="13"/>
        <v>11.85185185</v>
      </c>
      <c r="E18" s="85">
        <f t="shared" si="14"/>
        <v>8.988764045</v>
      </c>
      <c r="F18" s="266">
        <v>6.16</v>
      </c>
      <c r="G18" s="266">
        <v>109.41</v>
      </c>
      <c r="H18" s="266">
        <v>22.0</v>
      </c>
      <c r="I18" s="266">
        <v>6.75</v>
      </c>
      <c r="J18" s="266">
        <v>22.0</v>
      </c>
      <c r="K18" s="270">
        <v>0.53</v>
      </c>
      <c r="L18" s="88">
        <v>24.0</v>
      </c>
      <c r="M18" s="89">
        <v>8.0</v>
      </c>
      <c r="N18" s="90">
        <f t="shared" ref="N18:O18" si="175">(L18/$C18)*100</f>
        <v>75</v>
      </c>
      <c r="O18" s="216">
        <f t="shared" si="175"/>
        <v>25</v>
      </c>
      <c r="P18" s="90">
        <f t="shared" ref="P18:Q18" si="176">(L18/$C$20)*100</f>
        <v>8.888888889</v>
      </c>
      <c r="Q18" s="216">
        <f t="shared" si="176"/>
        <v>2.962962963</v>
      </c>
      <c r="R18" s="267">
        <v>5.46</v>
      </c>
      <c r="S18" s="89">
        <v>8.25</v>
      </c>
      <c r="T18" s="267">
        <v>133.54</v>
      </c>
      <c r="U18" s="89">
        <v>37.0</v>
      </c>
      <c r="V18" s="267">
        <v>15.0</v>
      </c>
      <c r="W18" s="89">
        <v>7.0</v>
      </c>
      <c r="X18" s="267">
        <v>6.21</v>
      </c>
      <c r="Y18" s="89">
        <v>8.38</v>
      </c>
      <c r="Z18" s="267">
        <v>18.0</v>
      </c>
      <c r="AA18" s="89">
        <v>8.0</v>
      </c>
      <c r="AB18" s="267">
        <v>0.29</v>
      </c>
      <c r="AC18" s="294">
        <v>1.25</v>
      </c>
      <c r="AD18" s="88">
        <v>12.0</v>
      </c>
      <c r="AE18" s="89">
        <v>20.0</v>
      </c>
      <c r="AF18" s="90">
        <f t="shared" ref="AF18:AG18" si="177">(AD18/$C18)*100</f>
        <v>37.5</v>
      </c>
      <c r="AG18" s="216">
        <f t="shared" si="177"/>
        <v>62.5</v>
      </c>
      <c r="AH18" s="90">
        <f t="shared" ref="AH18:AI18" si="178">(AD18/$C$20)*100</f>
        <v>4.444444444</v>
      </c>
      <c r="AI18" s="216">
        <f t="shared" si="178"/>
        <v>7.407407407</v>
      </c>
      <c r="AJ18" s="267">
        <v>5.08</v>
      </c>
      <c r="AK18" s="89">
        <v>6.8</v>
      </c>
      <c r="AL18" s="267">
        <v>42.67</v>
      </c>
      <c r="AM18" s="89">
        <v>149.45</v>
      </c>
      <c r="AN18" s="267">
        <v>11.0</v>
      </c>
      <c r="AO18" s="89">
        <v>11.0</v>
      </c>
      <c r="AP18" s="267">
        <v>6.33</v>
      </c>
      <c r="AQ18" s="89">
        <v>7.0</v>
      </c>
      <c r="AR18" s="267">
        <v>10.0</v>
      </c>
      <c r="AS18" s="89">
        <v>15.0</v>
      </c>
      <c r="AT18" s="267">
        <v>0.58</v>
      </c>
      <c r="AU18" s="294">
        <v>0.5</v>
      </c>
      <c r="AV18" s="88">
        <v>14.0</v>
      </c>
      <c r="AW18" s="89">
        <v>18.0</v>
      </c>
      <c r="AX18" s="90">
        <f t="shared" ref="AX18:AY18" si="179">(AV18/$C18)*100</f>
        <v>43.75</v>
      </c>
      <c r="AY18" s="216">
        <f t="shared" si="179"/>
        <v>56.25</v>
      </c>
      <c r="AZ18" s="90">
        <f t="shared" ref="AZ18:BA18" si="180">(AV18/$C$20)*100</f>
        <v>5.185185185</v>
      </c>
      <c r="BA18" s="216">
        <f t="shared" si="180"/>
        <v>6.666666667</v>
      </c>
      <c r="BB18" s="267">
        <v>4.0</v>
      </c>
      <c r="BC18" s="89">
        <v>7.83</v>
      </c>
      <c r="BD18" s="267">
        <v>36.07</v>
      </c>
      <c r="BE18" s="89">
        <v>166.44</v>
      </c>
      <c r="BF18" s="267">
        <v>9.0</v>
      </c>
      <c r="BG18" s="89">
        <v>14.0</v>
      </c>
      <c r="BH18" s="267">
        <v>5.29</v>
      </c>
      <c r="BI18" s="89">
        <v>7.89</v>
      </c>
      <c r="BJ18" s="267">
        <v>11.0</v>
      </c>
      <c r="BK18" s="89">
        <v>14.0</v>
      </c>
      <c r="BL18" s="267">
        <v>0.29</v>
      </c>
      <c r="BM18" s="294">
        <v>0.72</v>
      </c>
      <c r="BN18" s="88">
        <v>5.0</v>
      </c>
      <c r="BO18" s="89">
        <v>27.0</v>
      </c>
      <c r="BP18" s="90">
        <f t="shared" ref="BP18:BQ18" si="181">(BN18/$C18)*100</f>
        <v>15.625</v>
      </c>
      <c r="BQ18" s="216">
        <f t="shared" si="181"/>
        <v>84.375</v>
      </c>
      <c r="BR18" s="90">
        <f t="shared" ref="BR18:BS18" si="182">(BN18/$C$20)*100</f>
        <v>1.851851852</v>
      </c>
      <c r="BS18" s="216">
        <f t="shared" si="182"/>
        <v>10</v>
      </c>
      <c r="BT18" s="267">
        <v>1.4</v>
      </c>
      <c r="BU18" s="89">
        <v>7.04</v>
      </c>
      <c r="BV18" s="267">
        <v>80.0</v>
      </c>
      <c r="BW18" s="89">
        <v>114.85</v>
      </c>
      <c r="BX18" s="267">
        <v>4.0</v>
      </c>
      <c r="BY18" s="89">
        <v>18.0</v>
      </c>
      <c r="BZ18" s="267">
        <v>4.0</v>
      </c>
      <c r="CA18" s="89">
        <v>7.26</v>
      </c>
      <c r="CB18" s="267">
        <v>5.0</v>
      </c>
      <c r="CC18" s="89">
        <v>18.0</v>
      </c>
      <c r="CD18" s="267">
        <v>0.0</v>
      </c>
      <c r="CE18" s="294">
        <v>0.63</v>
      </c>
      <c r="CF18" s="88">
        <v>10.0</v>
      </c>
      <c r="CG18" s="89">
        <v>22.0</v>
      </c>
      <c r="CH18" s="90">
        <f t="shared" ref="CH18:CI18" si="183">(CF18/$C18)*100</f>
        <v>31.25</v>
      </c>
      <c r="CI18" s="216">
        <f t="shared" si="183"/>
        <v>68.75</v>
      </c>
      <c r="CJ18" s="90">
        <f t="shared" ref="CJ18:CK18" si="184">(CF18/$C$20)*100</f>
        <v>3.703703704</v>
      </c>
      <c r="CK18" s="216">
        <f t="shared" si="184"/>
        <v>8.148148148</v>
      </c>
      <c r="CL18" s="267">
        <v>2.8</v>
      </c>
      <c r="CM18" s="89">
        <v>7.68</v>
      </c>
      <c r="CN18" s="267">
        <v>250.2</v>
      </c>
      <c r="CO18" s="89">
        <v>45.41</v>
      </c>
      <c r="CP18" s="267">
        <v>9.0</v>
      </c>
      <c r="CQ18" s="89">
        <v>15.0</v>
      </c>
      <c r="CR18" s="267">
        <v>5.1</v>
      </c>
      <c r="CS18" s="89">
        <v>7.5</v>
      </c>
      <c r="CT18" s="267">
        <v>9.0</v>
      </c>
      <c r="CU18" s="89">
        <v>17.0</v>
      </c>
      <c r="CV18" s="267">
        <v>0.1</v>
      </c>
      <c r="CW18" s="294">
        <v>0.73</v>
      </c>
      <c r="CX18" s="88">
        <v>11.0</v>
      </c>
      <c r="CY18" s="89">
        <v>21.0</v>
      </c>
      <c r="CZ18" s="90">
        <f t="shared" ref="CZ18:DA18" si="185">(CX18/$C18)*100</f>
        <v>34.375</v>
      </c>
      <c r="DA18" s="216">
        <f t="shared" si="185"/>
        <v>65.625</v>
      </c>
      <c r="DB18" s="90">
        <f t="shared" ref="DB18:DC18" si="186">(CX18/$C$20)*100</f>
        <v>4.074074074</v>
      </c>
      <c r="DC18" s="216">
        <f t="shared" si="186"/>
        <v>7.777777778</v>
      </c>
      <c r="DD18" s="267">
        <v>4.0</v>
      </c>
      <c r="DE18" s="89">
        <v>7.29</v>
      </c>
      <c r="DF18" s="267">
        <v>222.64</v>
      </c>
      <c r="DG18" s="89">
        <v>50.1</v>
      </c>
      <c r="DH18" s="267">
        <v>10.0</v>
      </c>
      <c r="DI18" s="89">
        <v>15.0</v>
      </c>
      <c r="DJ18" s="267">
        <v>4.73</v>
      </c>
      <c r="DK18" s="89">
        <v>7.81</v>
      </c>
      <c r="DL18" s="267">
        <v>10.0</v>
      </c>
      <c r="DM18" s="89">
        <v>15.0</v>
      </c>
      <c r="DN18" s="267">
        <v>0.73</v>
      </c>
      <c r="DO18" s="294">
        <v>0.43</v>
      </c>
      <c r="DP18" s="207">
        <f t="shared" si="27"/>
        <v>1</v>
      </c>
      <c r="DQ18" s="207">
        <f t="shared" si="28"/>
        <v>0</v>
      </c>
      <c r="DR18" s="207">
        <f t="shared" si="29"/>
        <v>1</v>
      </c>
      <c r="DS18" s="207">
        <f t="shared" si="30"/>
        <v>0</v>
      </c>
      <c r="DT18" s="25"/>
    </row>
    <row r="19">
      <c r="A19" s="45"/>
      <c r="B19" s="266" t="s">
        <v>327</v>
      </c>
      <c r="C19" s="266">
        <v>9.0</v>
      </c>
      <c r="D19" s="85">
        <f t="shared" si="13"/>
        <v>3.333333333</v>
      </c>
      <c r="E19" s="85">
        <f t="shared" si="14"/>
        <v>2.528089888</v>
      </c>
      <c r="F19" s="266">
        <v>4.0</v>
      </c>
      <c r="G19" s="266">
        <v>89.0</v>
      </c>
      <c r="H19" s="266">
        <v>7.0</v>
      </c>
      <c r="I19" s="266">
        <v>4.78</v>
      </c>
      <c r="J19" s="266">
        <v>9.0</v>
      </c>
      <c r="K19" s="270">
        <v>0.0</v>
      </c>
      <c r="L19" s="88">
        <v>8.0</v>
      </c>
      <c r="M19" s="89">
        <v>1.0</v>
      </c>
      <c r="N19" s="90">
        <f t="shared" ref="N19:O19" si="187">(L19/$C19)*100</f>
        <v>88.88888889</v>
      </c>
      <c r="O19" s="216">
        <f t="shared" si="187"/>
        <v>11.11111111</v>
      </c>
      <c r="P19" s="90">
        <f t="shared" ref="P19:Q19" si="188">(L19/$C$20)*100</f>
        <v>2.962962963</v>
      </c>
      <c r="Q19" s="216">
        <f t="shared" si="188"/>
        <v>0.3703703704</v>
      </c>
      <c r="R19" s="267">
        <v>3.75</v>
      </c>
      <c r="S19" s="89">
        <v>6.0</v>
      </c>
      <c r="T19" s="267">
        <v>99.63</v>
      </c>
      <c r="U19" s="89">
        <v>4.0</v>
      </c>
      <c r="V19" s="267">
        <v>6.0</v>
      </c>
      <c r="W19" s="89">
        <v>1.0</v>
      </c>
      <c r="X19" s="267">
        <v>4.88</v>
      </c>
      <c r="Y19" s="89">
        <v>4.0</v>
      </c>
      <c r="Z19" s="267">
        <v>8.0</v>
      </c>
      <c r="AA19" s="89">
        <v>1.0</v>
      </c>
      <c r="AB19" s="267">
        <v>0.0</v>
      </c>
      <c r="AC19" s="294">
        <v>0.0</v>
      </c>
      <c r="AD19" s="88">
        <v>7.0</v>
      </c>
      <c r="AE19" s="89">
        <v>2.0</v>
      </c>
      <c r="AF19" s="90">
        <f t="shared" ref="AF19:AG19" si="189">(AD19/$C19)*100</f>
        <v>77.77777778</v>
      </c>
      <c r="AG19" s="216">
        <f t="shared" si="189"/>
        <v>22.22222222</v>
      </c>
      <c r="AH19" s="90">
        <f t="shared" ref="AH19:AI19" si="190">(AD19/$C$20)*100</f>
        <v>2.592592593</v>
      </c>
      <c r="AI19" s="216">
        <f t="shared" si="190"/>
        <v>0.7407407407</v>
      </c>
      <c r="AJ19" s="267">
        <v>3.43</v>
      </c>
      <c r="AK19" s="89">
        <v>6.0</v>
      </c>
      <c r="AL19" s="267">
        <v>113.29</v>
      </c>
      <c r="AM19" s="89">
        <v>4.0</v>
      </c>
      <c r="AN19" s="267">
        <v>5.0</v>
      </c>
      <c r="AO19" s="89">
        <v>2.0</v>
      </c>
      <c r="AP19" s="267">
        <v>4.86</v>
      </c>
      <c r="AQ19" s="89">
        <v>4.5</v>
      </c>
      <c r="AR19" s="267">
        <v>7.0</v>
      </c>
      <c r="AS19" s="89">
        <v>2.0</v>
      </c>
      <c r="AT19" s="267">
        <v>0.0</v>
      </c>
      <c r="AU19" s="294">
        <v>0.0</v>
      </c>
      <c r="AV19" s="88">
        <v>5.0</v>
      </c>
      <c r="AW19" s="89">
        <v>4.0</v>
      </c>
      <c r="AX19" s="90">
        <f t="shared" ref="AX19:AY19" si="191">(AV19/$C19)*100</f>
        <v>55.55555556</v>
      </c>
      <c r="AY19" s="216">
        <f t="shared" si="191"/>
        <v>44.44444444</v>
      </c>
      <c r="AZ19" s="90">
        <f t="shared" ref="AZ19:BA19" si="192">(AV19/$C$20)*100</f>
        <v>1.851851852</v>
      </c>
      <c r="BA19" s="216">
        <f t="shared" si="192"/>
        <v>1.481481481</v>
      </c>
      <c r="BB19" s="267">
        <v>3.4</v>
      </c>
      <c r="BC19" s="89">
        <v>4.75</v>
      </c>
      <c r="BD19" s="267">
        <v>43.6</v>
      </c>
      <c r="BE19" s="89">
        <v>145.75</v>
      </c>
      <c r="BF19" s="267">
        <v>3.0</v>
      </c>
      <c r="BG19" s="89">
        <v>4.0</v>
      </c>
      <c r="BH19" s="267">
        <v>4.0</v>
      </c>
      <c r="BI19" s="89">
        <v>5.75</v>
      </c>
      <c r="BJ19" s="267">
        <v>5.0</v>
      </c>
      <c r="BK19" s="89">
        <v>4.0</v>
      </c>
      <c r="BL19" s="267">
        <v>0.0</v>
      </c>
      <c r="BM19" s="294">
        <v>0.0</v>
      </c>
      <c r="BN19" s="99"/>
      <c r="BO19" s="89">
        <v>9.0</v>
      </c>
      <c r="BP19" s="90">
        <f t="shared" ref="BP19:BQ19" si="193">(BN19/$C19)*100</f>
        <v>0</v>
      </c>
      <c r="BQ19" s="216">
        <f t="shared" si="193"/>
        <v>100</v>
      </c>
      <c r="BR19" s="90">
        <f t="shared" ref="BR19:BS19" si="194">(BN19/$C$20)*100</f>
        <v>0</v>
      </c>
      <c r="BS19" s="216">
        <f t="shared" si="194"/>
        <v>3.333333333</v>
      </c>
      <c r="BT19" s="273"/>
      <c r="BU19" s="89">
        <v>4.0</v>
      </c>
      <c r="BV19" s="273"/>
      <c r="BW19" s="89">
        <v>89.0</v>
      </c>
      <c r="BX19" s="273"/>
      <c r="BY19" s="89">
        <v>7.0</v>
      </c>
      <c r="BZ19" s="273"/>
      <c r="CA19" s="89">
        <v>4.78</v>
      </c>
      <c r="CB19" s="273"/>
      <c r="CC19" s="89">
        <v>9.0</v>
      </c>
      <c r="CD19" s="273"/>
      <c r="CE19" s="294">
        <v>0.0</v>
      </c>
      <c r="CF19" s="88">
        <v>1.0</v>
      </c>
      <c r="CG19" s="89">
        <v>8.0</v>
      </c>
      <c r="CH19" s="90">
        <f t="shared" ref="CH19:CI19" si="195">(CF19/$C19)*100</f>
        <v>11.11111111</v>
      </c>
      <c r="CI19" s="216">
        <f t="shared" si="195"/>
        <v>88.88888889</v>
      </c>
      <c r="CJ19" s="90">
        <f t="shared" ref="CJ19:CK19" si="196">(CF19/$C$20)*100</f>
        <v>0.3703703704</v>
      </c>
      <c r="CK19" s="216">
        <f t="shared" si="196"/>
        <v>2.962962963</v>
      </c>
      <c r="CL19" s="267">
        <v>1.0</v>
      </c>
      <c r="CM19" s="89">
        <v>4.38</v>
      </c>
      <c r="CN19" s="267">
        <v>4.0</v>
      </c>
      <c r="CO19" s="89">
        <v>99.63</v>
      </c>
      <c r="CP19" s="267">
        <v>1.0</v>
      </c>
      <c r="CQ19" s="89">
        <v>6.0</v>
      </c>
      <c r="CR19" s="267">
        <v>3.0</v>
      </c>
      <c r="CS19" s="89">
        <v>5.0</v>
      </c>
      <c r="CT19" s="267">
        <v>1.0</v>
      </c>
      <c r="CU19" s="89">
        <v>8.0</v>
      </c>
      <c r="CV19" s="267">
        <v>0.0</v>
      </c>
      <c r="CW19" s="294">
        <v>0.0</v>
      </c>
      <c r="CX19" s="88">
        <v>7.0</v>
      </c>
      <c r="CY19" s="89">
        <v>2.0</v>
      </c>
      <c r="CZ19" s="90">
        <f t="shared" ref="CZ19:DA19" si="197">(CX19/$C19)*100</f>
        <v>77.77777778</v>
      </c>
      <c r="DA19" s="216">
        <f t="shared" si="197"/>
        <v>22.22222222</v>
      </c>
      <c r="DB19" s="90">
        <f t="shared" ref="DB19:DC19" si="198">(CX19/$C$20)*100</f>
        <v>2.592592593</v>
      </c>
      <c r="DC19" s="216">
        <f t="shared" si="198"/>
        <v>0.7407407407</v>
      </c>
      <c r="DD19" s="267">
        <v>3.29</v>
      </c>
      <c r="DE19" s="89">
        <v>6.5</v>
      </c>
      <c r="DF19" s="267">
        <v>112.29</v>
      </c>
      <c r="DG19" s="89">
        <v>7.5</v>
      </c>
      <c r="DH19" s="267">
        <v>5.0</v>
      </c>
      <c r="DI19" s="89">
        <v>2.0</v>
      </c>
      <c r="DJ19" s="267">
        <v>3.86</v>
      </c>
      <c r="DK19" s="89">
        <v>8.0</v>
      </c>
      <c r="DL19" s="267">
        <v>7.0</v>
      </c>
      <c r="DM19" s="89">
        <v>2.0</v>
      </c>
      <c r="DN19" s="267">
        <v>0.0</v>
      </c>
      <c r="DO19" s="294">
        <v>0.0</v>
      </c>
      <c r="DP19" s="207">
        <f t="shared" si="27"/>
        <v>0</v>
      </c>
      <c r="DQ19" s="207">
        <f t="shared" si="28"/>
        <v>1</v>
      </c>
      <c r="DR19" s="207">
        <f t="shared" si="29"/>
        <v>1</v>
      </c>
      <c r="DS19" s="207">
        <f t="shared" si="30"/>
        <v>0</v>
      </c>
      <c r="DT19" s="25"/>
    </row>
    <row r="20">
      <c r="A20" s="296" t="s">
        <v>2770</v>
      </c>
      <c r="B20" s="40"/>
      <c r="C20" s="297">
        <v>270.0</v>
      </c>
      <c r="D20" s="298">
        <f t="shared" si="13"/>
        <v>100</v>
      </c>
      <c r="E20" s="298">
        <f t="shared" si="14"/>
        <v>75.84269663</v>
      </c>
      <c r="F20" s="297">
        <v>5.16</v>
      </c>
      <c r="G20" s="297">
        <v>82.33</v>
      </c>
      <c r="H20" s="297">
        <v>46.0</v>
      </c>
      <c r="I20" s="297">
        <v>5.38</v>
      </c>
      <c r="J20" s="297">
        <v>82.0</v>
      </c>
      <c r="K20" s="299">
        <v>0.26</v>
      </c>
      <c r="L20" s="300">
        <v>224.0</v>
      </c>
      <c r="M20" s="297">
        <v>46.0</v>
      </c>
      <c r="N20" s="298">
        <f t="shared" ref="N20:O20" si="199">(L20/$C20)*100</f>
        <v>82.96296296</v>
      </c>
      <c r="O20" s="298">
        <f t="shared" si="199"/>
        <v>17.03703704</v>
      </c>
      <c r="P20" s="298">
        <f t="shared" ref="P20:Q20" si="200">(L20/$C$20)*100</f>
        <v>82.96296296</v>
      </c>
      <c r="Q20" s="298">
        <f t="shared" si="200"/>
        <v>17.03703704</v>
      </c>
      <c r="R20" s="297">
        <v>4.67</v>
      </c>
      <c r="S20" s="297">
        <v>7.52</v>
      </c>
      <c r="T20" s="297">
        <v>82.95</v>
      </c>
      <c r="U20" s="297">
        <v>79.33</v>
      </c>
      <c r="V20" s="297">
        <v>29.0</v>
      </c>
      <c r="W20" s="297">
        <v>18.0</v>
      </c>
      <c r="X20" s="297">
        <v>4.9</v>
      </c>
      <c r="Y20" s="297">
        <v>7.72</v>
      </c>
      <c r="Z20" s="297">
        <v>72.0</v>
      </c>
      <c r="AA20" s="297">
        <v>31.0</v>
      </c>
      <c r="AB20" s="297">
        <v>0.19</v>
      </c>
      <c r="AC20" s="299">
        <v>0.63</v>
      </c>
      <c r="AD20" s="300">
        <v>149.0</v>
      </c>
      <c r="AE20" s="297">
        <v>121.0</v>
      </c>
      <c r="AF20" s="298">
        <f t="shared" ref="AF20:AG20" si="201">(AD20/$C20)*100</f>
        <v>55.18518519</v>
      </c>
      <c r="AG20" s="298">
        <f t="shared" si="201"/>
        <v>44.81481481</v>
      </c>
      <c r="AH20" s="298">
        <f t="shared" ref="AH20:AI20" si="202">(AD20/$C$20)*100</f>
        <v>55.18518519</v>
      </c>
      <c r="AI20" s="298">
        <f t="shared" si="202"/>
        <v>44.81481481</v>
      </c>
      <c r="AJ20" s="297">
        <v>4.21</v>
      </c>
      <c r="AK20" s="297">
        <v>6.32</v>
      </c>
      <c r="AL20" s="297">
        <v>71.57</v>
      </c>
      <c r="AM20" s="297">
        <v>95.58</v>
      </c>
      <c r="AN20" s="297">
        <v>23.0</v>
      </c>
      <c r="AO20" s="297">
        <v>24.0</v>
      </c>
      <c r="AP20" s="297">
        <v>4.43</v>
      </c>
      <c r="AQ20" s="297">
        <v>6.55</v>
      </c>
      <c r="AR20" s="297">
        <v>64.0</v>
      </c>
      <c r="AS20" s="297">
        <v>54.0</v>
      </c>
      <c r="AT20" s="297">
        <v>0.16</v>
      </c>
      <c r="AU20" s="299">
        <v>0.39</v>
      </c>
      <c r="AV20" s="300">
        <v>156.0</v>
      </c>
      <c r="AW20" s="297">
        <v>114.0</v>
      </c>
      <c r="AX20" s="298">
        <f t="shared" ref="AX20:AY20" si="203">(AV20/$C20)*100</f>
        <v>57.77777778</v>
      </c>
      <c r="AY20" s="298">
        <f t="shared" si="203"/>
        <v>42.22222222</v>
      </c>
      <c r="AZ20" s="298">
        <f t="shared" ref="AZ20:BA20" si="204">(AV20/$C$20)*100</f>
        <v>57.77777778</v>
      </c>
      <c r="BA20" s="298">
        <f t="shared" si="204"/>
        <v>42.22222222</v>
      </c>
      <c r="BB20" s="297">
        <v>3.5</v>
      </c>
      <c r="BC20" s="297">
        <v>7.43</v>
      </c>
      <c r="BD20" s="297">
        <v>52.1</v>
      </c>
      <c r="BE20" s="297">
        <v>123.69</v>
      </c>
      <c r="BF20" s="297">
        <v>22.0</v>
      </c>
      <c r="BG20" s="297">
        <v>29.0</v>
      </c>
      <c r="BH20" s="297">
        <v>4.48</v>
      </c>
      <c r="BI20" s="297">
        <v>6.61</v>
      </c>
      <c r="BJ20" s="297">
        <v>66.0</v>
      </c>
      <c r="BK20" s="297">
        <v>53.0</v>
      </c>
      <c r="BL20" s="297">
        <v>0.15</v>
      </c>
      <c r="BM20" s="299">
        <v>0.41</v>
      </c>
      <c r="BN20" s="300">
        <v>26.0</v>
      </c>
      <c r="BO20" s="297">
        <v>244.0</v>
      </c>
      <c r="BP20" s="298">
        <f t="shared" ref="BP20:BQ20" si="205">(BN20/$C20)*100</f>
        <v>9.62962963</v>
      </c>
      <c r="BQ20" s="298">
        <f t="shared" si="205"/>
        <v>90.37037037</v>
      </c>
      <c r="BR20" s="298">
        <f t="shared" ref="BR20:BS20" si="206">(BN20/$C$20)*100</f>
        <v>9.62962963</v>
      </c>
      <c r="BS20" s="298">
        <f t="shared" si="206"/>
        <v>90.37037037</v>
      </c>
      <c r="BT20" s="297">
        <v>1.92</v>
      </c>
      <c r="BU20" s="297">
        <v>5.5</v>
      </c>
      <c r="BV20" s="297">
        <v>167.35</v>
      </c>
      <c r="BW20" s="297">
        <v>73.27</v>
      </c>
      <c r="BX20" s="297">
        <v>9.0</v>
      </c>
      <c r="BY20" s="297">
        <v>37.0</v>
      </c>
      <c r="BZ20" s="297">
        <v>3.81</v>
      </c>
      <c r="CA20" s="297">
        <v>5.55</v>
      </c>
      <c r="CB20" s="297">
        <v>24.0</v>
      </c>
      <c r="CC20" s="297">
        <v>77.0</v>
      </c>
      <c r="CD20" s="297">
        <v>0.0</v>
      </c>
      <c r="CE20" s="299">
        <v>0.29</v>
      </c>
      <c r="CF20" s="300">
        <v>86.0</v>
      </c>
      <c r="CG20" s="297">
        <v>184.0</v>
      </c>
      <c r="CH20" s="298">
        <f t="shared" ref="CH20:CI20" si="207">(CF20/$C20)*100</f>
        <v>31.85185185</v>
      </c>
      <c r="CI20" s="298">
        <f t="shared" si="207"/>
        <v>68.14814815</v>
      </c>
      <c r="CJ20" s="298">
        <f t="shared" ref="CJ20:CK20" si="208">(CF20/$C$20)*100</f>
        <v>31.85185185</v>
      </c>
      <c r="CK20" s="298">
        <f t="shared" si="208"/>
        <v>68.14814815</v>
      </c>
      <c r="CL20" s="297">
        <v>2.53</v>
      </c>
      <c r="CM20" s="297">
        <v>6.39</v>
      </c>
      <c r="CN20" s="297">
        <v>142.26</v>
      </c>
      <c r="CO20" s="297">
        <v>54.32</v>
      </c>
      <c r="CP20" s="297">
        <v>26.0</v>
      </c>
      <c r="CQ20" s="297">
        <v>30.0</v>
      </c>
      <c r="CR20" s="297">
        <v>3.97</v>
      </c>
      <c r="CS20" s="297">
        <v>6.04</v>
      </c>
      <c r="CT20" s="297">
        <v>49.0</v>
      </c>
      <c r="CU20" s="297">
        <v>70.0</v>
      </c>
      <c r="CV20" s="297">
        <v>0.15</v>
      </c>
      <c r="CW20" s="299">
        <v>0.32</v>
      </c>
      <c r="CX20" s="300">
        <v>156.0</v>
      </c>
      <c r="CY20" s="297">
        <v>114.0</v>
      </c>
      <c r="CZ20" s="298">
        <f t="shared" ref="CZ20:DA20" si="209">(CX20/$C20)*100</f>
        <v>57.77777778</v>
      </c>
      <c r="DA20" s="298">
        <f t="shared" si="209"/>
        <v>42.22222222</v>
      </c>
      <c r="DB20" s="298">
        <f t="shared" ref="DB20:DC20" si="210">(CX20/$C$20)*100</f>
        <v>57.77777778</v>
      </c>
      <c r="DC20" s="298">
        <f t="shared" si="210"/>
        <v>42.22222222</v>
      </c>
      <c r="DD20" s="297">
        <v>3.1</v>
      </c>
      <c r="DE20" s="297">
        <v>7.97</v>
      </c>
      <c r="DF20" s="297">
        <v>63.77</v>
      </c>
      <c r="DG20" s="297">
        <v>107.73</v>
      </c>
      <c r="DH20" s="297">
        <v>31.0</v>
      </c>
      <c r="DI20" s="297">
        <v>36.0</v>
      </c>
      <c r="DJ20" s="297">
        <v>3.9</v>
      </c>
      <c r="DK20" s="297">
        <v>7.39</v>
      </c>
      <c r="DL20" s="297">
        <v>64.0</v>
      </c>
      <c r="DM20" s="297">
        <v>52.0</v>
      </c>
      <c r="DN20" s="297">
        <v>0.13</v>
      </c>
      <c r="DO20" s="299">
        <v>0.45</v>
      </c>
      <c r="DP20" s="207">
        <f t="shared" si="27"/>
        <v>1</v>
      </c>
      <c r="DQ20" s="207">
        <f t="shared" si="28"/>
        <v>0</v>
      </c>
      <c r="DR20" s="207">
        <f t="shared" si="29"/>
        <v>1</v>
      </c>
      <c r="DS20" s="207">
        <f t="shared" si="30"/>
        <v>0</v>
      </c>
      <c r="DT20" s="25"/>
    </row>
    <row r="21">
      <c r="A21" s="293" t="s">
        <v>233</v>
      </c>
      <c r="B21" s="266" t="s">
        <v>2054</v>
      </c>
      <c r="C21" s="266">
        <v>1.0</v>
      </c>
      <c r="D21" s="85">
        <f t="shared" ref="D21:D34" si="223">(C21/C$34)*100</f>
        <v>1.666666667</v>
      </c>
      <c r="E21" s="85">
        <f t="shared" si="14"/>
        <v>0.2808988764</v>
      </c>
      <c r="F21" s="266">
        <v>2.0</v>
      </c>
      <c r="G21" s="266">
        <v>559.0</v>
      </c>
      <c r="H21" s="266">
        <v>1.0</v>
      </c>
      <c r="I21" s="266">
        <v>7.0</v>
      </c>
      <c r="J21" s="266">
        <v>1.0</v>
      </c>
      <c r="K21" s="270">
        <v>1.0</v>
      </c>
      <c r="L21" s="88">
        <v>1.0</v>
      </c>
      <c r="M21" s="102"/>
      <c r="N21" s="90">
        <f t="shared" ref="N21:O21" si="211">(L21/$C21)*100</f>
        <v>100</v>
      </c>
      <c r="O21" s="216">
        <f t="shared" si="211"/>
        <v>0</v>
      </c>
      <c r="P21" s="90">
        <f t="shared" ref="P21:Q21" si="212">(L21/$C$34)*100</f>
        <v>1.666666667</v>
      </c>
      <c r="Q21" s="216">
        <f t="shared" si="212"/>
        <v>0</v>
      </c>
      <c r="R21" s="267">
        <v>2.0</v>
      </c>
      <c r="S21" s="102"/>
      <c r="T21" s="267">
        <v>559.0</v>
      </c>
      <c r="U21" s="102"/>
      <c r="V21" s="267">
        <v>1.0</v>
      </c>
      <c r="W21" s="102"/>
      <c r="X21" s="267">
        <v>7.0</v>
      </c>
      <c r="Y21" s="102"/>
      <c r="Z21" s="267">
        <v>1.0</v>
      </c>
      <c r="AA21" s="102"/>
      <c r="AB21" s="267">
        <v>1.0</v>
      </c>
      <c r="AC21" s="295"/>
      <c r="AD21" s="99"/>
      <c r="AE21" s="89">
        <v>1.0</v>
      </c>
      <c r="AF21" s="90">
        <f t="shared" ref="AF21:AG21" si="213">(AD21/$C21)*100</f>
        <v>0</v>
      </c>
      <c r="AG21" s="216">
        <f t="shared" si="213"/>
        <v>100</v>
      </c>
      <c r="AH21" s="90">
        <f t="shared" ref="AH21:AI21" si="214">(AD21/$C$34)*100</f>
        <v>0</v>
      </c>
      <c r="AI21" s="216">
        <f t="shared" si="214"/>
        <v>1.666666667</v>
      </c>
      <c r="AJ21" s="273"/>
      <c r="AK21" s="89">
        <v>2.0</v>
      </c>
      <c r="AL21" s="273"/>
      <c r="AM21" s="89">
        <v>559.0</v>
      </c>
      <c r="AN21" s="273"/>
      <c r="AO21" s="89">
        <v>1.0</v>
      </c>
      <c r="AP21" s="273"/>
      <c r="AQ21" s="89">
        <v>7.0</v>
      </c>
      <c r="AR21" s="273"/>
      <c r="AS21" s="89">
        <v>1.0</v>
      </c>
      <c r="AT21" s="273"/>
      <c r="AU21" s="294">
        <v>1.0</v>
      </c>
      <c r="AV21" s="99"/>
      <c r="AW21" s="89">
        <v>1.0</v>
      </c>
      <c r="AX21" s="90">
        <f t="shared" ref="AX21:AY21" si="215">(AV21/$C21)*100</f>
        <v>0</v>
      </c>
      <c r="AY21" s="216">
        <f t="shared" si="215"/>
        <v>100</v>
      </c>
      <c r="AZ21" s="90">
        <f t="shared" ref="AZ21:BA21" si="216">(AV21/$C$34)*100</f>
        <v>0</v>
      </c>
      <c r="BA21" s="216">
        <f t="shared" si="216"/>
        <v>1.666666667</v>
      </c>
      <c r="BB21" s="273"/>
      <c r="BC21" s="89">
        <v>2.0</v>
      </c>
      <c r="BD21" s="273"/>
      <c r="BE21" s="89">
        <v>559.0</v>
      </c>
      <c r="BF21" s="273"/>
      <c r="BG21" s="89">
        <v>1.0</v>
      </c>
      <c r="BH21" s="273"/>
      <c r="BI21" s="89">
        <v>7.0</v>
      </c>
      <c r="BJ21" s="273"/>
      <c r="BK21" s="89">
        <v>1.0</v>
      </c>
      <c r="BL21" s="273"/>
      <c r="BM21" s="294">
        <v>1.0</v>
      </c>
      <c r="BN21" s="88">
        <v>1.0</v>
      </c>
      <c r="BO21" s="102"/>
      <c r="BP21" s="90">
        <f t="shared" ref="BP21:BQ21" si="217">(BN21/$C21)*100</f>
        <v>100</v>
      </c>
      <c r="BQ21" s="216">
        <f t="shared" si="217"/>
        <v>0</v>
      </c>
      <c r="BR21" s="90">
        <f t="shared" ref="BR21:BS21" si="218">(BN21/$C$34)*100</f>
        <v>1.666666667</v>
      </c>
      <c r="BS21" s="216">
        <f t="shared" si="218"/>
        <v>0</v>
      </c>
      <c r="BT21" s="267">
        <v>2.0</v>
      </c>
      <c r="BU21" s="102"/>
      <c r="BV21" s="267">
        <v>559.0</v>
      </c>
      <c r="BW21" s="102"/>
      <c r="BX21" s="267">
        <v>1.0</v>
      </c>
      <c r="BY21" s="102"/>
      <c r="BZ21" s="267">
        <v>7.0</v>
      </c>
      <c r="CA21" s="102"/>
      <c r="CB21" s="267">
        <v>1.0</v>
      </c>
      <c r="CC21" s="102"/>
      <c r="CD21" s="267">
        <v>1.0</v>
      </c>
      <c r="CE21" s="295"/>
      <c r="CF21" s="88">
        <v>1.0</v>
      </c>
      <c r="CG21" s="102"/>
      <c r="CH21" s="90">
        <f t="shared" ref="CH21:CI21" si="219">(CF21/$C21)*100</f>
        <v>100</v>
      </c>
      <c r="CI21" s="216">
        <f t="shared" si="219"/>
        <v>0</v>
      </c>
      <c r="CJ21" s="90">
        <f t="shared" ref="CJ21:CK21" si="220">(CF21/$C$34)*100</f>
        <v>1.666666667</v>
      </c>
      <c r="CK21" s="216">
        <f t="shared" si="220"/>
        <v>0</v>
      </c>
      <c r="CL21" s="267">
        <v>2.0</v>
      </c>
      <c r="CM21" s="102"/>
      <c r="CN21" s="267">
        <v>559.0</v>
      </c>
      <c r="CO21" s="102"/>
      <c r="CP21" s="267">
        <v>1.0</v>
      </c>
      <c r="CQ21" s="102"/>
      <c r="CR21" s="267">
        <v>7.0</v>
      </c>
      <c r="CS21" s="102"/>
      <c r="CT21" s="267">
        <v>1.0</v>
      </c>
      <c r="CU21" s="102"/>
      <c r="CV21" s="267">
        <v>1.0</v>
      </c>
      <c r="CW21" s="295"/>
      <c r="CX21" s="88">
        <v>1.0</v>
      </c>
      <c r="CY21" s="102"/>
      <c r="CZ21" s="90">
        <f t="shared" ref="CZ21:DA21" si="221">(CX21/$C21)*100</f>
        <v>100</v>
      </c>
      <c r="DA21" s="216">
        <f t="shared" si="221"/>
        <v>0</v>
      </c>
      <c r="DB21" s="90">
        <f t="shared" ref="DB21:DC21" si="222">(CX21/$C$34)*100</f>
        <v>1.666666667</v>
      </c>
      <c r="DC21" s="216">
        <f t="shared" si="222"/>
        <v>0</v>
      </c>
      <c r="DD21" s="267">
        <v>2.0</v>
      </c>
      <c r="DE21" s="102"/>
      <c r="DF21" s="267">
        <v>559.0</v>
      </c>
      <c r="DG21" s="102"/>
      <c r="DH21" s="267">
        <v>1.0</v>
      </c>
      <c r="DI21" s="102"/>
      <c r="DJ21" s="267">
        <v>7.0</v>
      </c>
      <c r="DK21" s="102"/>
      <c r="DL21" s="267">
        <v>1.0</v>
      </c>
      <c r="DM21" s="102"/>
      <c r="DN21" s="267">
        <v>1.0</v>
      </c>
      <c r="DO21" s="295"/>
      <c r="DP21" s="207">
        <f t="shared" si="27"/>
        <v>0</v>
      </c>
      <c r="DQ21" s="207">
        <f t="shared" si="28"/>
        <v>1</v>
      </c>
      <c r="DR21" s="207">
        <f t="shared" si="29"/>
        <v>0</v>
      </c>
      <c r="DS21" s="207">
        <f t="shared" si="30"/>
        <v>1</v>
      </c>
      <c r="DT21" s="25"/>
    </row>
    <row r="22">
      <c r="A22" s="35"/>
      <c r="B22" s="266" t="s">
        <v>103</v>
      </c>
      <c r="C22" s="266">
        <v>12.0</v>
      </c>
      <c r="D22" s="85">
        <f t="shared" si="223"/>
        <v>20</v>
      </c>
      <c r="E22" s="85">
        <f t="shared" si="14"/>
        <v>3.370786517</v>
      </c>
      <c r="F22" s="266">
        <v>4.67</v>
      </c>
      <c r="G22" s="266">
        <v>16.58</v>
      </c>
      <c r="H22" s="266">
        <v>8.0</v>
      </c>
      <c r="I22" s="266">
        <v>4.58</v>
      </c>
      <c r="J22" s="266">
        <v>10.0</v>
      </c>
      <c r="K22" s="270">
        <v>0.0</v>
      </c>
      <c r="L22" s="88">
        <v>12.0</v>
      </c>
      <c r="M22" s="102"/>
      <c r="N22" s="90">
        <f t="shared" ref="N22:O22" si="224">(L22/$C22)*100</f>
        <v>100</v>
      </c>
      <c r="O22" s="216">
        <f t="shared" si="224"/>
        <v>0</v>
      </c>
      <c r="P22" s="90">
        <f t="shared" ref="P22:Q22" si="225">(L22/$C$34)*100</f>
        <v>20</v>
      </c>
      <c r="Q22" s="216">
        <f t="shared" si="225"/>
        <v>0</v>
      </c>
      <c r="R22" s="267">
        <v>4.67</v>
      </c>
      <c r="S22" s="102"/>
      <c r="T22" s="267">
        <v>16.58</v>
      </c>
      <c r="U22" s="102"/>
      <c r="V22" s="267">
        <v>8.0</v>
      </c>
      <c r="W22" s="102"/>
      <c r="X22" s="267">
        <v>4.58</v>
      </c>
      <c r="Y22" s="102"/>
      <c r="Z22" s="267">
        <v>10.0</v>
      </c>
      <c r="AA22" s="102"/>
      <c r="AB22" s="267">
        <v>0.0</v>
      </c>
      <c r="AC22" s="295"/>
      <c r="AD22" s="88">
        <v>11.0</v>
      </c>
      <c r="AE22" s="89">
        <v>1.0</v>
      </c>
      <c r="AF22" s="90">
        <f t="shared" ref="AF22:AG22" si="226">(AD22/$C22)*100</f>
        <v>91.66666667</v>
      </c>
      <c r="AG22" s="216">
        <f t="shared" si="226"/>
        <v>8.333333333</v>
      </c>
      <c r="AH22" s="90">
        <f t="shared" ref="AH22:AI22" si="227">(AD22/$C$34)*100</f>
        <v>18.33333333</v>
      </c>
      <c r="AI22" s="216">
        <f t="shared" si="227"/>
        <v>1.666666667</v>
      </c>
      <c r="AJ22" s="267">
        <v>4.73</v>
      </c>
      <c r="AK22" s="89">
        <v>4.0</v>
      </c>
      <c r="AL22" s="267">
        <v>8.36</v>
      </c>
      <c r="AM22" s="89">
        <v>107.0</v>
      </c>
      <c r="AN22" s="267">
        <v>7.0</v>
      </c>
      <c r="AO22" s="89">
        <v>1.0</v>
      </c>
      <c r="AP22" s="267">
        <v>4.55</v>
      </c>
      <c r="AQ22" s="89">
        <v>5.0</v>
      </c>
      <c r="AR22" s="267">
        <v>9.0</v>
      </c>
      <c r="AS22" s="89">
        <v>1.0</v>
      </c>
      <c r="AT22" s="267">
        <v>0.0</v>
      </c>
      <c r="AU22" s="294">
        <v>0.0</v>
      </c>
      <c r="AV22" s="88">
        <v>8.0</v>
      </c>
      <c r="AW22" s="89">
        <v>4.0</v>
      </c>
      <c r="AX22" s="90">
        <f t="shared" ref="AX22:AY22" si="228">(AV22/$C22)*100</f>
        <v>66.66666667</v>
      </c>
      <c r="AY22" s="216">
        <f t="shared" si="228"/>
        <v>33.33333333</v>
      </c>
      <c r="AZ22" s="90">
        <f t="shared" ref="AZ22:BA22" si="229">(AV22/$C$34)*100</f>
        <v>13.33333333</v>
      </c>
      <c r="BA22" s="216">
        <f t="shared" si="229"/>
        <v>6.666666667</v>
      </c>
      <c r="BB22" s="267">
        <v>3.38</v>
      </c>
      <c r="BC22" s="89">
        <v>7.25</v>
      </c>
      <c r="BD22" s="267">
        <v>16.88</v>
      </c>
      <c r="BE22" s="89">
        <v>16.0</v>
      </c>
      <c r="BF22" s="267">
        <v>5.0</v>
      </c>
      <c r="BG22" s="89">
        <v>4.0</v>
      </c>
      <c r="BH22" s="267">
        <v>4.38</v>
      </c>
      <c r="BI22" s="89">
        <v>5.0</v>
      </c>
      <c r="BJ22" s="267">
        <v>7.0</v>
      </c>
      <c r="BK22" s="89">
        <v>4.0</v>
      </c>
      <c r="BL22" s="267">
        <v>0.0</v>
      </c>
      <c r="BM22" s="294">
        <v>0.0</v>
      </c>
      <c r="BN22" s="99"/>
      <c r="BO22" s="89">
        <v>12.0</v>
      </c>
      <c r="BP22" s="90">
        <f t="shared" ref="BP22:BQ22" si="230">(BN22/$C22)*100</f>
        <v>0</v>
      </c>
      <c r="BQ22" s="216">
        <f t="shared" si="230"/>
        <v>100</v>
      </c>
      <c r="BR22" s="90">
        <f t="shared" ref="BR22:BS22" si="231">(BN22/$C$34)*100</f>
        <v>0</v>
      </c>
      <c r="BS22" s="216">
        <f t="shared" si="231"/>
        <v>20</v>
      </c>
      <c r="BT22" s="273"/>
      <c r="BU22" s="89">
        <v>4.67</v>
      </c>
      <c r="BV22" s="273"/>
      <c r="BW22" s="89">
        <v>16.58</v>
      </c>
      <c r="BX22" s="273"/>
      <c r="BY22" s="89">
        <v>8.0</v>
      </c>
      <c r="BZ22" s="273"/>
      <c r="CA22" s="89">
        <v>4.58</v>
      </c>
      <c r="CB22" s="273"/>
      <c r="CC22" s="89">
        <v>10.0</v>
      </c>
      <c r="CD22" s="273"/>
      <c r="CE22" s="294">
        <v>0.0</v>
      </c>
      <c r="CF22" s="88">
        <v>1.0</v>
      </c>
      <c r="CG22" s="89">
        <v>11.0</v>
      </c>
      <c r="CH22" s="90">
        <f t="shared" ref="CH22:CI22" si="232">(CF22/$C22)*100</f>
        <v>8.333333333</v>
      </c>
      <c r="CI22" s="216">
        <f t="shared" si="232"/>
        <v>91.66666667</v>
      </c>
      <c r="CJ22" s="90">
        <f t="shared" ref="CJ22:CK22" si="233">(CF22/$C$34)*100</f>
        <v>1.666666667</v>
      </c>
      <c r="CK22" s="216">
        <f t="shared" si="233"/>
        <v>18.33333333</v>
      </c>
      <c r="CL22" s="267">
        <v>1.0</v>
      </c>
      <c r="CM22" s="89">
        <v>5.0</v>
      </c>
      <c r="CN22" s="267">
        <v>0.0</v>
      </c>
      <c r="CO22" s="89">
        <v>18.09</v>
      </c>
      <c r="CP22" s="267">
        <v>1.0</v>
      </c>
      <c r="CQ22" s="89">
        <v>7.0</v>
      </c>
      <c r="CR22" s="267">
        <v>3.0</v>
      </c>
      <c r="CS22" s="89">
        <v>4.73</v>
      </c>
      <c r="CT22" s="267">
        <v>1.0</v>
      </c>
      <c r="CU22" s="89">
        <v>10.0</v>
      </c>
      <c r="CV22" s="267">
        <v>0.0</v>
      </c>
      <c r="CW22" s="294">
        <v>0.0</v>
      </c>
      <c r="CX22" s="88">
        <v>9.0</v>
      </c>
      <c r="CY22" s="89">
        <v>3.0</v>
      </c>
      <c r="CZ22" s="90">
        <f t="shared" ref="CZ22:DA22" si="234">(CX22/$C22)*100</f>
        <v>75</v>
      </c>
      <c r="DA22" s="216">
        <f t="shared" si="234"/>
        <v>25</v>
      </c>
      <c r="DB22" s="90">
        <f t="shared" ref="DB22:DC22" si="235">(CX22/$C$34)*100</f>
        <v>15</v>
      </c>
      <c r="DC22" s="216">
        <f t="shared" si="235"/>
        <v>5</v>
      </c>
      <c r="DD22" s="267">
        <v>4.33</v>
      </c>
      <c r="DE22" s="89">
        <v>5.67</v>
      </c>
      <c r="DF22" s="267">
        <v>16.44</v>
      </c>
      <c r="DG22" s="89">
        <v>17.0</v>
      </c>
      <c r="DH22" s="267">
        <v>6.0</v>
      </c>
      <c r="DI22" s="89">
        <v>2.0</v>
      </c>
      <c r="DJ22" s="267">
        <v>4.33</v>
      </c>
      <c r="DK22" s="89">
        <v>5.33</v>
      </c>
      <c r="DL22" s="267">
        <v>8.0</v>
      </c>
      <c r="DM22" s="89">
        <v>3.0</v>
      </c>
      <c r="DN22" s="267">
        <v>0.0</v>
      </c>
      <c r="DO22" s="294">
        <v>0.0</v>
      </c>
      <c r="DP22" s="207">
        <f t="shared" si="27"/>
        <v>1</v>
      </c>
      <c r="DQ22" s="207">
        <f t="shared" si="28"/>
        <v>0</v>
      </c>
      <c r="DR22" s="207">
        <f t="shared" si="29"/>
        <v>1</v>
      </c>
      <c r="DS22" s="207">
        <f t="shared" si="30"/>
        <v>0</v>
      </c>
      <c r="DT22" s="25"/>
    </row>
    <row r="23">
      <c r="A23" s="35"/>
      <c r="B23" s="266" t="s">
        <v>572</v>
      </c>
      <c r="C23" s="266">
        <v>6.0</v>
      </c>
      <c r="D23" s="85">
        <f t="shared" si="223"/>
        <v>10</v>
      </c>
      <c r="E23" s="85">
        <f t="shared" si="14"/>
        <v>1.685393258</v>
      </c>
      <c r="F23" s="266">
        <v>4.67</v>
      </c>
      <c r="G23" s="266">
        <v>20.67</v>
      </c>
      <c r="H23" s="266">
        <v>4.0</v>
      </c>
      <c r="I23" s="266">
        <v>3.83</v>
      </c>
      <c r="J23" s="266">
        <v>6.0</v>
      </c>
      <c r="K23" s="270">
        <v>0.0</v>
      </c>
      <c r="L23" s="88">
        <v>6.0</v>
      </c>
      <c r="M23" s="102"/>
      <c r="N23" s="90">
        <f t="shared" ref="N23:O23" si="236">(L23/$C23)*100</f>
        <v>100</v>
      </c>
      <c r="O23" s="216">
        <f t="shared" si="236"/>
        <v>0</v>
      </c>
      <c r="P23" s="90">
        <f t="shared" ref="P23:Q23" si="237">(L23/$C$34)*100</f>
        <v>10</v>
      </c>
      <c r="Q23" s="216">
        <f t="shared" si="237"/>
        <v>0</v>
      </c>
      <c r="R23" s="267">
        <v>4.67</v>
      </c>
      <c r="S23" s="102"/>
      <c r="T23" s="267">
        <v>20.67</v>
      </c>
      <c r="U23" s="102"/>
      <c r="V23" s="267">
        <v>4.0</v>
      </c>
      <c r="W23" s="102"/>
      <c r="X23" s="267">
        <v>3.83</v>
      </c>
      <c r="Y23" s="102"/>
      <c r="Z23" s="267">
        <v>6.0</v>
      </c>
      <c r="AA23" s="102"/>
      <c r="AB23" s="267">
        <v>0.0</v>
      </c>
      <c r="AC23" s="295"/>
      <c r="AD23" s="88">
        <v>6.0</v>
      </c>
      <c r="AE23" s="102"/>
      <c r="AF23" s="90">
        <f t="shared" ref="AF23:AG23" si="238">(AD23/$C23)*100</f>
        <v>100</v>
      </c>
      <c r="AG23" s="216">
        <f t="shared" si="238"/>
        <v>0</v>
      </c>
      <c r="AH23" s="90">
        <f t="shared" ref="AH23:AI23" si="239">(AD23/$C$34)*100</f>
        <v>10</v>
      </c>
      <c r="AI23" s="216">
        <f t="shared" si="239"/>
        <v>0</v>
      </c>
      <c r="AJ23" s="267">
        <v>4.67</v>
      </c>
      <c r="AK23" s="102"/>
      <c r="AL23" s="267">
        <v>20.67</v>
      </c>
      <c r="AM23" s="102"/>
      <c r="AN23" s="267">
        <v>4.0</v>
      </c>
      <c r="AO23" s="102"/>
      <c r="AP23" s="267">
        <v>3.83</v>
      </c>
      <c r="AQ23" s="102"/>
      <c r="AR23" s="267">
        <v>6.0</v>
      </c>
      <c r="AS23" s="102"/>
      <c r="AT23" s="267">
        <v>0.0</v>
      </c>
      <c r="AU23" s="295"/>
      <c r="AV23" s="88">
        <v>6.0</v>
      </c>
      <c r="AW23" s="102"/>
      <c r="AX23" s="90">
        <f t="shared" ref="AX23:AY23" si="240">(AV23/$C23)*100</f>
        <v>100</v>
      </c>
      <c r="AY23" s="216">
        <f t="shared" si="240"/>
        <v>0</v>
      </c>
      <c r="AZ23" s="90">
        <f t="shared" ref="AZ23:BA23" si="241">(AV23/$C$34)*100</f>
        <v>10</v>
      </c>
      <c r="BA23" s="216">
        <f t="shared" si="241"/>
        <v>0</v>
      </c>
      <c r="BB23" s="267">
        <v>4.67</v>
      </c>
      <c r="BC23" s="102"/>
      <c r="BD23" s="267">
        <v>20.67</v>
      </c>
      <c r="BE23" s="102"/>
      <c r="BF23" s="267">
        <v>4.0</v>
      </c>
      <c r="BG23" s="102"/>
      <c r="BH23" s="267">
        <v>3.83</v>
      </c>
      <c r="BI23" s="102"/>
      <c r="BJ23" s="267">
        <v>6.0</v>
      </c>
      <c r="BK23" s="102"/>
      <c r="BL23" s="267">
        <v>0.0</v>
      </c>
      <c r="BM23" s="295"/>
      <c r="BN23" s="99"/>
      <c r="BO23" s="89">
        <v>6.0</v>
      </c>
      <c r="BP23" s="90">
        <f t="shared" ref="BP23:BQ23" si="242">(BN23/$C23)*100</f>
        <v>0</v>
      </c>
      <c r="BQ23" s="216">
        <f t="shared" si="242"/>
        <v>100</v>
      </c>
      <c r="BR23" s="90">
        <f t="shared" ref="BR23:BS23" si="243">(BN23/$C$34)*100</f>
        <v>0</v>
      </c>
      <c r="BS23" s="216">
        <f t="shared" si="243"/>
        <v>10</v>
      </c>
      <c r="BT23" s="273"/>
      <c r="BU23" s="89">
        <v>4.67</v>
      </c>
      <c r="BV23" s="273"/>
      <c r="BW23" s="89">
        <v>20.67</v>
      </c>
      <c r="BX23" s="273"/>
      <c r="BY23" s="89">
        <v>4.0</v>
      </c>
      <c r="BZ23" s="273"/>
      <c r="CA23" s="89">
        <v>3.83</v>
      </c>
      <c r="CB23" s="273"/>
      <c r="CC23" s="89">
        <v>6.0</v>
      </c>
      <c r="CD23" s="273"/>
      <c r="CE23" s="294">
        <v>0.0</v>
      </c>
      <c r="CF23" s="99"/>
      <c r="CG23" s="89">
        <v>6.0</v>
      </c>
      <c r="CH23" s="90">
        <f t="shared" ref="CH23:CI23" si="244">(CF23/$C23)*100</f>
        <v>0</v>
      </c>
      <c r="CI23" s="216">
        <f t="shared" si="244"/>
        <v>100</v>
      </c>
      <c r="CJ23" s="90">
        <f t="shared" ref="CJ23:CK23" si="245">(CF23/$C$34)*100</f>
        <v>0</v>
      </c>
      <c r="CK23" s="216">
        <f t="shared" si="245"/>
        <v>10</v>
      </c>
      <c r="CL23" s="273"/>
      <c r="CM23" s="89">
        <v>4.67</v>
      </c>
      <c r="CN23" s="273"/>
      <c r="CO23" s="89">
        <v>20.67</v>
      </c>
      <c r="CP23" s="273"/>
      <c r="CQ23" s="89">
        <v>4.0</v>
      </c>
      <c r="CR23" s="273"/>
      <c r="CS23" s="89">
        <v>3.83</v>
      </c>
      <c r="CT23" s="273"/>
      <c r="CU23" s="89">
        <v>6.0</v>
      </c>
      <c r="CV23" s="273"/>
      <c r="CW23" s="294">
        <v>0.0</v>
      </c>
      <c r="CX23" s="88">
        <v>4.0</v>
      </c>
      <c r="CY23" s="89">
        <v>2.0</v>
      </c>
      <c r="CZ23" s="90">
        <f t="shared" ref="CZ23:DA23" si="246">(CX23/$C23)*100</f>
        <v>66.66666667</v>
      </c>
      <c r="DA23" s="216">
        <f t="shared" si="246"/>
        <v>33.33333333</v>
      </c>
      <c r="DB23" s="90">
        <f t="shared" ref="DB23:DC23" si="247">(CX23/$C$34)*100</f>
        <v>6.666666667</v>
      </c>
      <c r="DC23" s="216">
        <f t="shared" si="247"/>
        <v>3.333333333</v>
      </c>
      <c r="DD23" s="267">
        <v>4.75</v>
      </c>
      <c r="DE23" s="89">
        <v>4.5</v>
      </c>
      <c r="DF23" s="267">
        <v>29.75</v>
      </c>
      <c r="DG23" s="89">
        <v>2.5</v>
      </c>
      <c r="DH23" s="267">
        <v>2.0</v>
      </c>
      <c r="DI23" s="89">
        <v>2.0</v>
      </c>
      <c r="DJ23" s="267">
        <v>3.5</v>
      </c>
      <c r="DK23" s="89">
        <v>4.5</v>
      </c>
      <c r="DL23" s="267">
        <v>4.0</v>
      </c>
      <c r="DM23" s="89">
        <v>2.0</v>
      </c>
      <c r="DN23" s="267">
        <v>0.0</v>
      </c>
      <c r="DO23" s="294">
        <v>0.0</v>
      </c>
      <c r="DP23" s="207">
        <f t="shared" si="27"/>
        <v>0</v>
      </c>
      <c r="DQ23" s="207">
        <f t="shared" si="28"/>
        <v>1</v>
      </c>
      <c r="DR23" s="207">
        <f t="shared" si="29"/>
        <v>1</v>
      </c>
      <c r="DS23" s="207">
        <f t="shared" si="30"/>
        <v>0</v>
      </c>
      <c r="DT23" s="25"/>
    </row>
    <row r="24">
      <c r="A24" s="35"/>
      <c r="B24" s="266" t="s">
        <v>241</v>
      </c>
      <c r="C24" s="266">
        <v>2.0</v>
      </c>
      <c r="D24" s="85">
        <f t="shared" si="223"/>
        <v>3.333333333</v>
      </c>
      <c r="E24" s="85">
        <f t="shared" si="14"/>
        <v>0.5617977528</v>
      </c>
      <c r="F24" s="266">
        <v>9.5</v>
      </c>
      <c r="G24" s="266">
        <v>194.0</v>
      </c>
      <c r="H24" s="266">
        <v>2.0</v>
      </c>
      <c r="I24" s="266">
        <v>8.0</v>
      </c>
      <c r="J24" s="266">
        <v>2.0</v>
      </c>
      <c r="K24" s="270">
        <v>1.0</v>
      </c>
      <c r="L24" s="88">
        <v>2.0</v>
      </c>
      <c r="M24" s="102"/>
      <c r="N24" s="90">
        <f t="shared" ref="N24:O24" si="248">(L24/$C24)*100</f>
        <v>100</v>
      </c>
      <c r="O24" s="216">
        <f t="shared" si="248"/>
        <v>0</v>
      </c>
      <c r="P24" s="90">
        <f t="shared" ref="P24:Q24" si="249">(L24/$C$34)*100</f>
        <v>3.333333333</v>
      </c>
      <c r="Q24" s="216">
        <f t="shared" si="249"/>
        <v>0</v>
      </c>
      <c r="R24" s="267">
        <v>9.5</v>
      </c>
      <c r="S24" s="102"/>
      <c r="T24" s="267">
        <v>194.0</v>
      </c>
      <c r="U24" s="102"/>
      <c r="V24" s="267">
        <v>2.0</v>
      </c>
      <c r="W24" s="102"/>
      <c r="X24" s="267">
        <v>8.0</v>
      </c>
      <c r="Y24" s="102"/>
      <c r="Z24" s="267">
        <v>2.0</v>
      </c>
      <c r="AA24" s="102"/>
      <c r="AB24" s="267">
        <v>1.0</v>
      </c>
      <c r="AC24" s="295"/>
      <c r="AD24" s="88">
        <v>1.0</v>
      </c>
      <c r="AE24" s="89">
        <v>1.0</v>
      </c>
      <c r="AF24" s="90">
        <f t="shared" ref="AF24:AG24" si="250">(AD24/$C24)*100</f>
        <v>50</v>
      </c>
      <c r="AG24" s="216">
        <f t="shared" si="250"/>
        <v>50</v>
      </c>
      <c r="AH24" s="90">
        <f t="shared" ref="AH24:AI24" si="251">(AD24/$C$34)*100</f>
        <v>1.666666667</v>
      </c>
      <c r="AI24" s="216">
        <f t="shared" si="251"/>
        <v>1.666666667</v>
      </c>
      <c r="AJ24" s="267">
        <v>6.0</v>
      </c>
      <c r="AK24" s="89">
        <v>13.0</v>
      </c>
      <c r="AL24" s="267">
        <v>35.0</v>
      </c>
      <c r="AM24" s="89">
        <v>353.0</v>
      </c>
      <c r="AN24" s="267">
        <v>1.0</v>
      </c>
      <c r="AO24" s="89">
        <v>1.0</v>
      </c>
      <c r="AP24" s="267">
        <v>9.0</v>
      </c>
      <c r="AQ24" s="89">
        <v>7.0</v>
      </c>
      <c r="AR24" s="267">
        <v>1.0</v>
      </c>
      <c r="AS24" s="89">
        <v>1.0</v>
      </c>
      <c r="AT24" s="267">
        <v>0.0</v>
      </c>
      <c r="AU24" s="294">
        <v>2.0</v>
      </c>
      <c r="AV24" s="88">
        <v>1.0</v>
      </c>
      <c r="AW24" s="89">
        <v>1.0</v>
      </c>
      <c r="AX24" s="90">
        <f t="shared" ref="AX24:AY24" si="252">(AV24/$C24)*100</f>
        <v>50</v>
      </c>
      <c r="AY24" s="216">
        <f t="shared" si="252"/>
        <v>50</v>
      </c>
      <c r="AZ24" s="90">
        <f t="shared" ref="AZ24:BA24" si="253">(AV24/$C$34)*100</f>
        <v>1.666666667</v>
      </c>
      <c r="BA24" s="216">
        <f t="shared" si="253"/>
        <v>1.666666667</v>
      </c>
      <c r="BB24" s="267">
        <v>6.0</v>
      </c>
      <c r="BC24" s="89">
        <v>13.0</v>
      </c>
      <c r="BD24" s="267">
        <v>35.0</v>
      </c>
      <c r="BE24" s="89">
        <v>353.0</v>
      </c>
      <c r="BF24" s="267">
        <v>1.0</v>
      </c>
      <c r="BG24" s="89">
        <v>1.0</v>
      </c>
      <c r="BH24" s="267">
        <v>9.0</v>
      </c>
      <c r="BI24" s="89">
        <v>7.0</v>
      </c>
      <c r="BJ24" s="267">
        <v>1.0</v>
      </c>
      <c r="BK24" s="89">
        <v>1.0</v>
      </c>
      <c r="BL24" s="267">
        <v>0.0</v>
      </c>
      <c r="BM24" s="294">
        <v>2.0</v>
      </c>
      <c r="BN24" s="99"/>
      <c r="BO24" s="89">
        <v>2.0</v>
      </c>
      <c r="BP24" s="90">
        <f t="shared" ref="BP24:BQ24" si="254">(BN24/$C24)*100</f>
        <v>0</v>
      </c>
      <c r="BQ24" s="216">
        <f t="shared" si="254"/>
        <v>100</v>
      </c>
      <c r="BR24" s="90">
        <f t="shared" ref="BR24:BS24" si="255">(BN24/$C$34)*100</f>
        <v>0</v>
      </c>
      <c r="BS24" s="216">
        <f t="shared" si="255"/>
        <v>3.333333333</v>
      </c>
      <c r="BT24" s="273"/>
      <c r="BU24" s="89">
        <v>9.5</v>
      </c>
      <c r="BV24" s="273"/>
      <c r="BW24" s="89">
        <v>194.0</v>
      </c>
      <c r="BX24" s="273"/>
      <c r="BY24" s="89">
        <v>2.0</v>
      </c>
      <c r="BZ24" s="273"/>
      <c r="CA24" s="89">
        <v>8.0</v>
      </c>
      <c r="CB24" s="273"/>
      <c r="CC24" s="89">
        <v>2.0</v>
      </c>
      <c r="CD24" s="273"/>
      <c r="CE24" s="294">
        <v>1.0</v>
      </c>
      <c r="CF24" s="99"/>
      <c r="CG24" s="89">
        <v>2.0</v>
      </c>
      <c r="CH24" s="90">
        <f t="shared" ref="CH24:CI24" si="256">(CF24/$C24)*100</f>
        <v>0</v>
      </c>
      <c r="CI24" s="216">
        <f t="shared" si="256"/>
        <v>100</v>
      </c>
      <c r="CJ24" s="90">
        <f t="shared" ref="CJ24:CK24" si="257">(CF24/$C$34)*100</f>
        <v>0</v>
      </c>
      <c r="CK24" s="216">
        <f t="shared" si="257"/>
        <v>3.333333333</v>
      </c>
      <c r="CL24" s="273"/>
      <c r="CM24" s="89">
        <v>9.5</v>
      </c>
      <c r="CN24" s="273"/>
      <c r="CO24" s="89">
        <v>194.0</v>
      </c>
      <c r="CP24" s="273"/>
      <c r="CQ24" s="89">
        <v>2.0</v>
      </c>
      <c r="CR24" s="273"/>
      <c r="CS24" s="89">
        <v>8.0</v>
      </c>
      <c r="CT24" s="273"/>
      <c r="CU24" s="89">
        <v>2.0</v>
      </c>
      <c r="CV24" s="273"/>
      <c r="CW24" s="294">
        <v>1.0</v>
      </c>
      <c r="CX24" s="88">
        <v>1.0</v>
      </c>
      <c r="CY24" s="89">
        <v>1.0</v>
      </c>
      <c r="CZ24" s="90">
        <f t="shared" ref="CZ24:DA24" si="258">(CX24/$C24)*100</f>
        <v>50</v>
      </c>
      <c r="DA24" s="216">
        <f t="shared" si="258"/>
        <v>50</v>
      </c>
      <c r="DB24" s="90">
        <f t="shared" ref="DB24:DC24" si="259">(CX24/$C$34)*100</f>
        <v>1.666666667</v>
      </c>
      <c r="DC24" s="216">
        <f t="shared" si="259"/>
        <v>1.666666667</v>
      </c>
      <c r="DD24" s="267">
        <v>13.0</v>
      </c>
      <c r="DE24" s="89">
        <v>6.0</v>
      </c>
      <c r="DF24" s="267">
        <v>353.0</v>
      </c>
      <c r="DG24" s="89">
        <v>35.0</v>
      </c>
      <c r="DH24" s="267">
        <v>1.0</v>
      </c>
      <c r="DI24" s="89">
        <v>1.0</v>
      </c>
      <c r="DJ24" s="267">
        <v>7.0</v>
      </c>
      <c r="DK24" s="89">
        <v>9.0</v>
      </c>
      <c r="DL24" s="267">
        <v>1.0</v>
      </c>
      <c r="DM24" s="89">
        <v>1.0</v>
      </c>
      <c r="DN24" s="267">
        <v>2.0</v>
      </c>
      <c r="DO24" s="294">
        <v>0.0</v>
      </c>
      <c r="DP24" s="207">
        <f t="shared" si="27"/>
        <v>0</v>
      </c>
      <c r="DQ24" s="207">
        <f t="shared" si="28"/>
        <v>1</v>
      </c>
      <c r="DR24" s="207">
        <f t="shared" si="29"/>
        <v>0</v>
      </c>
      <c r="DS24" s="207">
        <f t="shared" si="30"/>
        <v>1</v>
      </c>
      <c r="DT24" s="25"/>
    </row>
    <row r="25">
      <c r="A25" s="35"/>
      <c r="B25" s="266" t="s">
        <v>223</v>
      </c>
      <c r="C25" s="266">
        <v>19.0</v>
      </c>
      <c r="D25" s="85">
        <f t="shared" si="223"/>
        <v>31.66666667</v>
      </c>
      <c r="E25" s="85">
        <f t="shared" si="14"/>
        <v>5.337078652</v>
      </c>
      <c r="F25" s="266">
        <v>6.0</v>
      </c>
      <c r="G25" s="266">
        <v>106.47</v>
      </c>
      <c r="H25" s="266">
        <v>9.0</v>
      </c>
      <c r="I25" s="266">
        <v>6.32</v>
      </c>
      <c r="J25" s="266">
        <v>15.0</v>
      </c>
      <c r="K25" s="270">
        <v>0.47</v>
      </c>
      <c r="L25" s="88">
        <v>19.0</v>
      </c>
      <c r="M25" s="102"/>
      <c r="N25" s="90">
        <f t="shared" ref="N25:O25" si="260">(L25/$C25)*100</f>
        <v>100</v>
      </c>
      <c r="O25" s="216">
        <f t="shared" si="260"/>
        <v>0</v>
      </c>
      <c r="P25" s="90">
        <f t="shared" ref="P25:Q25" si="261">(L25/$C$34)*100</f>
        <v>31.66666667</v>
      </c>
      <c r="Q25" s="216">
        <f t="shared" si="261"/>
        <v>0</v>
      </c>
      <c r="R25" s="267">
        <v>6.0</v>
      </c>
      <c r="S25" s="102"/>
      <c r="T25" s="267">
        <v>106.47</v>
      </c>
      <c r="U25" s="102"/>
      <c r="V25" s="267">
        <v>9.0</v>
      </c>
      <c r="W25" s="102"/>
      <c r="X25" s="267">
        <v>6.32</v>
      </c>
      <c r="Y25" s="102"/>
      <c r="Z25" s="267">
        <v>15.0</v>
      </c>
      <c r="AA25" s="102"/>
      <c r="AB25" s="267">
        <v>0.47</v>
      </c>
      <c r="AC25" s="295"/>
      <c r="AD25" s="88">
        <v>15.0</v>
      </c>
      <c r="AE25" s="89">
        <v>4.0</v>
      </c>
      <c r="AF25" s="90">
        <f t="shared" ref="AF25:AG25" si="262">(AD25/$C25)*100</f>
        <v>78.94736842</v>
      </c>
      <c r="AG25" s="216">
        <f t="shared" si="262"/>
        <v>21.05263158</v>
      </c>
      <c r="AH25" s="90">
        <f t="shared" ref="AH25:AI25" si="263">(AD25/$C$34)*100</f>
        <v>25</v>
      </c>
      <c r="AI25" s="216">
        <f t="shared" si="263"/>
        <v>6.666666667</v>
      </c>
      <c r="AJ25" s="267">
        <v>5.67</v>
      </c>
      <c r="AK25" s="89">
        <v>7.25</v>
      </c>
      <c r="AL25" s="267">
        <v>63.2</v>
      </c>
      <c r="AM25" s="89">
        <v>268.75</v>
      </c>
      <c r="AN25" s="267">
        <v>7.0</v>
      </c>
      <c r="AO25" s="89">
        <v>2.0</v>
      </c>
      <c r="AP25" s="267">
        <v>6.07</v>
      </c>
      <c r="AQ25" s="89">
        <v>7.25</v>
      </c>
      <c r="AR25" s="267">
        <v>13.0</v>
      </c>
      <c r="AS25" s="89">
        <v>4.0</v>
      </c>
      <c r="AT25" s="267">
        <v>0.6</v>
      </c>
      <c r="AU25" s="294">
        <v>0.0</v>
      </c>
      <c r="AV25" s="88">
        <v>7.0</v>
      </c>
      <c r="AW25" s="89">
        <v>12.0</v>
      </c>
      <c r="AX25" s="90">
        <f t="shared" ref="AX25:AY25" si="264">(AV25/$C25)*100</f>
        <v>36.84210526</v>
      </c>
      <c r="AY25" s="216">
        <f t="shared" si="264"/>
        <v>63.15789474</v>
      </c>
      <c r="AZ25" s="90">
        <f t="shared" ref="AZ25:BA25" si="265">(AV25/$C$34)*100</f>
        <v>11.66666667</v>
      </c>
      <c r="BA25" s="216">
        <f t="shared" si="265"/>
        <v>20</v>
      </c>
      <c r="BB25" s="267">
        <v>3.29</v>
      </c>
      <c r="BC25" s="89">
        <v>7.58</v>
      </c>
      <c r="BD25" s="267">
        <v>136.71</v>
      </c>
      <c r="BE25" s="89">
        <v>88.83</v>
      </c>
      <c r="BF25" s="267">
        <v>4.0</v>
      </c>
      <c r="BG25" s="89">
        <v>6.0</v>
      </c>
      <c r="BH25" s="267">
        <v>5.29</v>
      </c>
      <c r="BI25" s="89">
        <v>6.92</v>
      </c>
      <c r="BJ25" s="267">
        <v>7.0</v>
      </c>
      <c r="BK25" s="89">
        <v>10.0</v>
      </c>
      <c r="BL25" s="267">
        <v>0.29</v>
      </c>
      <c r="BM25" s="294">
        <v>0.58</v>
      </c>
      <c r="BN25" s="99"/>
      <c r="BO25" s="89">
        <v>19.0</v>
      </c>
      <c r="BP25" s="90">
        <f t="shared" ref="BP25:BQ25" si="266">(BN25/$C25)*100</f>
        <v>0</v>
      </c>
      <c r="BQ25" s="216">
        <f t="shared" si="266"/>
        <v>100</v>
      </c>
      <c r="BR25" s="90">
        <f t="shared" ref="BR25:BS25" si="267">(BN25/$C$34)*100</f>
        <v>0</v>
      </c>
      <c r="BS25" s="216">
        <f t="shared" si="267"/>
        <v>31.66666667</v>
      </c>
      <c r="BT25" s="273"/>
      <c r="BU25" s="89">
        <v>6.0</v>
      </c>
      <c r="BV25" s="273"/>
      <c r="BW25" s="89">
        <v>106.47</v>
      </c>
      <c r="BX25" s="273"/>
      <c r="BY25" s="89">
        <v>9.0</v>
      </c>
      <c r="BZ25" s="273"/>
      <c r="CA25" s="89">
        <v>6.32</v>
      </c>
      <c r="CB25" s="273"/>
      <c r="CC25" s="89">
        <v>15.0</v>
      </c>
      <c r="CD25" s="273"/>
      <c r="CE25" s="294">
        <v>0.47</v>
      </c>
      <c r="CF25" s="99"/>
      <c r="CG25" s="89">
        <v>19.0</v>
      </c>
      <c r="CH25" s="90">
        <f t="shared" ref="CH25:CI25" si="268">(CF25/$C25)*100</f>
        <v>0</v>
      </c>
      <c r="CI25" s="216">
        <f t="shared" si="268"/>
        <v>100</v>
      </c>
      <c r="CJ25" s="90">
        <f t="shared" ref="CJ25:CK25" si="269">(CF25/$C$34)*100</f>
        <v>0</v>
      </c>
      <c r="CK25" s="216">
        <f t="shared" si="269"/>
        <v>31.66666667</v>
      </c>
      <c r="CL25" s="273"/>
      <c r="CM25" s="89">
        <v>6.0</v>
      </c>
      <c r="CN25" s="273"/>
      <c r="CO25" s="89">
        <v>106.47</v>
      </c>
      <c r="CP25" s="273"/>
      <c r="CQ25" s="89">
        <v>9.0</v>
      </c>
      <c r="CR25" s="273"/>
      <c r="CS25" s="89">
        <v>6.32</v>
      </c>
      <c r="CT25" s="273"/>
      <c r="CU25" s="89">
        <v>15.0</v>
      </c>
      <c r="CV25" s="273"/>
      <c r="CW25" s="294">
        <v>0.47</v>
      </c>
      <c r="CX25" s="88">
        <v>6.0</v>
      </c>
      <c r="CY25" s="89">
        <v>13.0</v>
      </c>
      <c r="CZ25" s="90">
        <f t="shared" ref="CZ25:DA25" si="270">(CX25/$C25)*100</f>
        <v>31.57894737</v>
      </c>
      <c r="DA25" s="216">
        <f t="shared" si="270"/>
        <v>68.42105263</v>
      </c>
      <c r="DB25" s="90">
        <f t="shared" ref="DB25:DC25" si="271">(CX25/$C$34)*100</f>
        <v>10</v>
      </c>
      <c r="DC25" s="216">
        <f t="shared" si="271"/>
        <v>21.66666667</v>
      </c>
      <c r="DD25" s="267">
        <v>3.5</v>
      </c>
      <c r="DE25" s="89">
        <v>7.15</v>
      </c>
      <c r="DF25" s="267">
        <v>103.0</v>
      </c>
      <c r="DG25" s="89">
        <v>108.08</v>
      </c>
      <c r="DH25" s="267">
        <v>5.0</v>
      </c>
      <c r="DI25" s="89">
        <v>8.0</v>
      </c>
      <c r="DJ25" s="267">
        <v>4.5</v>
      </c>
      <c r="DK25" s="89">
        <v>7.15</v>
      </c>
      <c r="DL25" s="267">
        <v>6.0</v>
      </c>
      <c r="DM25" s="89">
        <v>11.0</v>
      </c>
      <c r="DN25" s="267">
        <v>0.0</v>
      </c>
      <c r="DO25" s="294">
        <v>0.69</v>
      </c>
      <c r="DP25" s="207">
        <f t="shared" si="27"/>
        <v>1</v>
      </c>
      <c r="DQ25" s="207">
        <f t="shared" si="28"/>
        <v>0</v>
      </c>
      <c r="DR25" s="207">
        <f t="shared" si="29"/>
        <v>1</v>
      </c>
      <c r="DS25" s="207">
        <f t="shared" si="30"/>
        <v>0</v>
      </c>
      <c r="DT25" s="25"/>
    </row>
    <row r="26">
      <c r="A26" s="35"/>
      <c r="B26" s="266" t="s">
        <v>67</v>
      </c>
      <c r="C26" s="266">
        <v>2.0</v>
      </c>
      <c r="D26" s="85">
        <f t="shared" si="223"/>
        <v>3.333333333</v>
      </c>
      <c r="E26" s="85">
        <f t="shared" si="14"/>
        <v>0.5617977528</v>
      </c>
      <c r="F26" s="266">
        <v>6.5</v>
      </c>
      <c r="G26" s="266">
        <v>462.5</v>
      </c>
      <c r="H26" s="266">
        <v>2.0</v>
      </c>
      <c r="I26" s="266">
        <v>8.5</v>
      </c>
      <c r="J26" s="266">
        <v>2.0</v>
      </c>
      <c r="K26" s="270">
        <v>0.0</v>
      </c>
      <c r="L26" s="88">
        <v>1.0</v>
      </c>
      <c r="M26" s="89">
        <v>1.0</v>
      </c>
      <c r="N26" s="90">
        <f t="shared" ref="N26:O26" si="272">(L26/$C26)*100</f>
        <v>50</v>
      </c>
      <c r="O26" s="216">
        <f t="shared" si="272"/>
        <v>50</v>
      </c>
      <c r="P26" s="90">
        <f t="shared" ref="P26:Q26" si="273">(L26/$C$34)*100</f>
        <v>1.666666667</v>
      </c>
      <c r="Q26" s="216">
        <f t="shared" si="273"/>
        <v>1.666666667</v>
      </c>
      <c r="R26" s="267">
        <v>4.0</v>
      </c>
      <c r="S26" s="89">
        <v>9.0</v>
      </c>
      <c r="T26" s="267">
        <v>221.0</v>
      </c>
      <c r="U26" s="89">
        <v>704.0</v>
      </c>
      <c r="V26" s="267">
        <v>1.0</v>
      </c>
      <c r="W26" s="89">
        <v>1.0</v>
      </c>
      <c r="X26" s="267">
        <v>6.0</v>
      </c>
      <c r="Y26" s="89">
        <v>11.0</v>
      </c>
      <c r="Z26" s="267">
        <v>1.0</v>
      </c>
      <c r="AA26" s="89">
        <v>1.0</v>
      </c>
      <c r="AB26" s="267">
        <v>0.0</v>
      </c>
      <c r="AC26" s="294">
        <v>0.0</v>
      </c>
      <c r="AD26" s="88">
        <v>1.0</v>
      </c>
      <c r="AE26" s="89">
        <v>1.0</v>
      </c>
      <c r="AF26" s="90">
        <f t="shared" ref="AF26:AG26" si="274">(AD26/$C26)*100</f>
        <v>50</v>
      </c>
      <c r="AG26" s="216">
        <f t="shared" si="274"/>
        <v>50</v>
      </c>
      <c r="AH26" s="90">
        <f t="shared" ref="AH26:AI26" si="275">(AD26/$C$34)*100</f>
        <v>1.666666667</v>
      </c>
      <c r="AI26" s="216">
        <f t="shared" si="275"/>
        <v>1.666666667</v>
      </c>
      <c r="AJ26" s="267">
        <v>9.0</v>
      </c>
      <c r="AK26" s="89">
        <v>4.0</v>
      </c>
      <c r="AL26" s="267">
        <v>704.0</v>
      </c>
      <c r="AM26" s="89">
        <v>221.0</v>
      </c>
      <c r="AN26" s="267">
        <v>1.0</v>
      </c>
      <c r="AO26" s="89">
        <v>1.0</v>
      </c>
      <c r="AP26" s="267">
        <v>11.0</v>
      </c>
      <c r="AQ26" s="89">
        <v>6.0</v>
      </c>
      <c r="AR26" s="267">
        <v>1.0</v>
      </c>
      <c r="AS26" s="89">
        <v>1.0</v>
      </c>
      <c r="AT26" s="267">
        <v>0.0</v>
      </c>
      <c r="AU26" s="294">
        <v>0.0</v>
      </c>
      <c r="AV26" s="99"/>
      <c r="AW26" s="89">
        <v>2.0</v>
      </c>
      <c r="AX26" s="90">
        <f t="shared" ref="AX26:AY26" si="276">(AV26/$C26)*100</f>
        <v>0</v>
      </c>
      <c r="AY26" s="216">
        <f t="shared" si="276"/>
        <v>100</v>
      </c>
      <c r="AZ26" s="90">
        <f t="shared" ref="AZ26:BA26" si="277">(AV26/$C$34)*100</f>
        <v>0</v>
      </c>
      <c r="BA26" s="216">
        <f t="shared" si="277"/>
        <v>3.333333333</v>
      </c>
      <c r="BB26" s="273"/>
      <c r="BC26" s="89">
        <v>6.5</v>
      </c>
      <c r="BD26" s="273"/>
      <c r="BE26" s="89">
        <v>462.5</v>
      </c>
      <c r="BF26" s="273"/>
      <c r="BG26" s="89">
        <v>2.0</v>
      </c>
      <c r="BH26" s="273"/>
      <c r="BI26" s="89">
        <v>8.5</v>
      </c>
      <c r="BJ26" s="273"/>
      <c r="BK26" s="89">
        <v>2.0</v>
      </c>
      <c r="BL26" s="273"/>
      <c r="BM26" s="294">
        <v>0.0</v>
      </c>
      <c r="BN26" s="99"/>
      <c r="BO26" s="89">
        <v>2.0</v>
      </c>
      <c r="BP26" s="90">
        <f t="shared" ref="BP26:BQ26" si="278">(BN26/$C26)*100</f>
        <v>0</v>
      </c>
      <c r="BQ26" s="216">
        <f t="shared" si="278"/>
        <v>100</v>
      </c>
      <c r="BR26" s="90">
        <f t="shared" ref="BR26:BS26" si="279">(BN26/$C$34)*100</f>
        <v>0</v>
      </c>
      <c r="BS26" s="216">
        <f t="shared" si="279"/>
        <v>3.333333333</v>
      </c>
      <c r="BT26" s="273"/>
      <c r="BU26" s="89">
        <v>6.5</v>
      </c>
      <c r="BV26" s="273"/>
      <c r="BW26" s="89">
        <v>462.5</v>
      </c>
      <c r="BX26" s="273"/>
      <c r="BY26" s="89">
        <v>2.0</v>
      </c>
      <c r="BZ26" s="273"/>
      <c r="CA26" s="89">
        <v>8.5</v>
      </c>
      <c r="CB26" s="273"/>
      <c r="CC26" s="89">
        <v>2.0</v>
      </c>
      <c r="CD26" s="273"/>
      <c r="CE26" s="294">
        <v>0.0</v>
      </c>
      <c r="CF26" s="88">
        <v>1.0</v>
      </c>
      <c r="CG26" s="89">
        <v>1.0</v>
      </c>
      <c r="CH26" s="90">
        <f t="shared" ref="CH26:CI26" si="280">(CF26/$C26)*100</f>
        <v>50</v>
      </c>
      <c r="CI26" s="216">
        <f t="shared" si="280"/>
        <v>50</v>
      </c>
      <c r="CJ26" s="90">
        <f t="shared" ref="CJ26:CK26" si="281">(CF26/$C$34)*100</f>
        <v>1.666666667</v>
      </c>
      <c r="CK26" s="216">
        <f t="shared" si="281"/>
        <v>1.666666667</v>
      </c>
      <c r="CL26" s="267">
        <v>4.0</v>
      </c>
      <c r="CM26" s="89">
        <v>9.0</v>
      </c>
      <c r="CN26" s="267">
        <v>221.0</v>
      </c>
      <c r="CO26" s="89">
        <v>704.0</v>
      </c>
      <c r="CP26" s="267">
        <v>1.0</v>
      </c>
      <c r="CQ26" s="89">
        <v>1.0</v>
      </c>
      <c r="CR26" s="267">
        <v>6.0</v>
      </c>
      <c r="CS26" s="89">
        <v>11.0</v>
      </c>
      <c r="CT26" s="267">
        <v>1.0</v>
      </c>
      <c r="CU26" s="89">
        <v>1.0</v>
      </c>
      <c r="CV26" s="267">
        <v>0.0</v>
      </c>
      <c r="CW26" s="294">
        <v>0.0</v>
      </c>
      <c r="CX26" s="88">
        <v>1.0</v>
      </c>
      <c r="CY26" s="89">
        <v>1.0</v>
      </c>
      <c r="CZ26" s="90">
        <f t="shared" ref="CZ26:DA26" si="282">(CX26/$C26)*100</f>
        <v>50</v>
      </c>
      <c r="DA26" s="216">
        <f t="shared" si="282"/>
        <v>50</v>
      </c>
      <c r="DB26" s="90">
        <f t="shared" ref="DB26:DC26" si="283">(CX26/$C$34)*100</f>
        <v>1.666666667</v>
      </c>
      <c r="DC26" s="216">
        <f t="shared" si="283"/>
        <v>1.666666667</v>
      </c>
      <c r="DD26" s="267">
        <v>9.0</v>
      </c>
      <c r="DE26" s="89">
        <v>4.0</v>
      </c>
      <c r="DF26" s="267">
        <v>704.0</v>
      </c>
      <c r="DG26" s="89">
        <v>221.0</v>
      </c>
      <c r="DH26" s="267">
        <v>1.0</v>
      </c>
      <c r="DI26" s="89">
        <v>1.0</v>
      </c>
      <c r="DJ26" s="267">
        <v>11.0</v>
      </c>
      <c r="DK26" s="89">
        <v>6.0</v>
      </c>
      <c r="DL26" s="267">
        <v>1.0</v>
      </c>
      <c r="DM26" s="89">
        <v>1.0</v>
      </c>
      <c r="DN26" s="267">
        <v>0.0</v>
      </c>
      <c r="DO26" s="294">
        <v>0.0</v>
      </c>
      <c r="DP26" s="207">
        <f t="shared" si="27"/>
        <v>0</v>
      </c>
      <c r="DQ26" s="207">
        <f t="shared" si="28"/>
        <v>1</v>
      </c>
      <c r="DR26" s="207">
        <f t="shared" si="29"/>
        <v>0</v>
      </c>
      <c r="DS26" s="207">
        <f t="shared" si="30"/>
        <v>1</v>
      </c>
      <c r="DT26" s="25"/>
    </row>
    <row r="27">
      <c r="A27" s="35"/>
      <c r="B27" s="266" t="s">
        <v>79</v>
      </c>
      <c r="C27" s="266">
        <v>3.0</v>
      </c>
      <c r="D27" s="85">
        <f t="shared" si="223"/>
        <v>5</v>
      </c>
      <c r="E27" s="85">
        <f t="shared" si="14"/>
        <v>0.8426966292</v>
      </c>
      <c r="F27" s="266">
        <v>4.67</v>
      </c>
      <c r="G27" s="266">
        <v>13.0</v>
      </c>
      <c r="H27" s="266">
        <v>2.0</v>
      </c>
      <c r="I27" s="266">
        <v>5.33</v>
      </c>
      <c r="J27" s="266">
        <v>3.0</v>
      </c>
      <c r="K27" s="270">
        <v>0.0</v>
      </c>
      <c r="L27" s="88">
        <v>3.0</v>
      </c>
      <c r="M27" s="102"/>
      <c r="N27" s="90">
        <f t="shared" ref="N27:O27" si="284">(L27/$C27)*100</f>
        <v>100</v>
      </c>
      <c r="O27" s="216">
        <f t="shared" si="284"/>
        <v>0</v>
      </c>
      <c r="P27" s="90">
        <f t="shared" ref="P27:Q27" si="285">(L27/$C$34)*100</f>
        <v>5</v>
      </c>
      <c r="Q27" s="216">
        <f t="shared" si="285"/>
        <v>0</v>
      </c>
      <c r="R27" s="267">
        <v>4.67</v>
      </c>
      <c r="S27" s="102"/>
      <c r="T27" s="267">
        <v>13.0</v>
      </c>
      <c r="U27" s="102"/>
      <c r="V27" s="267">
        <v>2.0</v>
      </c>
      <c r="W27" s="102"/>
      <c r="X27" s="267">
        <v>5.33</v>
      </c>
      <c r="Y27" s="102"/>
      <c r="Z27" s="267">
        <v>3.0</v>
      </c>
      <c r="AA27" s="102"/>
      <c r="AB27" s="267">
        <v>0.0</v>
      </c>
      <c r="AC27" s="295"/>
      <c r="AD27" s="88">
        <v>3.0</v>
      </c>
      <c r="AE27" s="102"/>
      <c r="AF27" s="90">
        <f t="shared" ref="AF27:AG27" si="286">(AD27/$C27)*100</f>
        <v>100</v>
      </c>
      <c r="AG27" s="216">
        <f t="shared" si="286"/>
        <v>0</v>
      </c>
      <c r="AH27" s="90">
        <f t="shared" ref="AH27:AI27" si="287">(AD27/$C$34)*100</f>
        <v>5</v>
      </c>
      <c r="AI27" s="216">
        <f t="shared" si="287"/>
        <v>0</v>
      </c>
      <c r="AJ27" s="267">
        <v>4.67</v>
      </c>
      <c r="AK27" s="102"/>
      <c r="AL27" s="267">
        <v>13.0</v>
      </c>
      <c r="AM27" s="102"/>
      <c r="AN27" s="267">
        <v>2.0</v>
      </c>
      <c r="AO27" s="102"/>
      <c r="AP27" s="267">
        <v>5.33</v>
      </c>
      <c r="AQ27" s="102"/>
      <c r="AR27" s="267">
        <v>3.0</v>
      </c>
      <c r="AS27" s="102"/>
      <c r="AT27" s="267">
        <v>0.0</v>
      </c>
      <c r="AU27" s="295"/>
      <c r="AV27" s="88">
        <v>1.0</v>
      </c>
      <c r="AW27" s="89">
        <v>2.0</v>
      </c>
      <c r="AX27" s="90">
        <f t="shared" ref="AX27:AY27" si="288">(AV27/$C27)*100</f>
        <v>33.33333333</v>
      </c>
      <c r="AY27" s="216">
        <f t="shared" si="288"/>
        <v>66.66666667</v>
      </c>
      <c r="AZ27" s="90">
        <f t="shared" ref="AZ27:BA27" si="289">(AV27/$C$34)*100</f>
        <v>1.666666667</v>
      </c>
      <c r="BA27" s="216">
        <f t="shared" si="289"/>
        <v>3.333333333</v>
      </c>
      <c r="BB27" s="267">
        <v>2.0</v>
      </c>
      <c r="BC27" s="89">
        <v>6.0</v>
      </c>
      <c r="BD27" s="267">
        <v>27.0</v>
      </c>
      <c r="BE27" s="89">
        <v>6.0</v>
      </c>
      <c r="BF27" s="267">
        <v>1.0</v>
      </c>
      <c r="BG27" s="89">
        <v>1.0</v>
      </c>
      <c r="BH27" s="267">
        <v>4.0</v>
      </c>
      <c r="BI27" s="89">
        <v>6.0</v>
      </c>
      <c r="BJ27" s="267">
        <v>1.0</v>
      </c>
      <c r="BK27" s="89">
        <v>2.0</v>
      </c>
      <c r="BL27" s="267">
        <v>0.0</v>
      </c>
      <c r="BM27" s="294">
        <v>0.0</v>
      </c>
      <c r="BN27" s="99"/>
      <c r="BO27" s="89">
        <v>3.0</v>
      </c>
      <c r="BP27" s="90">
        <f t="shared" ref="BP27:BQ27" si="290">(BN27/$C27)*100</f>
        <v>0</v>
      </c>
      <c r="BQ27" s="216">
        <f t="shared" si="290"/>
        <v>100</v>
      </c>
      <c r="BR27" s="90">
        <f t="shared" ref="BR27:BS27" si="291">(BN27/$C$34)*100</f>
        <v>0</v>
      </c>
      <c r="BS27" s="216">
        <f t="shared" si="291"/>
        <v>5</v>
      </c>
      <c r="BT27" s="273"/>
      <c r="BU27" s="89">
        <v>4.67</v>
      </c>
      <c r="BV27" s="273"/>
      <c r="BW27" s="89">
        <v>13.0</v>
      </c>
      <c r="BX27" s="273"/>
      <c r="BY27" s="89">
        <v>2.0</v>
      </c>
      <c r="BZ27" s="273"/>
      <c r="CA27" s="89">
        <v>5.33</v>
      </c>
      <c r="CB27" s="273"/>
      <c r="CC27" s="89">
        <v>3.0</v>
      </c>
      <c r="CD27" s="273"/>
      <c r="CE27" s="294">
        <v>0.0</v>
      </c>
      <c r="CF27" s="99"/>
      <c r="CG27" s="89">
        <v>3.0</v>
      </c>
      <c r="CH27" s="90">
        <f t="shared" ref="CH27:CI27" si="292">(CF27/$C27)*100</f>
        <v>0</v>
      </c>
      <c r="CI27" s="216">
        <f t="shared" si="292"/>
        <v>100</v>
      </c>
      <c r="CJ27" s="90">
        <f t="shared" ref="CJ27:CK27" si="293">(CF27/$C$34)*100</f>
        <v>0</v>
      </c>
      <c r="CK27" s="216">
        <f t="shared" si="293"/>
        <v>5</v>
      </c>
      <c r="CL27" s="273"/>
      <c r="CM27" s="89">
        <v>4.67</v>
      </c>
      <c r="CN27" s="273"/>
      <c r="CO27" s="89">
        <v>13.0</v>
      </c>
      <c r="CP27" s="273"/>
      <c r="CQ27" s="89">
        <v>2.0</v>
      </c>
      <c r="CR27" s="273"/>
      <c r="CS27" s="89">
        <v>5.33</v>
      </c>
      <c r="CT27" s="273"/>
      <c r="CU27" s="89">
        <v>3.0</v>
      </c>
      <c r="CV27" s="273"/>
      <c r="CW27" s="294">
        <v>0.0</v>
      </c>
      <c r="CX27" s="88">
        <v>1.0</v>
      </c>
      <c r="CY27" s="89">
        <v>2.0</v>
      </c>
      <c r="CZ27" s="90">
        <f t="shared" ref="CZ27:DA27" si="294">(CX27/$C27)*100</f>
        <v>33.33333333</v>
      </c>
      <c r="DA27" s="216">
        <f t="shared" si="294"/>
        <v>66.66666667</v>
      </c>
      <c r="DB27" s="90">
        <f t="shared" ref="DB27:DC27" si="295">(CX27/$C$34)*100</f>
        <v>1.666666667</v>
      </c>
      <c r="DC27" s="216">
        <f t="shared" si="295"/>
        <v>3.333333333</v>
      </c>
      <c r="DD27" s="267">
        <v>2.0</v>
      </c>
      <c r="DE27" s="89">
        <v>6.0</v>
      </c>
      <c r="DF27" s="267">
        <v>27.0</v>
      </c>
      <c r="DG27" s="89">
        <v>6.0</v>
      </c>
      <c r="DH27" s="267">
        <v>1.0</v>
      </c>
      <c r="DI27" s="89">
        <v>1.0</v>
      </c>
      <c r="DJ27" s="267">
        <v>4.0</v>
      </c>
      <c r="DK27" s="89">
        <v>6.0</v>
      </c>
      <c r="DL27" s="267">
        <v>1.0</v>
      </c>
      <c r="DM27" s="89">
        <v>2.0</v>
      </c>
      <c r="DN27" s="267">
        <v>0.0</v>
      </c>
      <c r="DO27" s="294">
        <v>0.0</v>
      </c>
      <c r="DP27" s="207">
        <f t="shared" si="27"/>
        <v>0</v>
      </c>
      <c r="DQ27" s="207">
        <f t="shared" si="28"/>
        <v>1</v>
      </c>
      <c r="DR27" s="207">
        <f t="shared" si="29"/>
        <v>0</v>
      </c>
      <c r="DS27" s="207">
        <f t="shared" si="30"/>
        <v>1</v>
      </c>
      <c r="DT27" s="25"/>
    </row>
    <row r="28">
      <c r="A28" s="35"/>
      <c r="B28" s="266" t="s">
        <v>1467</v>
      </c>
      <c r="C28" s="266">
        <v>2.0</v>
      </c>
      <c r="D28" s="85">
        <f t="shared" si="223"/>
        <v>3.333333333</v>
      </c>
      <c r="E28" s="85">
        <f t="shared" si="14"/>
        <v>0.5617977528</v>
      </c>
      <c r="F28" s="266">
        <v>5.5</v>
      </c>
      <c r="G28" s="266">
        <v>30.5</v>
      </c>
      <c r="H28" s="266">
        <v>2.0</v>
      </c>
      <c r="I28" s="266">
        <v>5.0</v>
      </c>
      <c r="J28" s="266">
        <v>2.0</v>
      </c>
      <c r="K28" s="270">
        <v>0.0</v>
      </c>
      <c r="L28" s="88">
        <v>2.0</v>
      </c>
      <c r="M28" s="102"/>
      <c r="N28" s="90">
        <f t="shared" ref="N28:O28" si="296">(L28/$C28)*100</f>
        <v>100</v>
      </c>
      <c r="O28" s="216">
        <f t="shared" si="296"/>
        <v>0</v>
      </c>
      <c r="P28" s="90">
        <f t="shared" ref="P28:Q28" si="297">(L28/$C$34)*100</f>
        <v>3.333333333</v>
      </c>
      <c r="Q28" s="216">
        <f t="shared" si="297"/>
        <v>0</v>
      </c>
      <c r="R28" s="267">
        <v>5.5</v>
      </c>
      <c r="S28" s="102"/>
      <c r="T28" s="267">
        <v>30.5</v>
      </c>
      <c r="U28" s="102"/>
      <c r="V28" s="267">
        <v>2.0</v>
      </c>
      <c r="W28" s="102"/>
      <c r="X28" s="267">
        <v>5.0</v>
      </c>
      <c r="Y28" s="102"/>
      <c r="Z28" s="267">
        <v>2.0</v>
      </c>
      <c r="AA28" s="102"/>
      <c r="AB28" s="267">
        <v>0.0</v>
      </c>
      <c r="AC28" s="295"/>
      <c r="AD28" s="99"/>
      <c r="AE28" s="89">
        <v>2.0</v>
      </c>
      <c r="AF28" s="90">
        <f t="shared" ref="AF28:AG28" si="298">(AD28/$C28)*100</f>
        <v>0</v>
      </c>
      <c r="AG28" s="216">
        <f t="shared" si="298"/>
        <v>100</v>
      </c>
      <c r="AH28" s="90">
        <f t="shared" ref="AH28:AI28" si="299">(AD28/$C$34)*100</f>
        <v>0</v>
      </c>
      <c r="AI28" s="216">
        <f t="shared" si="299"/>
        <v>3.333333333</v>
      </c>
      <c r="AJ28" s="273"/>
      <c r="AK28" s="89">
        <v>5.5</v>
      </c>
      <c r="AL28" s="273"/>
      <c r="AM28" s="89">
        <v>30.5</v>
      </c>
      <c r="AN28" s="273"/>
      <c r="AO28" s="89">
        <v>2.0</v>
      </c>
      <c r="AP28" s="273"/>
      <c r="AQ28" s="89">
        <v>5.0</v>
      </c>
      <c r="AR28" s="273"/>
      <c r="AS28" s="89">
        <v>2.0</v>
      </c>
      <c r="AT28" s="273"/>
      <c r="AU28" s="294">
        <v>0.0</v>
      </c>
      <c r="AV28" s="88">
        <v>1.0</v>
      </c>
      <c r="AW28" s="89">
        <v>1.0</v>
      </c>
      <c r="AX28" s="90">
        <f t="shared" ref="AX28:AY28" si="300">(AV28/$C28)*100</f>
        <v>50</v>
      </c>
      <c r="AY28" s="216">
        <f t="shared" si="300"/>
        <v>50</v>
      </c>
      <c r="AZ28" s="90">
        <f t="shared" ref="AZ28:BA28" si="301">(AV28/$C$34)*100</f>
        <v>1.666666667</v>
      </c>
      <c r="BA28" s="216">
        <f t="shared" si="301"/>
        <v>1.666666667</v>
      </c>
      <c r="BB28" s="267">
        <v>3.0</v>
      </c>
      <c r="BC28" s="89">
        <v>8.0</v>
      </c>
      <c r="BD28" s="267">
        <v>0.0</v>
      </c>
      <c r="BE28" s="89">
        <v>61.0</v>
      </c>
      <c r="BF28" s="267">
        <v>1.0</v>
      </c>
      <c r="BG28" s="89">
        <v>1.0</v>
      </c>
      <c r="BH28" s="267">
        <v>4.0</v>
      </c>
      <c r="BI28" s="89">
        <v>6.0</v>
      </c>
      <c r="BJ28" s="267">
        <v>1.0</v>
      </c>
      <c r="BK28" s="89">
        <v>1.0</v>
      </c>
      <c r="BL28" s="267">
        <v>0.0</v>
      </c>
      <c r="BM28" s="294">
        <v>0.0</v>
      </c>
      <c r="BN28" s="99"/>
      <c r="BO28" s="89">
        <v>2.0</v>
      </c>
      <c r="BP28" s="90">
        <f t="shared" ref="BP28:BQ28" si="302">(BN28/$C28)*100</f>
        <v>0</v>
      </c>
      <c r="BQ28" s="216">
        <f t="shared" si="302"/>
        <v>100</v>
      </c>
      <c r="BR28" s="90">
        <f t="shared" ref="BR28:BS28" si="303">(BN28/$C$34)*100</f>
        <v>0</v>
      </c>
      <c r="BS28" s="216">
        <f t="shared" si="303"/>
        <v>3.333333333</v>
      </c>
      <c r="BT28" s="273"/>
      <c r="BU28" s="89">
        <v>5.5</v>
      </c>
      <c r="BV28" s="273"/>
      <c r="BW28" s="89">
        <v>30.5</v>
      </c>
      <c r="BX28" s="273"/>
      <c r="BY28" s="89">
        <v>2.0</v>
      </c>
      <c r="BZ28" s="273"/>
      <c r="CA28" s="89">
        <v>5.0</v>
      </c>
      <c r="CB28" s="273"/>
      <c r="CC28" s="89">
        <v>2.0</v>
      </c>
      <c r="CD28" s="273"/>
      <c r="CE28" s="294">
        <v>0.0</v>
      </c>
      <c r="CF28" s="99"/>
      <c r="CG28" s="89">
        <v>2.0</v>
      </c>
      <c r="CH28" s="90">
        <f t="shared" ref="CH28:CI28" si="304">(CF28/$C28)*100</f>
        <v>0</v>
      </c>
      <c r="CI28" s="216">
        <f t="shared" si="304"/>
        <v>100</v>
      </c>
      <c r="CJ28" s="90">
        <f t="shared" ref="CJ28:CK28" si="305">(CF28/$C$34)*100</f>
        <v>0</v>
      </c>
      <c r="CK28" s="216">
        <f t="shared" si="305"/>
        <v>3.333333333</v>
      </c>
      <c r="CL28" s="273"/>
      <c r="CM28" s="89">
        <v>5.5</v>
      </c>
      <c r="CN28" s="273"/>
      <c r="CO28" s="89">
        <v>30.5</v>
      </c>
      <c r="CP28" s="273"/>
      <c r="CQ28" s="89">
        <v>2.0</v>
      </c>
      <c r="CR28" s="273"/>
      <c r="CS28" s="89">
        <v>5.0</v>
      </c>
      <c r="CT28" s="273"/>
      <c r="CU28" s="89">
        <v>2.0</v>
      </c>
      <c r="CV28" s="273"/>
      <c r="CW28" s="294">
        <v>0.0</v>
      </c>
      <c r="CX28" s="88">
        <v>1.0</v>
      </c>
      <c r="CY28" s="89">
        <v>1.0</v>
      </c>
      <c r="CZ28" s="90">
        <f t="shared" ref="CZ28:DA28" si="306">(CX28/$C28)*100</f>
        <v>50</v>
      </c>
      <c r="DA28" s="216">
        <f t="shared" si="306"/>
        <v>50</v>
      </c>
      <c r="DB28" s="90">
        <f t="shared" ref="DB28:DC28" si="307">(CX28/$C$34)*100</f>
        <v>1.666666667</v>
      </c>
      <c r="DC28" s="216">
        <f t="shared" si="307"/>
        <v>1.666666667</v>
      </c>
      <c r="DD28" s="267">
        <v>3.0</v>
      </c>
      <c r="DE28" s="89">
        <v>8.0</v>
      </c>
      <c r="DF28" s="267">
        <v>0.0</v>
      </c>
      <c r="DG28" s="89">
        <v>61.0</v>
      </c>
      <c r="DH28" s="267">
        <v>1.0</v>
      </c>
      <c r="DI28" s="89">
        <v>1.0</v>
      </c>
      <c r="DJ28" s="267">
        <v>4.0</v>
      </c>
      <c r="DK28" s="89">
        <v>6.0</v>
      </c>
      <c r="DL28" s="267">
        <v>1.0</v>
      </c>
      <c r="DM28" s="89">
        <v>1.0</v>
      </c>
      <c r="DN28" s="267">
        <v>0.0</v>
      </c>
      <c r="DO28" s="294">
        <v>0.0</v>
      </c>
      <c r="DP28" s="207">
        <f t="shared" si="27"/>
        <v>0</v>
      </c>
      <c r="DQ28" s="207">
        <f t="shared" si="28"/>
        <v>1</v>
      </c>
      <c r="DR28" s="207">
        <f t="shared" si="29"/>
        <v>0</v>
      </c>
      <c r="DS28" s="207">
        <f t="shared" si="30"/>
        <v>1</v>
      </c>
      <c r="DT28" s="25"/>
    </row>
    <row r="29">
      <c r="A29" s="35"/>
      <c r="B29" s="266" t="s">
        <v>391</v>
      </c>
      <c r="C29" s="266">
        <v>2.0</v>
      </c>
      <c r="D29" s="85">
        <f t="shared" si="223"/>
        <v>3.333333333</v>
      </c>
      <c r="E29" s="85">
        <f t="shared" si="14"/>
        <v>0.5617977528</v>
      </c>
      <c r="F29" s="266">
        <v>2.5</v>
      </c>
      <c r="G29" s="266">
        <v>19.0</v>
      </c>
      <c r="H29" s="266">
        <v>2.0</v>
      </c>
      <c r="I29" s="266">
        <v>4.0</v>
      </c>
      <c r="J29" s="266">
        <v>2.0</v>
      </c>
      <c r="K29" s="270">
        <v>0.5</v>
      </c>
      <c r="L29" s="88">
        <v>2.0</v>
      </c>
      <c r="M29" s="102"/>
      <c r="N29" s="90">
        <f t="shared" ref="N29:O29" si="308">(L29/$C29)*100</f>
        <v>100</v>
      </c>
      <c r="O29" s="216">
        <f t="shared" si="308"/>
        <v>0</v>
      </c>
      <c r="P29" s="90">
        <f t="shared" ref="P29:Q29" si="309">(L29/$C$34)*100</f>
        <v>3.333333333</v>
      </c>
      <c r="Q29" s="216">
        <f t="shared" si="309"/>
        <v>0</v>
      </c>
      <c r="R29" s="267">
        <v>2.5</v>
      </c>
      <c r="S29" s="102"/>
      <c r="T29" s="267">
        <v>19.0</v>
      </c>
      <c r="U29" s="102"/>
      <c r="V29" s="267">
        <v>2.0</v>
      </c>
      <c r="W29" s="102"/>
      <c r="X29" s="267">
        <v>4.0</v>
      </c>
      <c r="Y29" s="102"/>
      <c r="Z29" s="267">
        <v>2.0</v>
      </c>
      <c r="AA29" s="102"/>
      <c r="AB29" s="267">
        <v>0.5</v>
      </c>
      <c r="AC29" s="295"/>
      <c r="AD29" s="88">
        <v>2.0</v>
      </c>
      <c r="AE29" s="102"/>
      <c r="AF29" s="90">
        <f t="shared" ref="AF29:AG29" si="310">(AD29/$C29)*100</f>
        <v>100</v>
      </c>
      <c r="AG29" s="216">
        <f t="shared" si="310"/>
        <v>0</v>
      </c>
      <c r="AH29" s="90">
        <f t="shared" ref="AH29:AI29" si="311">(AD29/$C$34)*100</f>
        <v>3.333333333</v>
      </c>
      <c r="AI29" s="216">
        <f t="shared" si="311"/>
        <v>0</v>
      </c>
      <c r="AJ29" s="267">
        <v>2.5</v>
      </c>
      <c r="AK29" s="102"/>
      <c r="AL29" s="267">
        <v>19.0</v>
      </c>
      <c r="AM29" s="102"/>
      <c r="AN29" s="267">
        <v>2.0</v>
      </c>
      <c r="AO29" s="102"/>
      <c r="AP29" s="267">
        <v>4.0</v>
      </c>
      <c r="AQ29" s="102"/>
      <c r="AR29" s="267">
        <v>2.0</v>
      </c>
      <c r="AS29" s="102"/>
      <c r="AT29" s="267">
        <v>0.5</v>
      </c>
      <c r="AU29" s="295"/>
      <c r="AV29" s="88">
        <v>1.0</v>
      </c>
      <c r="AW29" s="89">
        <v>1.0</v>
      </c>
      <c r="AX29" s="90">
        <f t="shared" ref="AX29:AY29" si="312">(AV29/$C29)*100</f>
        <v>50</v>
      </c>
      <c r="AY29" s="216">
        <f t="shared" si="312"/>
        <v>50</v>
      </c>
      <c r="AZ29" s="90">
        <f t="shared" ref="AZ29:BA29" si="313">(AV29/$C$34)*100</f>
        <v>1.666666667</v>
      </c>
      <c r="BA29" s="216">
        <f t="shared" si="313"/>
        <v>1.666666667</v>
      </c>
      <c r="BB29" s="267">
        <v>2.0</v>
      </c>
      <c r="BC29" s="89">
        <v>3.0</v>
      </c>
      <c r="BD29" s="267">
        <v>7.0</v>
      </c>
      <c r="BE29" s="89">
        <v>31.0</v>
      </c>
      <c r="BF29" s="267">
        <v>1.0</v>
      </c>
      <c r="BG29" s="89">
        <v>1.0</v>
      </c>
      <c r="BH29" s="267">
        <v>4.0</v>
      </c>
      <c r="BI29" s="89">
        <v>4.0</v>
      </c>
      <c r="BJ29" s="267">
        <v>1.0</v>
      </c>
      <c r="BK29" s="89">
        <v>1.0</v>
      </c>
      <c r="BL29" s="267">
        <v>0.0</v>
      </c>
      <c r="BM29" s="294">
        <v>1.0</v>
      </c>
      <c r="BN29" s="99"/>
      <c r="BO29" s="89">
        <v>2.0</v>
      </c>
      <c r="BP29" s="90">
        <f t="shared" ref="BP29:BQ29" si="314">(BN29/$C29)*100</f>
        <v>0</v>
      </c>
      <c r="BQ29" s="216">
        <f t="shared" si="314"/>
        <v>100</v>
      </c>
      <c r="BR29" s="90">
        <f t="shared" ref="BR29:BS29" si="315">(BN29/$C$34)*100</f>
        <v>0</v>
      </c>
      <c r="BS29" s="216">
        <f t="shared" si="315"/>
        <v>3.333333333</v>
      </c>
      <c r="BT29" s="273"/>
      <c r="BU29" s="89">
        <v>2.5</v>
      </c>
      <c r="BV29" s="273"/>
      <c r="BW29" s="89">
        <v>19.0</v>
      </c>
      <c r="BX29" s="273"/>
      <c r="BY29" s="89">
        <v>2.0</v>
      </c>
      <c r="BZ29" s="273"/>
      <c r="CA29" s="89">
        <v>4.0</v>
      </c>
      <c r="CB29" s="273"/>
      <c r="CC29" s="89">
        <v>2.0</v>
      </c>
      <c r="CD29" s="273"/>
      <c r="CE29" s="294">
        <v>0.5</v>
      </c>
      <c r="CF29" s="99"/>
      <c r="CG29" s="89">
        <v>2.0</v>
      </c>
      <c r="CH29" s="90">
        <f t="shared" ref="CH29:CI29" si="316">(CF29/$C29)*100</f>
        <v>0</v>
      </c>
      <c r="CI29" s="216">
        <f t="shared" si="316"/>
        <v>100</v>
      </c>
      <c r="CJ29" s="90">
        <f t="shared" ref="CJ29:CK29" si="317">(CF29/$C$34)*100</f>
        <v>0</v>
      </c>
      <c r="CK29" s="216">
        <f t="shared" si="317"/>
        <v>3.333333333</v>
      </c>
      <c r="CL29" s="273"/>
      <c r="CM29" s="89">
        <v>2.5</v>
      </c>
      <c r="CN29" s="273"/>
      <c r="CO29" s="89">
        <v>19.0</v>
      </c>
      <c r="CP29" s="273"/>
      <c r="CQ29" s="89">
        <v>2.0</v>
      </c>
      <c r="CR29" s="273"/>
      <c r="CS29" s="89">
        <v>4.0</v>
      </c>
      <c r="CT29" s="273"/>
      <c r="CU29" s="89">
        <v>2.0</v>
      </c>
      <c r="CV29" s="273"/>
      <c r="CW29" s="294">
        <v>0.5</v>
      </c>
      <c r="CX29" s="88">
        <v>2.0</v>
      </c>
      <c r="CY29" s="102"/>
      <c r="CZ29" s="90">
        <f t="shared" ref="CZ29:DA29" si="318">(CX29/$C29)*100</f>
        <v>100</v>
      </c>
      <c r="DA29" s="216">
        <f t="shared" si="318"/>
        <v>0</v>
      </c>
      <c r="DB29" s="90">
        <f t="shared" ref="DB29:DC29" si="319">(CX29/$C$34)*100</f>
        <v>3.333333333</v>
      </c>
      <c r="DC29" s="216">
        <f t="shared" si="319"/>
        <v>0</v>
      </c>
      <c r="DD29" s="267">
        <v>2.5</v>
      </c>
      <c r="DE29" s="102"/>
      <c r="DF29" s="267">
        <v>19.0</v>
      </c>
      <c r="DG29" s="102"/>
      <c r="DH29" s="267">
        <v>2.0</v>
      </c>
      <c r="DI29" s="102"/>
      <c r="DJ29" s="267">
        <v>4.0</v>
      </c>
      <c r="DK29" s="102"/>
      <c r="DL29" s="267">
        <v>2.0</v>
      </c>
      <c r="DM29" s="102"/>
      <c r="DN29" s="267">
        <v>0.5</v>
      </c>
      <c r="DO29" s="295"/>
      <c r="DP29" s="207">
        <f t="shared" si="27"/>
        <v>0</v>
      </c>
      <c r="DQ29" s="207">
        <f t="shared" si="28"/>
        <v>1</v>
      </c>
      <c r="DR29" s="207">
        <f t="shared" si="29"/>
        <v>0</v>
      </c>
      <c r="DS29" s="207">
        <f t="shared" si="30"/>
        <v>1</v>
      </c>
      <c r="DT29" s="25"/>
    </row>
    <row r="30">
      <c r="A30" s="35"/>
      <c r="B30" s="266" t="s">
        <v>173</v>
      </c>
      <c r="C30" s="266">
        <v>1.0</v>
      </c>
      <c r="D30" s="85">
        <f t="shared" si="223"/>
        <v>1.666666667</v>
      </c>
      <c r="E30" s="85">
        <f t="shared" si="14"/>
        <v>0.2808988764</v>
      </c>
      <c r="F30" s="266">
        <v>1.0</v>
      </c>
      <c r="G30" s="266">
        <v>214.0</v>
      </c>
      <c r="H30" s="266">
        <v>1.0</v>
      </c>
      <c r="I30" s="266">
        <v>3.0</v>
      </c>
      <c r="J30" s="266">
        <v>1.0</v>
      </c>
      <c r="K30" s="270">
        <v>0.0</v>
      </c>
      <c r="L30" s="88">
        <v>1.0</v>
      </c>
      <c r="M30" s="102"/>
      <c r="N30" s="90">
        <f t="shared" ref="N30:O30" si="320">(L30/$C30)*100</f>
        <v>100</v>
      </c>
      <c r="O30" s="216">
        <f t="shared" si="320"/>
        <v>0</v>
      </c>
      <c r="P30" s="90">
        <f t="shared" ref="P30:Q30" si="321">(L30/$C$34)*100</f>
        <v>1.666666667</v>
      </c>
      <c r="Q30" s="216">
        <f t="shared" si="321"/>
        <v>0</v>
      </c>
      <c r="R30" s="267">
        <v>1.0</v>
      </c>
      <c r="S30" s="102"/>
      <c r="T30" s="267">
        <v>214.0</v>
      </c>
      <c r="U30" s="102"/>
      <c r="V30" s="267">
        <v>1.0</v>
      </c>
      <c r="W30" s="102"/>
      <c r="X30" s="267">
        <v>3.0</v>
      </c>
      <c r="Y30" s="102"/>
      <c r="Z30" s="267">
        <v>1.0</v>
      </c>
      <c r="AA30" s="102"/>
      <c r="AB30" s="267">
        <v>0.0</v>
      </c>
      <c r="AC30" s="295"/>
      <c r="AD30" s="88">
        <v>1.0</v>
      </c>
      <c r="AE30" s="102"/>
      <c r="AF30" s="90">
        <f t="shared" ref="AF30:AG30" si="322">(AD30/$C30)*100</f>
        <v>100</v>
      </c>
      <c r="AG30" s="216">
        <f t="shared" si="322"/>
        <v>0</v>
      </c>
      <c r="AH30" s="90">
        <f t="shared" ref="AH30:AI30" si="323">(AD30/$C$34)*100</f>
        <v>1.666666667</v>
      </c>
      <c r="AI30" s="216">
        <f t="shared" si="323"/>
        <v>0</v>
      </c>
      <c r="AJ30" s="267">
        <v>1.0</v>
      </c>
      <c r="AK30" s="102"/>
      <c r="AL30" s="267">
        <v>214.0</v>
      </c>
      <c r="AM30" s="102"/>
      <c r="AN30" s="267">
        <v>1.0</v>
      </c>
      <c r="AO30" s="102"/>
      <c r="AP30" s="267">
        <v>3.0</v>
      </c>
      <c r="AQ30" s="102"/>
      <c r="AR30" s="267">
        <v>1.0</v>
      </c>
      <c r="AS30" s="102"/>
      <c r="AT30" s="267">
        <v>0.0</v>
      </c>
      <c r="AU30" s="295"/>
      <c r="AV30" s="88">
        <v>1.0</v>
      </c>
      <c r="AW30" s="102"/>
      <c r="AX30" s="90">
        <f t="shared" ref="AX30:AY30" si="324">(AV30/$C30)*100</f>
        <v>100</v>
      </c>
      <c r="AY30" s="216">
        <f t="shared" si="324"/>
        <v>0</v>
      </c>
      <c r="AZ30" s="90">
        <f t="shared" ref="AZ30:BA30" si="325">(AV30/$C$34)*100</f>
        <v>1.666666667</v>
      </c>
      <c r="BA30" s="216">
        <f t="shared" si="325"/>
        <v>0</v>
      </c>
      <c r="BB30" s="267">
        <v>1.0</v>
      </c>
      <c r="BC30" s="102"/>
      <c r="BD30" s="267">
        <v>214.0</v>
      </c>
      <c r="BE30" s="102"/>
      <c r="BF30" s="267">
        <v>1.0</v>
      </c>
      <c r="BG30" s="102"/>
      <c r="BH30" s="267">
        <v>3.0</v>
      </c>
      <c r="BI30" s="102"/>
      <c r="BJ30" s="267">
        <v>1.0</v>
      </c>
      <c r="BK30" s="102"/>
      <c r="BL30" s="267">
        <v>0.0</v>
      </c>
      <c r="BM30" s="295"/>
      <c r="BN30" s="88">
        <v>1.0</v>
      </c>
      <c r="BO30" s="102"/>
      <c r="BP30" s="90">
        <f t="shared" ref="BP30:BQ30" si="326">(BN30/$C30)*100</f>
        <v>100</v>
      </c>
      <c r="BQ30" s="216">
        <f t="shared" si="326"/>
        <v>0</v>
      </c>
      <c r="BR30" s="90">
        <f t="shared" ref="BR30:BS30" si="327">(BN30/$C$34)*100</f>
        <v>1.666666667</v>
      </c>
      <c r="BS30" s="216">
        <f t="shared" si="327"/>
        <v>0</v>
      </c>
      <c r="BT30" s="267">
        <v>1.0</v>
      </c>
      <c r="BU30" s="102"/>
      <c r="BV30" s="267">
        <v>214.0</v>
      </c>
      <c r="BW30" s="102"/>
      <c r="BX30" s="267">
        <v>1.0</v>
      </c>
      <c r="BY30" s="102"/>
      <c r="BZ30" s="267">
        <v>3.0</v>
      </c>
      <c r="CA30" s="102"/>
      <c r="CB30" s="267">
        <v>1.0</v>
      </c>
      <c r="CC30" s="102"/>
      <c r="CD30" s="267">
        <v>0.0</v>
      </c>
      <c r="CE30" s="295"/>
      <c r="CF30" s="88">
        <v>1.0</v>
      </c>
      <c r="CG30" s="102"/>
      <c r="CH30" s="90">
        <f t="shared" ref="CH30:CI30" si="328">(CF30/$C30)*100</f>
        <v>100</v>
      </c>
      <c r="CI30" s="216">
        <f t="shared" si="328"/>
        <v>0</v>
      </c>
      <c r="CJ30" s="90">
        <f t="shared" ref="CJ30:CK30" si="329">(CF30/$C$34)*100</f>
        <v>1.666666667</v>
      </c>
      <c r="CK30" s="216">
        <f t="shared" si="329"/>
        <v>0</v>
      </c>
      <c r="CL30" s="267">
        <v>1.0</v>
      </c>
      <c r="CM30" s="102"/>
      <c r="CN30" s="267">
        <v>214.0</v>
      </c>
      <c r="CO30" s="102"/>
      <c r="CP30" s="267">
        <v>1.0</v>
      </c>
      <c r="CQ30" s="102"/>
      <c r="CR30" s="267">
        <v>3.0</v>
      </c>
      <c r="CS30" s="102"/>
      <c r="CT30" s="267">
        <v>1.0</v>
      </c>
      <c r="CU30" s="102"/>
      <c r="CV30" s="267">
        <v>0.0</v>
      </c>
      <c r="CW30" s="295"/>
      <c r="CX30" s="88">
        <v>1.0</v>
      </c>
      <c r="CY30" s="102"/>
      <c r="CZ30" s="90">
        <f t="shared" ref="CZ30:DA30" si="330">(CX30/$C30)*100</f>
        <v>100</v>
      </c>
      <c r="DA30" s="216">
        <f t="shared" si="330"/>
        <v>0</v>
      </c>
      <c r="DB30" s="90">
        <f t="shared" ref="DB30:DC30" si="331">(CX30/$C$34)*100</f>
        <v>1.666666667</v>
      </c>
      <c r="DC30" s="216">
        <f t="shared" si="331"/>
        <v>0</v>
      </c>
      <c r="DD30" s="267">
        <v>1.0</v>
      </c>
      <c r="DE30" s="102"/>
      <c r="DF30" s="267">
        <v>214.0</v>
      </c>
      <c r="DG30" s="102"/>
      <c r="DH30" s="267">
        <v>1.0</v>
      </c>
      <c r="DI30" s="102"/>
      <c r="DJ30" s="267">
        <v>3.0</v>
      </c>
      <c r="DK30" s="102"/>
      <c r="DL30" s="267">
        <v>1.0</v>
      </c>
      <c r="DM30" s="102"/>
      <c r="DN30" s="267">
        <v>0.0</v>
      </c>
      <c r="DO30" s="295"/>
      <c r="DP30" s="207">
        <f t="shared" si="27"/>
        <v>0</v>
      </c>
      <c r="DQ30" s="207">
        <f t="shared" si="28"/>
        <v>1</v>
      </c>
      <c r="DR30" s="207">
        <f t="shared" si="29"/>
        <v>0</v>
      </c>
      <c r="DS30" s="207">
        <f t="shared" si="30"/>
        <v>1</v>
      </c>
      <c r="DT30" s="25"/>
    </row>
    <row r="31">
      <c r="A31" s="35"/>
      <c r="B31" s="266" t="s">
        <v>634</v>
      </c>
      <c r="C31" s="266">
        <v>2.0</v>
      </c>
      <c r="D31" s="85">
        <f t="shared" si="223"/>
        <v>3.333333333</v>
      </c>
      <c r="E31" s="85">
        <f t="shared" si="14"/>
        <v>0.5617977528</v>
      </c>
      <c r="F31" s="266">
        <v>2.0</v>
      </c>
      <c r="G31" s="266">
        <v>2.5</v>
      </c>
      <c r="H31" s="266">
        <v>1.0</v>
      </c>
      <c r="I31" s="266">
        <v>4.0</v>
      </c>
      <c r="J31" s="266">
        <v>2.0</v>
      </c>
      <c r="K31" s="270">
        <v>0.0</v>
      </c>
      <c r="L31" s="88">
        <v>2.0</v>
      </c>
      <c r="M31" s="102"/>
      <c r="N31" s="90">
        <f t="shared" ref="N31:O31" si="332">(L31/$C31)*100</f>
        <v>100</v>
      </c>
      <c r="O31" s="216">
        <f t="shared" si="332"/>
        <v>0</v>
      </c>
      <c r="P31" s="90">
        <f t="shared" ref="P31:Q31" si="333">(L31/$C$34)*100</f>
        <v>3.333333333</v>
      </c>
      <c r="Q31" s="216">
        <f t="shared" si="333"/>
        <v>0</v>
      </c>
      <c r="R31" s="267">
        <v>2.0</v>
      </c>
      <c r="S31" s="102"/>
      <c r="T31" s="267">
        <v>2.5</v>
      </c>
      <c r="U31" s="102"/>
      <c r="V31" s="267">
        <v>1.0</v>
      </c>
      <c r="W31" s="102"/>
      <c r="X31" s="267">
        <v>4.0</v>
      </c>
      <c r="Y31" s="102"/>
      <c r="Z31" s="267">
        <v>2.0</v>
      </c>
      <c r="AA31" s="102"/>
      <c r="AB31" s="267">
        <v>0.0</v>
      </c>
      <c r="AC31" s="295"/>
      <c r="AD31" s="88">
        <v>2.0</v>
      </c>
      <c r="AE31" s="102"/>
      <c r="AF31" s="90">
        <f t="shared" ref="AF31:AG31" si="334">(AD31/$C31)*100</f>
        <v>100</v>
      </c>
      <c r="AG31" s="216">
        <f t="shared" si="334"/>
        <v>0</v>
      </c>
      <c r="AH31" s="90">
        <f t="shared" ref="AH31:AI31" si="335">(AD31/$C$34)*100</f>
        <v>3.333333333</v>
      </c>
      <c r="AI31" s="216">
        <f t="shared" si="335"/>
        <v>0</v>
      </c>
      <c r="AJ31" s="267">
        <v>2.0</v>
      </c>
      <c r="AK31" s="102"/>
      <c r="AL31" s="267">
        <v>2.5</v>
      </c>
      <c r="AM31" s="102"/>
      <c r="AN31" s="267">
        <v>1.0</v>
      </c>
      <c r="AO31" s="102"/>
      <c r="AP31" s="267">
        <v>4.0</v>
      </c>
      <c r="AQ31" s="102"/>
      <c r="AR31" s="267">
        <v>2.0</v>
      </c>
      <c r="AS31" s="102"/>
      <c r="AT31" s="267">
        <v>0.0</v>
      </c>
      <c r="AU31" s="295"/>
      <c r="AV31" s="88">
        <v>2.0</v>
      </c>
      <c r="AW31" s="102"/>
      <c r="AX31" s="90">
        <f t="shared" ref="AX31:AY31" si="336">(AV31/$C31)*100</f>
        <v>100</v>
      </c>
      <c r="AY31" s="216">
        <f t="shared" si="336"/>
        <v>0</v>
      </c>
      <c r="AZ31" s="90">
        <f t="shared" ref="AZ31:BA31" si="337">(AV31/$C$34)*100</f>
        <v>3.333333333</v>
      </c>
      <c r="BA31" s="216">
        <f t="shared" si="337"/>
        <v>0</v>
      </c>
      <c r="BB31" s="267">
        <v>2.0</v>
      </c>
      <c r="BC31" s="102"/>
      <c r="BD31" s="267">
        <v>2.5</v>
      </c>
      <c r="BE31" s="102"/>
      <c r="BF31" s="267">
        <v>1.0</v>
      </c>
      <c r="BG31" s="102"/>
      <c r="BH31" s="267">
        <v>4.0</v>
      </c>
      <c r="BI31" s="102"/>
      <c r="BJ31" s="267">
        <v>2.0</v>
      </c>
      <c r="BK31" s="102"/>
      <c r="BL31" s="267">
        <v>0.0</v>
      </c>
      <c r="BM31" s="295"/>
      <c r="BN31" s="99"/>
      <c r="BO31" s="89">
        <v>2.0</v>
      </c>
      <c r="BP31" s="90">
        <f t="shared" ref="BP31:BQ31" si="338">(BN31/$C31)*100</f>
        <v>0</v>
      </c>
      <c r="BQ31" s="216">
        <f t="shared" si="338"/>
        <v>100</v>
      </c>
      <c r="BR31" s="90">
        <f t="shared" ref="BR31:BS31" si="339">(BN31/$C$34)*100</f>
        <v>0</v>
      </c>
      <c r="BS31" s="216">
        <f t="shared" si="339"/>
        <v>3.333333333</v>
      </c>
      <c r="BT31" s="273"/>
      <c r="BU31" s="89">
        <v>2.0</v>
      </c>
      <c r="BV31" s="273"/>
      <c r="BW31" s="89">
        <v>2.5</v>
      </c>
      <c r="BX31" s="273"/>
      <c r="BY31" s="89">
        <v>1.0</v>
      </c>
      <c r="BZ31" s="273"/>
      <c r="CA31" s="89">
        <v>4.0</v>
      </c>
      <c r="CB31" s="273"/>
      <c r="CC31" s="89">
        <v>2.0</v>
      </c>
      <c r="CD31" s="273"/>
      <c r="CE31" s="294">
        <v>0.0</v>
      </c>
      <c r="CF31" s="99"/>
      <c r="CG31" s="89">
        <v>2.0</v>
      </c>
      <c r="CH31" s="90">
        <f t="shared" ref="CH31:CI31" si="340">(CF31/$C31)*100</f>
        <v>0</v>
      </c>
      <c r="CI31" s="216">
        <f t="shared" si="340"/>
        <v>100</v>
      </c>
      <c r="CJ31" s="90">
        <f t="shared" ref="CJ31:CK31" si="341">(CF31/$C$34)*100</f>
        <v>0</v>
      </c>
      <c r="CK31" s="216">
        <f t="shared" si="341"/>
        <v>3.333333333</v>
      </c>
      <c r="CL31" s="273"/>
      <c r="CM31" s="89">
        <v>2.0</v>
      </c>
      <c r="CN31" s="273"/>
      <c r="CO31" s="89">
        <v>2.5</v>
      </c>
      <c r="CP31" s="273"/>
      <c r="CQ31" s="89">
        <v>1.0</v>
      </c>
      <c r="CR31" s="273"/>
      <c r="CS31" s="89">
        <v>4.0</v>
      </c>
      <c r="CT31" s="273"/>
      <c r="CU31" s="89">
        <v>2.0</v>
      </c>
      <c r="CV31" s="273"/>
      <c r="CW31" s="294">
        <v>0.0</v>
      </c>
      <c r="CX31" s="88">
        <v>2.0</v>
      </c>
      <c r="CY31" s="102"/>
      <c r="CZ31" s="90">
        <f t="shared" ref="CZ31:DA31" si="342">(CX31/$C31)*100</f>
        <v>100</v>
      </c>
      <c r="DA31" s="216">
        <f t="shared" si="342"/>
        <v>0</v>
      </c>
      <c r="DB31" s="90">
        <f t="shared" ref="DB31:DC31" si="343">(CX31/$C$34)*100</f>
        <v>3.333333333</v>
      </c>
      <c r="DC31" s="216">
        <f t="shared" si="343"/>
        <v>0</v>
      </c>
      <c r="DD31" s="267">
        <v>2.0</v>
      </c>
      <c r="DE31" s="102"/>
      <c r="DF31" s="267">
        <v>2.5</v>
      </c>
      <c r="DG31" s="102"/>
      <c r="DH31" s="267">
        <v>1.0</v>
      </c>
      <c r="DI31" s="102"/>
      <c r="DJ31" s="267">
        <v>4.0</v>
      </c>
      <c r="DK31" s="102"/>
      <c r="DL31" s="267">
        <v>2.0</v>
      </c>
      <c r="DM31" s="102"/>
      <c r="DN31" s="267">
        <v>0.0</v>
      </c>
      <c r="DO31" s="295"/>
      <c r="DP31" s="207">
        <f t="shared" si="27"/>
        <v>0</v>
      </c>
      <c r="DQ31" s="207">
        <f t="shared" si="28"/>
        <v>1</v>
      </c>
      <c r="DR31" s="207">
        <f t="shared" si="29"/>
        <v>0</v>
      </c>
      <c r="DS31" s="207">
        <f t="shared" si="30"/>
        <v>1</v>
      </c>
      <c r="DT31" s="25"/>
    </row>
    <row r="32">
      <c r="A32" s="35"/>
      <c r="B32" s="266" t="s">
        <v>90</v>
      </c>
      <c r="C32" s="266">
        <v>1.0</v>
      </c>
      <c r="D32" s="85">
        <f t="shared" si="223"/>
        <v>1.666666667</v>
      </c>
      <c r="E32" s="85">
        <f t="shared" si="14"/>
        <v>0.2808988764</v>
      </c>
      <c r="F32" s="266">
        <v>6.0</v>
      </c>
      <c r="G32" s="266">
        <v>7.0</v>
      </c>
      <c r="H32" s="266">
        <v>1.0</v>
      </c>
      <c r="I32" s="266">
        <v>7.0</v>
      </c>
      <c r="J32" s="266">
        <v>1.0</v>
      </c>
      <c r="K32" s="270">
        <v>2.0</v>
      </c>
      <c r="L32" s="88">
        <v>1.0</v>
      </c>
      <c r="M32" s="102"/>
      <c r="N32" s="90">
        <f t="shared" ref="N32:O32" si="344">(L32/$C32)*100</f>
        <v>100</v>
      </c>
      <c r="O32" s="216">
        <f t="shared" si="344"/>
        <v>0</v>
      </c>
      <c r="P32" s="90">
        <f t="shared" ref="P32:Q32" si="345">(L32/$C$34)*100</f>
        <v>1.666666667</v>
      </c>
      <c r="Q32" s="216">
        <f t="shared" si="345"/>
        <v>0</v>
      </c>
      <c r="R32" s="267">
        <v>6.0</v>
      </c>
      <c r="S32" s="102"/>
      <c r="T32" s="267">
        <v>7.0</v>
      </c>
      <c r="U32" s="102"/>
      <c r="V32" s="267">
        <v>1.0</v>
      </c>
      <c r="W32" s="102"/>
      <c r="X32" s="267">
        <v>7.0</v>
      </c>
      <c r="Y32" s="102"/>
      <c r="Z32" s="267">
        <v>1.0</v>
      </c>
      <c r="AA32" s="102"/>
      <c r="AB32" s="267">
        <v>2.0</v>
      </c>
      <c r="AC32" s="295"/>
      <c r="AD32" s="99"/>
      <c r="AE32" s="89">
        <v>1.0</v>
      </c>
      <c r="AF32" s="90">
        <f t="shared" ref="AF32:AG32" si="346">(AD32/$C32)*100</f>
        <v>0</v>
      </c>
      <c r="AG32" s="216">
        <f t="shared" si="346"/>
        <v>100</v>
      </c>
      <c r="AH32" s="90">
        <f t="shared" ref="AH32:AI32" si="347">(AD32/$C$34)*100</f>
        <v>0</v>
      </c>
      <c r="AI32" s="216">
        <f t="shared" si="347"/>
        <v>1.666666667</v>
      </c>
      <c r="AJ32" s="273"/>
      <c r="AK32" s="89">
        <v>6.0</v>
      </c>
      <c r="AL32" s="273"/>
      <c r="AM32" s="89">
        <v>7.0</v>
      </c>
      <c r="AN32" s="273"/>
      <c r="AO32" s="89">
        <v>1.0</v>
      </c>
      <c r="AP32" s="273"/>
      <c r="AQ32" s="89">
        <v>7.0</v>
      </c>
      <c r="AR32" s="273"/>
      <c r="AS32" s="89">
        <v>1.0</v>
      </c>
      <c r="AT32" s="273"/>
      <c r="AU32" s="294">
        <v>2.0</v>
      </c>
      <c r="AV32" s="99"/>
      <c r="AW32" s="89">
        <v>1.0</v>
      </c>
      <c r="AX32" s="90">
        <f t="shared" ref="AX32:AY32" si="348">(AV32/$C32)*100</f>
        <v>0</v>
      </c>
      <c r="AY32" s="216">
        <f t="shared" si="348"/>
        <v>100</v>
      </c>
      <c r="AZ32" s="90">
        <f t="shared" ref="AZ32:BA32" si="349">(AV32/$C$34)*100</f>
        <v>0</v>
      </c>
      <c r="BA32" s="216">
        <f t="shared" si="349"/>
        <v>1.666666667</v>
      </c>
      <c r="BB32" s="273"/>
      <c r="BC32" s="89">
        <v>6.0</v>
      </c>
      <c r="BD32" s="273"/>
      <c r="BE32" s="89">
        <v>7.0</v>
      </c>
      <c r="BF32" s="273"/>
      <c r="BG32" s="89">
        <v>1.0</v>
      </c>
      <c r="BH32" s="273"/>
      <c r="BI32" s="89">
        <v>7.0</v>
      </c>
      <c r="BJ32" s="273"/>
      <c r="BK32" s="89">
        <v>1.0</v>
      </c>
      <c r="BL32" s="273"/>
      <c r="BM32" s="294">
        <v>2.0</v>
      </c>
      <c r="BN32" s="99"/>
      <c r="BO32" s="89">
        <v>1.0</v>
      </c>
      <c r="BP32" s="90">
        <f t="shared" ref="BP32:BQ32" si="350">(BN32/$C32)*100</f>
        <v>0</v>
      </c>
      <c r="BQ32" s="216">
        <f t="shared" si="350"/>
        <v>100</v>
      </c>
      <c r="BR32" s="90">
        <f t="shared" ref="BR32:BS32" si="351">(BN32/$C$34)*100</f>
        <v>0</v>
      </c>
      <c r="BS32" s="216">
        <f t="shared" si="351"/>
        <v>1.666666667</v>
      </c>
      <c r="BT32" s="273"/>
      <c r="BU32" s="89">
        <v>6.0</v>
      </c>
      <c r="BV32" s="273"/>
      <c r="BW32" s="89">
        <v>7.0</v>
      </c>
      <c r="BX32" s="273"/>
      <c r="BY32" s="89">
        <v>1.0</v>
      </c>
      <c r="BZ32" s="273"/>
      <c r="CA32" s="89">
        <v>7.0</v>
      </c>
      <c r="CB32" s="273"/>
      <c r="CC32" s="89">
        <v>1.0</v>
      </c>
      <c r="CD32" s="273"/>
      <c r="CE32" s="294">
        <v>2.0</v>
      </c>
      <c r="CF32" s="99"/>
      <c r="CG32" s="89">
        <v>1.0</v>
      </c>
      <c r="CH32" s="90">
        <f t="shared" ref="CH32:CI32" si="352">(CF32/$C32)*100</f>
        <v>0</v>
      </c>
      <c r="CI32" s="216">
        <f t="shared" si="352"/>
        <v>100</v>
      </c>
      <c r="CJ32" s="90">
        <f t="shared" ref="CJ32:CK32" si="353">(CF32/$C$34)*100</f>
        <v>0</v>
      </c>
      <c r="CK32" s="216">
        <f t="shared" si="353"/>
        <v>1.666666667</v>
      </c>
      <c r="CL32" s="273"/>
      <c r="CM32" s="89">
        <v>6.0</v>
      </c>
      <c r="CN32" s="273"/>
      <c r="CO32" s="89">
        <v>7.0</v>
      </c>
      <c r="CP32" s="273"/>
      <c r="CQ32" s="89">
        <v>1.0</v>
      </c>
      <c r="CR32" s="273"/>
      <c r="CS32" s="89">
        <v>7.0</v>
      </c>
      <c r="CT32" s="273"/>
      <c r="CU32" s="89">
        <v>1.0</v>
      </c>
      <c r="CV32" s="273"/>
      <c r="CW32" s="294">
        <v>2.0</v>
      </c>
      <c r="CX32" s="88">
        <v>1.0</v>
      </c>
      <c r="CY32" s="102"/>
      <c r="CZ32" s="90">
        <f t="shared" ref="CZ32:DA32" si="354">(CX32/$C32)*100</f>
        <v>100</v>
      </c>
      <c r="DA32" s="216">
        <f t="shared" si="354"/>
        <v>0</v>
      </c>
      <c r="DB32" s="90">
        <f t="shared" ref="DB32:DC32" si="355">(CX32/$C$34)*100</f>
        <v>1.666666667</v>
      </c>
      <c r="DC32" s="216">
        <f t="shared" si="355"/>
        <v>0</v>
      </c>
      <c r="DD32" s="267">
        <v>6.0</v>
      </c>
      <c r="DE32" s="102"/>
      <c r="DF32" s="267">
        <v>7.0</v>
      </c>
      <c r="DG32" s="102"/>
      <c r="DH32" s="267">
        <v>1.0</v>
      </c>
      <c r="DI32" s="102"/>
      <c r="DJ32" s="267">
        <v>7.0</v>
      </c>
      <c r="DK32" s="102"/>
      <c r="DL32" s="267">
        <v>1.0</v>
      </c>
      <c r="DM32" s="102"/>
      <c r="DN32" s="267">
        <v>2.0</v>
      </c>
      <c r="DO32" s="295"/>
      <c r="DP32" s="207">
        <f t="shared" si="27"/>
        <v>0</v>
      </c>
      <c r="DQ32" s="207">
        <f t="shared" si="28"/>
        <v>1</v>
      </c>
      <c r="DR32" s="207">
        <f t="shared" si="29"/>
        <v>0</v>
      </c>
      <c r="DS32" s="207">
        <f t="shared" si="30"/>
        <v>1</v>
      </c>
      <c r="DT32" s="25"/>
    </row>
    <row r="33">
      <c r="A33" s="45"/>
      <c r="B33" s="266" t="s">
        <v>327</v>
      </c>
      <c r="C33" s="266">
        <v>7.0</v>
      </c>
      <c r="D33" s="85">
        <f t="shared" si="223"/>
        <v>11.66666667</v>
      </c>
      <c r="E33" s="85">
        <f t="shared" si="14"/>
        <v>1.966292135</v>
      </c>
      <c r="F33" s="266">
        <v>3.86</v>
      </c>
      <c r="G33" s="266">
        <v>4.71</v>
      </c>
      <c r="H33" s="266">
        <v>5.0</v>
      </c>
      <c r="I33" s="266">
        <v>3.57</v>
      </c>
      <c r="J33" s="266">
        <v>5.0</v>
      </c>
      <c r="K33" s="270">
        <v>0.0</v>
      </c>
      <c r="L33" s="88">
        <v>7.0</v>
      </c>
      <c r="M33" s="102"/>
      <c r="N33" s="90">
        <f t="shared" ref="N33:O33" si="356">(L33/$C33)*100</f>
        <v>100</v>
      </c>
      <c r="O33" s="216">
        <f t="shared" si="356"/>
        <v>0</v>
      </c>
      <c r="P33" s="90">
        <f t="shared" ref="P33:Q33" si="357">(L33/$C$34)*100</f>
        <v>11.66666667</v>
      </c>
      <c r="Q33" s="216">
        <f t="shared" si="357"/>
        <v>0</v>
      </c>
      <c r="R33" s="267">
        <v>3.86</v>
      </c>
      <c r="S33" s="102"/>
      <c r="T33" s="267">
        <v>4.71</v>
      </c>
      <c r="U33" s="102"/>
      <c r="V33" s="267">
        <v>5.0</v>
      </c>
      <c r="W33" s="102"/>
      <c r="X33" s="267">
        <v>3.57</v>
      </c>
      <c r="Y33" s="102"/>
      <c r="Z33" s="267">
        <v>5.0</v>
      </c>
      <c r="AA33" s="102"/>
      <c r="AB33" s="267">
        <v>0.0</v>
      </c>
      <c r="AC33" s="295"/>
      <c r="AD33" s="88">
        <v>6.0</v>
      </c>
      <c r="AE33" s="89">
        <v>1.0</v>
      </c>
      <c r="AF33" s="90">
        <f t="shared" ref="AF33:AG33" si="358">(AD33/$C33)*100</f>
        <v>85.71428571</v>
      </c>
      <c r="AG33" s="216">
        <f t="shared" si="358"/>
        <v>14.28571429</v>
      </c>
      <c r="AH33" s="90">
        <f t="shared" ref="AH33:AI33" si="359">(AD33/$C$34)*100</f>
        <v>10</v>
      </c>
      <c r="AI33" s="216">
        <f t="shared" si="359"/>
        <v>1.666666667</v>
      </c>
      <c r="AJ33" s="267">
        <v>4.0</v>
      </c>
      <c r="AK33" s="89">
        <v>3.0</v>
      </c>
      <c r="AL33" s="267">
        <v>2.17</v>
      </c>
      <c r="AM33" s="89">
        <v>20.0</v>
      </c>
      <c r="AN33" s="267">
        <v>4.0</v>
      </c>
      <c r="AO33" s="89">
        <v>1.0</v>
      </c>
      <c r="AP33" s="267">
        <v>3.5</v>
      </c>
      <c r="AQ33" s="89">
        <v>4.0</v>
      </c>
      <c r="AR33" s="267">
        <v>5.0</v>
      </c>
      <c r="AS33" s="89">
        <v>1.0</v>
      </c>
      <c r="AT33" s="267">
        <v>0.0</v>
      </c>
      <c r="AU33" s="294">
        <v>0.0</v>
      </c>
      <c r="AV33" s="88">
        <v>6.0</v>
      </c>
      <c r="AW33" s="89">
        <v>1.0</v>
      </c>
      <c r="AX33" s="90">
        <f t="shared" ref="AX33:AY33" si="360">(AV33/$C33)*100</f>
        <v>85.71428571</v>
      </c>
      <c r="AY33" s="216">
        <f t="shared" si="360"/>
        <v>14.28571429</v>
      </c>
      <c r="AZ33" s="90">
        <f t="shared" ref="AZ33:BA33" si="361">(AV33/$C$34)*100</f>
        <v>10</v>
      </c>
      <c r="BA33" s="216">
        <f t="shared" si="361"/>
        <v>1.666666667</v>
      </c>
      <c r="BB33" s="267">
        <v>3.0</v>
      </c>
      <c r="BC33" s="89">
        <v>9.0</v>
      </c>
      <c r="BD33" s="267">
        <v>5.33</v>
      </c>
      <c r="BE33" s="89">
        <v>1.0</v>
      </c>
      <c r="BF33" s="267">
        <v>4.0</v>
      </c>
      <c r="BG33" s="89">
        <v>1.0</v>
      </c>
      <c r="BH33" s="267">
        <v>3.5</v>
      </c>
      <c r="BI33" s="89">
        <v>4.0</v>
      </c>
      <c r="BJ33" s="267">
        <v>5.0</v>
      </c>
      <c r="BK33" s="89">
        <v>1.0</v>
      </c>
      <c r="BL33" s="267">
        <v>0.0</v>
      </c>
      <c r="BM33" s="294">
        <v>0.0</v>
      </c>
      <c r="BN33" s="99"/>
      <c r="BO33" s="89">
        <v>7.0</v>
      </c>
      <c r="BP33" s="90">
        <f t="shared" ref="BP33:BQ33" si="362">(BN33/$C33)*100</f>
        <v>0</v>
      </c>
      <c r="BQ33" s="216">
        <f t="shared" si="362"/>
        <v>100</v>
      </c>
      <c r="BR33" s="90">
        <f t="shared" ref="BR33:BS33" si="363">(BN33/$C$34)*100</f>
        <v>0</v>
      </c>
      <c r="BS33" s="216">
        <f t="shared" si="363"/>
        <v>11.66666667</v>
      </c>
      <c r="BT33" s="273"/>
      <c r="BU33" s="89">
        <v>3.86</v>
      </c>
      <c r="BV33" s="273"/>
      <c r="BW33" s="89">
        <v>4.71</v>
      </c>
      <c r="BX33" s="273"/>
      <c r="BY33" s="89">
        <v>5.0</v>
      </c>
      <c r="BZ33" s="273"/>
      <c r="CA33" s="89">
        <v>3.57</v>
      </c>
      <c r="CB33" s="273"/>
      <c r="CC33" s="89">
        <v>5.0</v>
      </c>
      <c r="CD33" s="273"/>
      <c r="CE33" s="294">
        <v>0.0</v>
      </c>
      <c r="CF33" s="99"/>
      <c r="CG33" s="89">
        <v>7.0</v>
      </c>
      <c r="CH33" s="90">
        <f t="shared" ref="CH33:CI33" si="364">(CF33/$C33)*100</f>
        <v>0</v>
      </c>
      <c r="CI33" s="216">
        <f t="shared" si="364"/>
        <v>100</v>
      </c>
      <c r="CJ33" s="90">
        <f t="shared" ref="CJ33:CK33" si="365">(CF33/$C$34)*100</f>
        <v>0</v>
      </c>
      <c r="CK33" s="216">
        <f t="shared" si="365"/>
        <v>11.66666667</v>
      </c>
      <c r="CL33" s="273"/>
      <c r="CM33" s="89">
        <v>3.86</v>
      </c>
      <c r="CN33" s="273"/>
      <c r="CO33" s="89">
        <v>4.71</v>
      </c>
      <c r="CP33" s="273"/>
      <c r="CQ33" s="89">
        <v>5.0</v>
      </c>
      <c r="CR33" s="273"/>
      <c r="CS33" s="89">
        <v>3.57</v>
      </c>
      <c r="CT33" s="273"/>
      <c r="CU33" s="89">
        <v>5.0</v>
      </c>
      <c r="CV33" s="273"/>
      <c r="CW33" s="294">
        <v>0.0</v>
      </c>
      <c r="CX33" s="88">
        <v>5.0</v>
      </c>
      <c r="CY33" s="89">
        <v>2.0</v>
      </c>
      <c r="CZ33" s="90">
        <f t="shared" ref="CZ33:DA33" si="366">(CX33/$C33)*100</f>
        <v>71.42857143</v>
      </c>
      <c r="DA33" s="216">
        <f t="shared" si="366"/>
        <v>28.57142857</v>
      </c>
      <c r="DB33" s="90">
        <f t="shared" ref="DB33:DC33" si="367">(CX33/$C$34)*100</f>
        <v>8.333333333</v>
      </c>
      <c r="DC33" s="216">
        <f t="shared" si="367"/>
        <v>3.333333333</v>
      </c>
      <c r="DD33" s="267">
        <v>2.6</v>
      </c>
      <c r="DE33" s="89">
        <v>7.0</v>
      </c>
      <c r="DF33" s="267">
        <v>6.2</v>
      </c>
      <c r="DG33" s="89">
        <v>1.0</v>
      </c>
      <c r="DH33" s="267">
        <v>3.0</v>
      </c>
      <c r="DI33" s="89">
        <v>2.0</v>
      </c>
      <c r="DJ33" s="267">
        <v>3.4</v>
      </c>
      <c r="DK33" s="89">
        <v>4.0</v>
      </c>
      <c r="DL33" s="267">
        <v>4.0</v>
      </c>
      <c r="DM33" s="89">
        <v>2.0</v>
      </c>
      <c r="DN33" s="267">
        <v>0.0</v>
      </c>
      <c r="DO33" s="294">
        <v>0.0</v>
      </c>
      <c r="DP33" s="207">
        <f t="shared" si="27"/>
        <v>0</v>
      </c>
      <c r="DQ33" s="207">
        <f t="shared" si="28"/>
        <v>1</v>
      </c>
      <c r="DR33" s="207">
        <f t="shared" si="29"/>
        <v>1</v>
      </c>
      <c r="DS33" s="207">
        <f t="shared" si="30"/>
        <v>0</v>
      </c>
      <c r="DT33" s="25"/>
    </row>
    <row r="34">
      <c r="A34" s="296" t="s">
        <v>2771</v>
      </c>
      <c r="B34" s="40"/>
      <c r="C34" s="297">
        <v>60.0</v>
      </c>
      <c r="D34" s="298">
        <f t="shared" si="223"/>
        <v>100</v>
      </c>
      <c r="E34" s="298">
        <f t="shared" si="14"/>
        <v>16.85393258</v>
      </c>
      <c r="F34" s="297">
        <v>5.0</v>
      </c>
      <c r="G34" s="297">
        <v>76.92</v>
      </c>
      <c r="H34" s="297">
        <v>18.0</v>
      </c>
      <c r="I34" s="297">
        <v>5.25</v>
      </c>
      <c r="J34" s="297">
        <v>37.0</v>
      </c>
      <c r="K34" s="299">
        <v>0.25</v>
      </c>
      <c r="L34" s="300">
        <v>59.0</v>
      </c>
      <c r="M34" s="297">
        <v>1.0</v>
      </c>
      <c r="N34" s="298">
        <f t="shared" ref="N34:O34" si="368">(L34/$C34)*100</f>
        <v>98.33333333</v>
      </c>
      <c r="O34" s="298">
        <f t="shared" si="368"/>
        <v>1.666666667</v>
      </c>
      <c r="P34" s="298">
        <f t="shared" ref="P34:Q34" si="369">(L34/$C$34)*100</f>
        <v>98.33333333</v>
      </c>
      <c r="Q34" s="298">
        <f t="shared" si="369"/>
        <v>1.666666667</v>
      </c>
      <c r="R34" s="297">
        <v>4.93</v>
      </c>
      <c r="S34" s="297">
        <v>9.0</v>
      </c>
      <c r="T34" s="297">
        <v>66.29</v>
      </c>
      <c r="U34" s="297">
        <v>704.0</v>
      </c>
      <c r="V34" s="297">
        <v>17.0</v>
      </c>
      <c r="W34" s="297">
        <v>1.0</v>
      </c>
      <c r="X34" s="297">
        <v>5.15</v>
      </c>
      <c r="Y34" s="297">
        <v>11.0</v>
      </c>
      <c r="Z34" s="297">
        <v>37.0</v>
      </c>
      <c r="AA34" s="297">
        <v>1.0</v>
      </c>
      <c r="AB34" s="297">
        <v>0.25</v>
      </c>
      <c r="AC34" s="299">
        <v>0.0</v>
      </c>
      <c r="AD34" s="300">
        <v>48.0</v>
      </c>
      <c r="AE34" s="297">
        <v>12.0</v>
      </c>
      <c r="AF34" s="298">
        <f t="shared" ref="AF34:AG34" si="370">(AD34/$C34)*100</f>
        <v>80</v>
      </c>
      <c r="AG34" s="298">
        <f t="shared" si="370"/>
        <v>20</v>
      </c>
      <c r="AH34" s="298">
        <f t="shared" ref="AH34:AI34" si="371">(AD34/$C$34)*100</f>
        <v>80</v>
      </c>
      <c r="AI34" s="298">
        <f t="shared" si="371"/>
        <v>20</v>
      </c>
      <c r="AJ34" s="297">
        <v>4.75</v>
      </c>
      <c r="AK34" s="297">
        <v>6.0</v>
      </c>
      <c r="AL34" s="297">
        <v>46.08</v>
      </c>
      <c r="AM34" s="297">
        <v>200.25</v>
      </c>
      <c r="AN34" s="297">
        <v>13.0</v>
      </c>
      <c r="AO34" s="297">
        <v>6.0</v>
      </c>
      <c r="AP34" s="297">
        <v>5.0</v>
      </c>
      <c r="AQ34" s="297">
        <v>6.25</v>
      </c>
      <c r="AR34" s="297">
        <v>34.0</v>
      </c>
      <c r="AS34" s="297">
        <v>9.0</v>
      </c>
      <c r="AT34" s="297">
        <v>0.21</v>
      </c>
      <c r="AU34" s="299">
        <v>0.42</v>
      </c>
      <c r="AV34" s="300">
        <v>34.0</v>
      </c>
      <c r="AW34" s="297">
        <v>26.0</v>
      </c>
      <c r="AX34" s="298">
        <f t="shared" ref="AX34:AY34" si="372">(AV34/$C34)*100</f>
        <v>56.66666667</v>
      </c>
      <c r="AY34" s="298">
        <f t="shared" si="372"/>
        <v>43.33333333</v>
      </c>
      <c r="AZ34" s="298">
        <f t="shared" ref="AZ34:BA34" si="373">(AV34/$C$34)*100</f>
        <v>56.66666667</v>
      </c>
      <c r="BA34" s="298">
        <f t="shared" si="373"/>
        <v>43.33333333</v>
      </c>
      <c r="BB34" s="297">
        <v>3.35</v>
      </c>
      <c r="BC34" s="297">
        <v>7.15</v>
      </c>
      <c r="BD34" s="297">
        <v>45.18</v>
      </c>
      <c r="BE34" s="297">
        <v>118.42</v>
      </c>
      <c r="BF34" s="297">
        <v>8.0</v>
      </c>
      <c r="BG34" s="297">
        <v>13.0</v>
      </c>
      <c r="BH34" s="297">
        <v>4.35</v>
      </c>
      <c r="BI34" s="297">
        <v>6.42</v>
      </c>
      <c r="BJ34" s="297">
        <v>25.0</v>
      </c>
      <c r="BK34" s="297">
        <v>19.0</v>
      </c>
      <c r="BL34" s="297">
        <v>0.06</v>
      </c>
      <c r="BM34" s="299">
        <v>0.5</v>
      </c>
      <c r="BN34" s="300">
        <v>2.0</v>
      </c>
      <c r="BO34" s="297">
        <v>58.0</v>
      </c>
      <c r="BP34" s="298">
        <f t="shared" ref="BP34:BQ34" si="374">(BN34/$C34)*100</f>
        <v>3.333333333</v>
      </c>
      <c r="BQ34" s="298">
        <f t="shared" si="374"/>
        <v>96.66666667</v>
      </c>
      <c r="BR34" s="298">
        <f t="shared" ref="BR34:BS34" si="375">(BN34/$C$34)*100</f>
        <v>3.333333333</v>
      </c>
      <c r="BS34" s="298">
        <f t="shared" si="375"/>
        <v>96.66666667</v>
      </c>
      <c r="BT34" s="297">
        <v>1.5</v>
      </c>
      <c r="BU34" s="297">
        <v>5.12</v>
      </c>
      <c r="BV34" s="297">
        <v>386.5</v>
      </c>
      <c r="BW34" s="297">
        <v>66.24</v>
      </c>
      <c r="BX34" s="297">
        <v>2.0</v>
      </c>
      <c r="BY34" s="297">
        <v>16.0</v>
      </c>
      <c r="BZ34" s="297">
        <v>5.0</v>
      </c>
      <c r="CA34" s="297">
        <v>5.26</v>
      </c>
      <c r="CB34" s="297">
        <v>2.0</v>
      </c>
      <c r="CC34" s="297">
        <v>37.0</v>
      </c>
      <c r="CD34" s="297">
        <v>0.5</v>
      </c>
      <c r="CE34" s="299">
        <v>0.24</v>
      </c>
      <c r="CF34" s="300">
        <v>4.0</v>
      </c>
      <c r="CG34" s="297">
        <v>56.0</v>
      </c>
      <c r="CH34" s="298">
        <f t="shared" ref="CH34:CI34" si="376">(CF34/$C34)*100</f>
        <v>6.666666667</v>
      </c>
      <c r="CI34" s="298">
        <f t="shared" si="376"/>
        <v>93.33333333</v>
      </c>
      <c r="CJ34" s="298">
        <f t="shared" ref="CJ34:CK34" si="377">(CF34/$C$34)*100</f>
        <v>6.666666667</v>
      </c>
      <c r="CK34" s="298">
        <f t="shared" si="377"/>
        <v>93.33333333</v>
      </c>
      <c r="CL34" s="297">
        <v>2.0</v>
      </c>
      <c r="CM34" s="297">
        <v>5.21</v>
      </c>
      <c r="CN34" s="297">
        <v>248.5</v>
      </c>
      <c r="CO34" s="297">
        <v>64.66</v>
      </c>
      <c r="CP34" s="297">
        <v>4.0</v>
      </c>
      <c r="CQ34" s="297">
        <v>15.0</v>
      </c>
      <c r="CR34" s="297">
        <v>4.75</v>
      </c>
      <c r="CS34" s="297">
        <v>5.29</v>
      </c>
      <c r="CT34" s="297">
        <v>4.0</v>
      </c>
      <c r="CU34" s="297">
        <v>37.0</v>
      </c>
      <c r="CV34" s="297">
        <v>0.25</v>
      </c>
      <c r="CW34" s="299">
        <v>0.25</v>
      </c>
      <c r="CX34" s="300">
        <v>35.0</v>
      </c>
      <c r="CY34" s="297">
        <v>25.0</v>
      </c>
      <c r="CZ34" s="298">
        <f t="shared" ref="CZ34:DA34" si="378">(CX34/$C34)*100</f>
        <v>58.33333333</v>
      </c>
      <c r="DA34" s="298">
        <f t="shared" si="378"/>
        <v>41.66666667</v>
      </c>
      <c r="DB34" s="298">
        <f t="shared" ref="DB34:DC34" si="379">(CX34/$C$34)*100</f>
        <v>58.33333333</v>
      </c>
      <c r="DC34" s="298">
        <f t="shared" si="379"/>
        <v>41.66666667</v>
      </c>
      <c r="DD34" s="297">
        <v>3.91</v>
      </c>
      <c r="DE34" s="297">
        <v>6.52</v>
      </c>
      <c r="DF34" s="297">
        <v>80.66</v>
      </c>
      <c r="DG34" s="297">
        <v>71.68</v>
      </c>
      <c r="DH34" s="297">
        <v>12.0</v>
      </c>
      <c r="DI34" s="297">
        <v>11.0</v>
      </c>
      <c r="DJ34" s="297">
        <v>4.46</v>
      </c>
      <c r="DK34" s="297">
        <v>6.36</v>
      </c>
      <c r="DL34" s="297">
        <v>22.0</v>
      </c>
      <c r="DM34" s="297">
        <v>21.0</v>
      </c>
      <c r="DN34" s="297">
        <v>0.17</v>
      </c>
      <c r="DO34" s="299">
        <v>0.36</v>
      </c>
      <c r="DP34" s="207">
        <f t="shared" si="27"/>
        <v>1</v>
      </c>
      <c r="DQ34" s="207">
        <f t="shared" si="28"/>
        <v>0</v>
      </c>
      <c r="DR34" s="207">
        <f t="shared" si="29"/>
        <v>1</v>
      </c>
      <c r="DS34" s="207">
        <f t="shared" si="30"/>
        <v>0</v>
      </c>
      <c r="DT34" s="25"/>
    </row>
    <row r="35">
      <c r="A35" s="293" t="s">
        <v>605</v>
      </c>
      <c r="B35" s="266" t="s">
        <v>103</v>
      </c>
      <c r="C35" s="266">
        <v>8.0</v>
      </c>
      <c r="D35" s="85">
        <f t="shared" ref="D35:D41" si="392">(C35/C$41)*100</f>
        <v>30.76923077</v>
      </c>
      <c r="E35" s="85">
        <f t="shared" si="14"/>
        <v>2.247191011</v>
      </c>
      <c r="F35" s="266">
        <v>4.88</v>
      </c>
      <c r="G35" s="266">
        <v>6.25</v>
      </c>
      <c r="H35" s="266">
        <v>5.0</v>
      </c>
      <c r="I35" s="266">
        <v>3.88</v>
      </c>
      <c r="J35" s="266">
        <v>7.0</v>
      </c>
      <c r="K35" s="270">
        <v>0.5</v>
      </c>
      <c r="L35" s="88">
        <v>8.0</v>
      </c>
      <c r="M35" s="102"/>
      <c r="N35" s="90">
        <f t="shared" ref="N35:O35" si="380">(L35/$C35)*100</f>
        <v>100</v>
      </c>
      <c r="O35" s="216">
        <f t="shared" si="380"/>
        <v>0</v>
      </c>
      <c r="P35" s="90">
        <f t="shared" ref="P35:Q35" si="381">(L35/$C$41)*100</f>
        <v>30.76923077</v>
      </c>
      <c r="Q35" s="216">
        <f t="shared" si="381"/>
        <v>0</v>
      </c>
      <c r="R35" s="267">
        <v>4.88</v>
      </c>
      <c r="S35" s="102"/>
      <c r="T35" s="267">
        <v>6.25</v>
      </c>
      <c r="U35" s="102"/>
      <c r="V35" s="267">
        <v>5.0</v>
      </c>
      <c r="W35" s="102"/>
      <c r="X35" s="267">
        <v>3.88</v>
      </c>
      <c r="Y35" s="102"/>
      <c r="Z35" s="267">
        <v>7.0</v>
      </c>
      <c r="AA35" s="102"/>
      <c r="AB35" s="267">
        <v>0.5</v>
      </c>
      <c r="AC35" s="295"/>
      <c r="AD35" s="88">
        <v>7.0</v>
      </c>
      <c r="AE35" s="89">
        <v>1.0</v>
      </c>
      <c r="AF35" s="90">
        <f t="shared" ref="AF35:AG35" si="382">(AD35/$C35)*100</f>
        <v>87.5</v>
      </c>
      <c r="AG35" s="216">
        <f t="shared" si="382"/>
        <v>12.5</v>
      </c>
      <c r="AH35" s="90">
        <f t="shared" ref="AH35:AI35" si="383">(AD35/$C$41)*100</f>
        <v>26.92307692</v>
      </c>
      <c r="AI35" s="216">
        <f t="shared" si="383"/>
        <v>3.846153846</v>
      </c>
      <c r="AJ35" s="267">
        <v>4.86</v>
      </c>
      <c r="AK35" s="89">
        <v>5.0</v>
      </c>
      <c r="AL35" s="267">
        <v>7.0</v>
      </c>
      <c r="AM35" s="89">
        <v>1.0</v>
      </c>
      <c r="AN35" s="267">
        <v>4.0</v>
      </c>
      <c r="AO35" s="89">
        <v>1.0</v>
      </c>
      <c r="AP35" s="267">
        <v>3.86</v>
      </c>
      <c r="AQ35" s="89">
        <v>4.0</v>
      </c>
      <c r="AR35" s="267">
        <v>6.0</v>
      </c>
      <c r="AS35" s="89">
        <v>1.0</v>
      </c>
      <c r="AT35" s="267">
        <v>0.57</v>
      </c>
      <c r="AU35" s="294">
        <v>0.0</v>
      </c>
      <c r="AV35" s="88">
        <v>3.0</v>
      </c>
      <c r="AW35" s="89">
        <v>5.0</v>
      </c>
      <c r="AX35" s="90">
        <f t="shared" ref="AX35:AY35" si="384">(AV35/$C35)*100</f>
        <v>37.5</v>
      </c>
      <c r="AY35" s="216">
        <f t="shared" si="384"/>
        <v>62.5</v>
      </c>
      <c r="AZ35" s="90">
        <f t="shared" ref="AZ35:BA35" si="385">(AV35/$C$41)*100</f>
        <v>11.53846154</v>
      </c>
      <c r="BA35" s="216">
        <f t="shared" si="385"/>
        <v>19.23076923</v>
      </c>
      <c r="BB35" s="267">
        <v>2.0</v>
      </c>
      <c r="BC35" s="89">
        <v>6.6</v>
      </c>
      <c r="BD35" s="267">
        <v>4.0</v>
      </c>
      <c r="BE35" s="89">
        <v>7.6</v>
      </c>
      <c r="BF35" s="267">
        <v>1.0</v>
      </c>
      <c r="BG35" s="89">
        <v>4.0</v>
      </c>
      <c r="BH35" s="267">
        <v>3.0</v>
      </c>
      <c r="BI35" s="89">
        <v>4.4</v>
      </c>
      <c r="BJ35" s="267">
        <v>3.0</v>
      </c>
      <c r="BK35" s="89">
        <v>5.0</v>
      </c>
      <c r="BL35" s="267">
        <v>0.0</v>
      </c>
      <c r="BM35" s="294">
        <v>0.8</v>
      </c>
      <c r="BN35" s="99"/>
      <c r="BO35" s="89">
        <v>8.0</v>
      </c>
      <c r="BP35" s="90">
        <f t="shared" ref="BP35:BQ35" si="386">(BN35/$C35)*100</f>
        <v>0</v>
      </c>
      <c r="BQ35" s="216">
        <f t="shared" si="386"/>
        <v>100</v>
      </c>
      <c r="BR35" s="90">
        <f t="shared" ref="BR35:BS35" si="387">(BN35/$C$41)*100</f>
        <v>0</v>
      </c>
      <c r="BS35" s="216">
        <f t="shared" si="387"/>
        <v>30.76923077</v>
      </c>
      <c r="BT35" s="273"/>
      <c r="BU35" s="89">
        <v>4.88</v>
      </c>
      <c r="BV35" s="273"/>
      <c r="BW35" s="89">
        <v>6.25</v>
      </c>
      <c r="BX35" s="273"/>
      <c r="BY35" s="89">
        <v>5.0</v>
      </c>
      <c r="BZ35" s="273"/>
      <c r="CA35" s="89">
        <v>3.88</v>
      </c>
      <c r="CB35" s="273"/>
      <c r="CC35" s="89">
        <v>7.0</v>
      </c>
      <c r="CD35" s="273"/>
      <c r="CE35" s="294">
        <v>0.5</v>
      </c>
      <c r="CF35" s="99"/>
      <c r="CG35" s="89">
        <v>8.0</v>
      </c>
      <c r="CH35" s="90">
        <f t="shared" ref="CH35:CI35" si="388">(CF35/$C35)*100</f>
        <v>0</v>
      </c>
      <c r="CI35" s="216">
        <f t="shared" si="388"/>
        <v>100</v>
      </c>
      <c r="CJ35" s="90">
        <f t="shared" ref="CJ35:CK35" si="389">(CF35/$C$41)*100</f>
        <v>0</v>
      </c>
      <c r="CK35" s="216">
        <f t="shared" si="389"/>
        <v>30.76923077</v>
      </c>
      <c r="CL35" s="273"/>
      <c r="CM35" s="89">
        <v>4.88</v>
      </c>
      <c r="CN35" s="273"/>
      <c r="CO35" s="89">
        <v>6.25</v>
      </c>
      <c r="CP35" s="273"/>
      <c r="CQ35" s="89">
        <v>5.0</v>
      </c>
      <c r="CR35" s="273"/>
      <c r="CS35" s="89">
        <v>3.88</v>
      </c>
      <c r="CT35" s="273"/>
      <c r="CU35" s="89">
        <v>7.0</v>
      </c>
      <c r="CV35" s="273"/>
      <c r="CW35" s="294">
        <v>0.5</v>
      </c>
      <c r="CX35" s="88">
        <v>5.0</v>
      </c>
      <c r="CY35" s="89">
        <v>3.0</v>
      </c>
      <c r="CZ35" s="90">
        <f t="shared" ref="CZ35:DA35" si="390">(CX35/$C35)*100</f>
        <v>62.5</v>
      </c>
      <c r="DA35" s="216">
        <f t="shared" si="390"/>
        <v>37.5</v>
      </c>
      <c r="DB35" s="90">
        <f t="shared" ref="DB35:DC35" si="391">(CX35/$C$41)*100</f>
        <v>19.23076923</v>
      </c>
      <c r="DC35" s="216">
        <f t="shared" si="391"/>
        <v>11.53846154</v>
      </c>
      <c r="DD35" s="267">
        <v>3.2</v>
      </c>
      <c r="DE35" s="89">
        <v>7.67</v>
      </c>
      <c r="DF35" s="267">
        <v>3.0</v>
      </c>
      <c r="DG35" s="89">
        <v>11.67</v>
      </c>
      <c r="DH35" s="267">
        <v>3.0</v>
      </c>
      <c r="DI35" s="89">
        <v>2.0</v>
      </c>
      <c r="DJ35" s="267">
        <v>3.6</v>
      </c>
      <c r="DK35" s="89">
        <v>4.33</v>
      </c>
      <c r="DL35" s="267">
        <v>5.0</v>
      </c>
      <c r="DM35" s="89">
        <v>3.0</v>
      </c>
      <c r="DN35" s="267">
        <v>0.6</v>
      </c>
      <c r="DO35" s="294">
        <v>0.33</v>
      </c>
      <c r="DP35" s="207">
        <f t="shared" si="27"/>
        <v>0</v>
      </c>
      <c r="DQ35" s="207">
        <f t="shared" si="28"/>
        <v>1</v>
      </c>
      <c r="DR35" s="207">
        <f t="shared" si="29"/>
        <v>1</v>
      </c>
      <c r="DS35" s="207">
        <f t="shared" si="30"/>
        <v>0</v>
      </c>
      <c r="DT35" s="25"/>
    </row>
    <row r="36">
      <c r="A36" s="35"/>
      <c r="B36" s="266" t="s">
        <v>572</v>
      </c>
      <c r="C36" s="266">
        <v>4.0</v>
      </c>
      <c r="D36" s="85">
        <f t="shared" si="392"/>
        <v>15.38461538</v>
      </c>
      <c r="E36" s="85">
        <f t="shared" si="14"/>
        <v>1.123595506</v>
      </c>
      <c r="F36" s="266">
        <v>2.5</v>
      </c>
      <c r="G36" s="266">
        <v>9.25</v>
      </c>
      <c r="H36" s="266">
        <v>2.0</v>
      </c>
      <c r="I36" s="266">
        <v>3.75</v>
      </c>
      <c r="J36" s="266">
        <v>4.0</v>
      </c>
      <c r="K36" s="270">
        <v>0.0</v>
      </c>
      <c r="L36" s="88">
        <v>4.0</v>
      </c>
      <c r="M36" s="102"/>
      <c r="N36" s="90">
        <f t="shared" ref="N36:O36" si="393">(L36/$C36)*100</f>
        <v>100</v>
      </c>
      <c r="O36" s="216">
        <f t="shared" si="393"/>
        <v>0</v>
      </c>
      <c r="P36" s="90">
        <f t="shared" ref="P36:Q36" si="394">(L36/$C$41)*100</f>
        <v>15.38461538</v>
      </c>
      <c r="Q36" s="216">
        <f t="shared" si="394"/>
        <v>0</v>
      </c>
      <c r="R36" s="267">
        <v>2.5</v>
      </c>
      <c r="S36" s="102"/>
      <c r="T36" s="267">
        <v>9.25</v>
      </c>
      <c r="U36" s="102"/>
      <c r="V36" s="267">
        <v>2.0</v>
      </c>
      <c r="W36" s="102"/>
      <c r="X36" s="267">
        <v>3.75</v>
      </c>
      <c r="Y36" s="102"/>
      <c r="Z36" s="267">
        <v>4.0</v>
      </c>
      <c r="AA36" s="102"/>
      <c r="AB36" s="267">
        <v>0.0</v>
      </c>
      <c r="AC36" s="295"/>
      <c r="AD36" s="88">
        <v>4.0</v>
      </c>
      <c r="AE36" s="102"/>
      <c r="AF36" s="90">
        <f t="shared" ref="AF36:AG36" si="395">(AD36/$C36)*100</f>
        <v>100</v>
      </c>
      <c r="AG36" s="216">
        <f t="shared" si="395"/>
        <v>0</v>
      </c>
      <c r="AH36" s="90">
        <f t="shared" ref="AH36:AI36" si="396">(AD36/$C$41)*100</f>
        <v>15.38461538</v>
      </c>
      <c r="AI36" s="216">
        <f t="shared" si="396"/>
        <v>0</v>
      </c>
      <c r="AJ36" s="267">
        <v>2.5</v>
      </c>
      <c r="AK36" s="102"/>
      <c r="AL36" s="267">
        <v>9.25</v>
      </c>
      <c r="AM36" s="102"/>
      <c r="AN36" s="267">
        <v>2.0</v>
      </c>
      <c r="AO36" s="102"/>
      <c r="AP36" s="267">
        <v>3.75</v>
      </c>
      <c r="AQ36" s="102"/>
      <c r="AR36" s="267">
        <v>4.0</v>
      </c>
      <c r="AS36" s="102"/>
      <c r="AT36" s="267">
        <v>0.0</v>
      </c>
      <c r="AU36" s="295"/>
      <c r="AV36" s="88">
        <v>4.0</v>
      </c>
      <c r="AW36" s="102"/>
      <c r="AX36" s="90">
        <f t="shared" ref="AX36:AY36" si="397">(AV36/$C36)*100</f>
        <v>100</v>
      </c>
      <c r="AY36" s="216">
        <f t="shared" si="397"/>
        <v>0</v>
      </c>
      <c r="AZ36" s="90">
        <f t="shared" ref="AZ36:BA36" si="398">(AV36/$C$41)*100</f>
        <v>15.38461538</v>
      </c>
      <c r="BA36" s="216">
        <f t="shared" si="398"/>
        <v>0</v>
      </c>
      <c r="BB36" s="267">
        <v>2.5</v>
      </c>
      <c r="BC36" s="102"/>
      <c r="BD36" s="267">
        <v>9.25</v>
      </c>
      <c r="BE36" s="102"/>
      <c r="BF36" s="267">
        <v>2.0</v>
      </c>
      <c r="BG36" s="102"/>
      <c r="BH36" s="267">
        <v>3.75</v>
      </c>
      <c r="BI36" s="102"/>
      <c r="BJ36" s="267">
        <v>4.0</v>
      </c>
      <c r="BK36" s="102"/>
      <c r="BL36" s="267">
        <v>0.0</v>
      </c>
      <c r="BM36" s="295"/>
      <c r="BN36" s="99"/>
      <c r="BO36" s="89">
        <v>4.0</v>
      </c>
      <c r="BP36" s="90">
        <f t="shared" ref="BP36:BQ36" si="399">(BN36/$C36)*100</f>
        <v>0</v>
      </c>
      <c r="BQ36" s="216">
        <f t="shared" si="399"/>
        <v>100</v>
      </c>
      <c r="BR36" s="90">
        <f t="shared" ref="BR36:BS36" si="400">(BN36/$C$41)*100</f>
        <v>0</v>
      </c>
      <c r="BS36" s="216">
        <f t="shared" si="400"/>
        <v>15.38461538</v>
      </c>
      <c r="BT36" s="273"/>
      <c r="BU36" s="89">
        <v>2.5</v>
      </c>
      <c r="BV36" s="273"/>
      <c r="BW36" s="89">
        <v>9.25</v>
      </c>
      <c r="BX36" s="273"/>
      <c r="BY36" s="89">
        <v>2.0</v>
      </c>
      <c r="BZ36" s="273"/>
      <c r="CA36" s="89">
        <v>3.75</v>
      </c>
      <c r="CB36" s="273"/>
      <c r="CC36" s="89">
        <v>4.0</v>
      </c>
      <c r="CD36" s="273"/>
      <c r="CE36" s="294">
        <v>0.0</v>
      </c>
      <c r="CF36" s="99"/>
      <c r="CG36" s="89">
        <v>4.0</v>
      </c>
      <c r="CH36" s="90">
        <f t="shared" ref="CH36:CI36" si="401">(CF36/$C36)*100</f>
        <v>0</v>
      </c>
      <c r="CI36" s="216">
        <f t="shared" si="401"/>
        <v>100</v>
      </c>
      <c r="CJ36" s="90">
        <f t="shared" ref="CJ36:CK36" si="402">(CF36/$C$41)*100</f>
        <v>0</v>
      </c>
      <c r="CK36" s="216">
        <f t="shared" si="402"/>
        <v>15.38461538</v>
      </c>
      <c r="CL36" s="273"/>
      <c r="CM36" s="89">
        <v>2.5</v>
      </c>
      <c r="CN36" s="273"/>
      <c r="CO36" s="89">
        <v>9.25</v>
      </c>
      <c r="CP36" s="273"/>
      <c r="CQ36" s="89">
        <v>2.0</v>
      </c>
      <c r="CR36" s="273"/>
      <c r="CS36" s="89">
        <v>3.75</v>
      </c>
      <c r="CT36" s="273"/>
      <c r="CU36" s="89">
        <v>4.0</v>
      </c>
      <c r="CV36" s="273"/>
      <c r="CW36" s="294">
        <v>0.0</v>
      </c>
      <c r="CX36" s="88">
        <v>3.0</v>
      </c>
      <c r="CY36" s="89">
        <v>1.0</v>
      </c>
      <c r="CZ36" s="90">
        <f t="shared" ref="CZ36:DA36" si="403">(CX36/$C36)*100</f>
        <v>75</v>
      </c>
      <c r="DA36" s="216">
        <f t="shared" si="403"/>
        <v>25</v>
      </c>
      <c r="DB36" s="90">
        <f t="shared" ref="DB36:DC36" si="404">(CX36/$C$41)*100</f>
        <v>11.53846154</v>
      </c>
      <c r="DC36" s="216">
        <f t="shared" si="404"/>
        <v>3.846153846</v>
      </c>
      <c r="DD36" s="267">
        <v>2.0</v>
      </c>
      <c r="DE36" s="89">
        <v>4.0</v>
      </c>
      <c r="DF36" s="267">
        <v>3.0</v>
      </c>
      <c r="DG36" s="89">
        <v>28.0</v>
      </c>
      <c r="DH36" s="267">
        <v>1.0</v>
      </c>
      <c r="DI36" s="89">
        <v>1.0</v>
      </c>
      <c r="DJ36" s="267">
        <v>3.0</v>
      </c>
      <c r="DK36" s="89">
        <v>6.0</v>
      </c>
      <c r="DL36" s="267">
        <v>3.0</v>
      </c>
      <c r="DM36" s="89">
        <v>1.0</v>
      </c>
      <c r="DN36" s="267">
        <v>0.0</v>
      </c>
      <c r="DO36" s="294">
        <v>0.0</v>
      </c>
      <c r="DP36" s="207">
        <f t="shared" si="27"/>
        <v>0</v>
      </c>
      <c r="DQ36" s="207">
        <f t="shared" si="28"/>
        <v>1</v>
      </c>
      <c r="DR36" s="207">
        <f t="shared" si="29"/>
        <v>0</v>
      </c>
      <c r="DS36" s="207">
        <f t="shared" si="30"/>
        <v>1</v>
      </c>
      <c r="DT36" s="25"/>
    </row>
    <row r="37">
      <c r="A37" s="35"/>
      <c r="B37" s="266" t="s">
        <v>781</v>
      </c>
      <c r="C37" s="266">
        <v>1.0</v>
      </c>
      <c r="D37" s="85">
        <f t="shared" si="392"/>
        <v>3.846153846</v>
      </c>
      <c r="E37" s="85">
        <f t="shared" si="14"/>
        <v>0.2808988764</v>
      </c>
      <c r="F37" s="266">
        <v>2.0</v>
      </c>
      <c r="G37" s="266">
        <v>3.0</v>
      </c>
      <c r="H37" s="266">
        <v>1.0</v>
      </c>
      <c r="I37" s="266">
        <v>3.0</v>
      </c>
      <c r="J37" s="266">
        <v>1.0</v>
      </c>
      <c r="K37" s="270">
        <v>0.0</v>
      </c>
      <c r="L37" s="88">
        <v>1.0</v>
      </c>
      <c r="M37" s="102"/>
      <c r="N37" s="90">
        <f t="shared" ref="N37:O37" si="405">(L37/$C37)*100</f>
        <v>100</v>
      </c>
      <c r="O37" s="216">
        <f t="shared" si="405"/>
        <v>0</v>
      </c>
      <c r="P37" s="90">
        <f t="shared" ref="P37:Q37" si="406">(L37/$C$41)*100</f>
        <v>3.846153846</v>
      </c>
      <c r="Q37" s="216">
        <f t="shared" si="406"/>
        <v>0</v>
      </c>
      <c r="R37" s="267">
        <v>2.0</v>
      </c>
      <c r="S37" s="102"/>
      <c r="T37" s="267">
        <v>3.0</v>
      </c>
      <c r="U37" s="102"/>
      <c r="V37" s="267">
        <v>1.0</v>
      </c>
      <c r="W37" s="102"/>
      <c r="X37" s="267">
        <v>3.0</v>
      </c>
      <c r="Y37" s="102"/>
      <c r="Z37" s="267">
        <v>1.0</v>
      </c>
      <c r="AA37" s="102"/>
      <c r="AB37" s="267">
        <v>0.0</v>
      </c>
      <c r="AC37" s="295"/>
      <c r="AD37" s="88">
        <v>1.0</v>
      </c>
      <c r="AE37" s="102"/>
      <c r="AF37" s="90">
        <f t="shared" ref="AF37:AG37" si="407">(AD37/$C37)*100</f>
        <v>100</v>
      </c>
      <c r="AG37" s="216">
        <f t="shared" si="407"/>
        <v>0</v>
      </c>
      <c r="AH37" s="90">
        <f t="shared" ref="AH37:AI37" si="408">(AD37/$C$41)*100</f>
        <v>3.846153846</v>
      </c>
      <c r="AI37" s="216">
        <f t="shared" si="408"/>
        <v>0</v>
      </c>
      <c r="AJ37" s="267">
        <v>2.0</v>
      </c>
      <c r="AK37" s="102"/>
      <c r="AL37" s="267">
        <v>3.0</v>
      </c>
      <c r="AM37" s="102"/>
      <c r="AN37" s="267">
        <v>1.0</v>
      </c>
      <c r="AO37" s="102"/>
      <c r="AP37" s="267">
        <v>3.0</v>
      </c>
      <c r="AQ37" s="102"/>
      <c r="AR37" s="267">
        <v>1.0</v>
      </c>
      <c r="AS37" s="102"/>
      <c r="AT37" s="267">
        <v>0.0</v>
      </c>
      <c r="AU37" s="295"/>
      <c r="AV37" s="88">
        <v>1.0</v>
      </c>
      <c r="AW37" s="102"/>
      <c r="AX37" s="90">
        <f t="shared" ref="AX37:AY37" si="409">(AV37/$C37)*100</f>
        <v>100</v>
      </c>
      <c r="AY37" s="216">
        <f t="shared" si="409"/>
        <v>0</v>
      </c>
      <c r="AZ37" s="90">
        <f t="shared" ref="AZ37:BA37" si="410">(AV37/$C$41)*100</f>
        <v>3.846153846</v>
      </c>
      <c r="BA37" s="216">
        <f t="shared" si="410"/>
        <v>0</v>
      </c>
      <c r="BB37" s="267">
        <v>2.0</v>
      </c>
      <c r="BC37" s="102"/>
      <c r="BD37" s="267">
        <v>3.0</v>
      </c>
      <c r="BE37" s="102"/>
      <c r="BF37" s="267">
        <v>1.0</v>
      </c>
      <c r="BG37" s="102"/>
      <c r="BH37" s="267">
        <v>3.0</v>
      </c>
      <c r="BI37" s="102"/>
      <c r="BJ37" s="267">
        <v>1.0</v>
      </c>
      <c r="BK37" s="102"/>
      <c r="BL37" s="267">
        <v>0.0</v>
      </c>
      <c r="BM37" s="295"/>
      <c r="BN37" s="99"/>
      <c r="BO37" s="89">
        <v>1.0</v>
      </c>
      <c r="BP37" s="90">
        <f t="shared" ref="BP37:BQ37" si="411">(BN37/$C37)*100</f>
        <v>0</v>
      </c>
      <c r="BQ37" s="216">
        <f t="shared" si="411"/>
        <v>100</v>
      </c>
      <c r="BR37" s="90">
        <f t="shared" ref="BR37:BS37" si="412">(BN37/$C$41)*100</f>
        <v>0</v>
      </c>
      <c r="BS37" s="216">
        <f t="shared" si="412"/>
        <v>3.846153846</v>
      </c>
      <c r="BT37" s="273"/>
      <c r="BU37" s="89">
        <v>2.0</v>
      </c>
      <c r="BV37" s="273"/>
      <c r="BW37" s="89">
        <v>3.0</v>
      </c>
      <c r="BX37" s="273"/>
      <c r="BY37" s="89">
        <v>1.0</v>
      </c>
      <c r="BZ37" s="273"/>
      <c r="CA37" s="89">
        <v>3.0</v>
      </c>
      <c r="CB37" s="273"/>
      <c r="CC37" s="89">
        <v>1.0</v>
      </c>
      <c r="CD37" s="273"/>
      <c r="CE37" s="294">
        <v>0.0</v>
      </c>
      <c r="CF37" s="99"/>
      <c r="CG37" s="89">
        <v>1.0</v>
      </c>
      <c r="CH37" s="90">
        <f t="shared" ref="CH37:CI37" si="413">(CF37/$C37)*100</f>
        <v>0</v>
      </c>
      <c r="CI37" s="216">
        <f t="shared" si="413"/>
        <v>100</v>
      </c>
      <c r="CJ37" s="90">
        <f t="shared" ref="CJ37:CK37" si="414">(CF37/$C$41)*100</f>
        <v>0</v>
      </c>
      <c r="CK37" s="216">
        <f t="shared" si="414"/>
        <v>3.846153846</v>
      </c>
      <c r="CL37" s="273"/>
      <c r="CM37" s="89">
        <v>2.0</v>
      </c>
      <c r="CN37" s="273"/>
      <c r="CO37" s="89">
        <v>3.0</v>
      </c>
      <c r="CP37" s="273"/>
      <c r="CQ37" s="89">
        <v>1.0</v>
      </c>
      <c r="CR37" s="273"/>
      <c r="CS37" s="89">
        <v>3.0</v>
      </c>
      <c r="CT37" s="273"/>
      <c r="CU37" s="89">
        <v>1.0</v>
      </c>
      <c r="CV37" s="273"/>
      <c r="CW37" s="294">
        <v>0.0</v>
      </c>
      <c r="CX37" s="88">
        <v>1.0</v>
      </c>
      <c r="CY37" s="102"/>
      <c r="CZ37" s="90">
        <f t="shared" ref="CZ37:DA37" si="415">(CX37/$C37)*100</f>
        <v>100</v>
      </c>
      <c r="DA37" s="216">
        <f t="shared" si="415"/>
        <v>0</v>
      </c>
      <c r="DB37" s="90">
        <f t="shared" ref="DB37:DC37" si="416">(CX37/$C$41)*100</f>
        <v>3.846153846</v>
      </c>
      <c r="DC37" s="216">
        <f t="shared" si="416"/>
        <v>0</v>
      </c>
      <c r="DD37" s="267">
        <v>2.0</v>
      </c>
      <c r="DE37" s="102"/>
      <c r="DF37" s="267">
        <v>3.0</v>
      </c>
      <c r="DG37" s="102"/>
      <c r="DH37" s="267">
        <v>1.0</v>
      </c>
      <c r="DI37" s="102"/>
      <c r="DJ37" s="267">
        <v>3.0</v>
      </c>
      <c r="DK37" s="102"/>
      <c r="DL37" s="267">
        <v>1.0</v>
      </c>
      <c r="DM37" s="102"/>
      <c r="DN37" s="267">
        <v>0.0</v>
      </c>
      <c r="DO37" s="295"/>
      <c r="DP37" s="207">
        <f t="shared" si="27"/>
        <v>0</v>
      </c>
      <c r="DQ37" s="207">
        <f t="shared" si="28"/>
        <v>1</v>
      </c>
      <c r="DR37" s="207">
        <f t="shared" si="29"/>
        <v>0</v>
      </c>
      <c r="DS37" s="207">
        <f t="shared" si="30"/>
        <v>1</v>
      </c>
      <c r="DT37" s="25"/>
    </row>
    <row r="38">
      <c r="A38" s="35"/>
      <c r="B38" s="266" t="s">
        <v>223</v>
      </c>
      <c r="C38" s="266">
        <v>8.0</v>
      </c>
      <c r="D38" s="85">
        <f t="shared" si="392"/>
        <v>30.76923077</v>
      </c>
      <c r="E38" s="85">
        <f t="shared" si="14"/>
        <v>2.247191011</v>
      </c>
      <c r="F38" s="266">
        <v>3.25</v>
      </c>
      <c r="G38" s="266">
        <v>11.13</v>
      </c>
      <c r="H38" s="266">
        <v>5.0</v>
      </c>
      <c r="I38" s="266">
        <v>4.88</v>
      </c>
      <c r="J38" s="266">
        <v>7.0</v>
      </c>
      <c r="K38" s="270">
        <v>0.25</v>
      </c>
      <c r="L38" s="88">
        <v>8.0</v>
      </c>
      <c r="M38" s="102"/>
      <c r="N38" s="90">
        <f t="shared" ref="N38:O38" si="417">(L38/$C38)*100</f>
        <v>100</v>
      </c>
      <c r="O38" s="216">
        <f t="shared" si="417"/>
        <v>0</v>
      </c>
      <c r="P38" s="90">
        <f t="shared" ref="P38:Q38" si="418">(L38/$C$41)*100</f>
        <v>30.76923077</v>
      </c>
      <c r="Q38" s="216">
        <f t="shared" si="418"/>
        <v>0</v>
      </c>
      <c r="R38" s="267">
        <v>3.25</v>
      </c>
      <c r="S38" s="102"/>
      <c r="T38" s="267">
        <v>11.13</v>
      </c>
      <c r="U38" s="102"/>
      <c r="V38" s="267">
        <v>5.0</v>
      </c>
      <c r="W38" s="102"/>
      <c r="X38" s="267">
        <v>4.88</v>
      </c>
      <c r="Y38" s="102"/>
      <c r="Z38" s="267">
        <v>7.0</v>
      </c>
      <c r="AA38" s="102"/>
      <c r="AB38" s="267">
        <v>0.25</v>
      </c>
      <c r="AC38" s="295"/>
      <c r="AD38" s="88">
        <v>8.0</v>
      </c>
      <c r="AE38" s="102"/>
      <c r="AF38" s="90">
        <f t="shared" ref="AF38:AG38" si="419">(AD38/$C38)*100</f>
        <v>100</v>
      </c>
      <c r="AG38" s="216">
        <f t="shared" si="419"/>
        <v>0</v>
      </c>
      <c r="AH38" s="90">
        <f t="shared" ref="AH38:AI38" si="420">(AD38/$C$41)*100</f>
        <v>30.76923077</v>
      </c>
      <c r="AI38" s="216">
        <f t="shared" si="420"/>
        <v>0</v>
      </c>
      <c r="AJ38" s="267">
        <v>3.25</v>
      </c>
      <c r="AK38" s="102"/>
      <c r="AL38" s="267">
        <v>11.13</v>
      </c>
      <c r="AM38" s="102"/>
      <c r="AN38" s="267">
        <v>5.0</v>
      </c>
      <c r="AO38" s="102"/>
      <c r="AP38" s="267">
        <v>4.88</v>
      </c>
      <c r="AQ38" s="102"/>
      <c r="AR38" s="267">
        <v>7.0</v>
      </c>
      <c r="AS38" s="102"/>
      <c r="AT38" s="267">
        <v>0.25</v>
      </c>
      <c r="AU38" s="295"/>
      <c r="AV38" s="88">
        <v>6.0</v>
      </c>
      <c r="AW38" s="89">
        <v>2.0</v>
      </c>
      <c r="AX38" s="90">
        <f t="shared" ref="AX38:AY38" si="421">(AV38/$C38)*100</f>
        <v>75</v>
      </c>
      <c r="AY38" s="216">
        <f t="shared" si="421"/>
        <v>25</v>
      </c>
      <c r="AZ38" s="90">
        <f t="shared" ref="AZ38:BA38" si="422">(AV38/$C$41)*100</f>
        <v>23.07692308</v>
      </c>
      <c r="BA38" s="216">
        <f t="shared" si="422"/>
        <v>7.692307692</v>
      </c>
      <c r="BB38" s="267">
        <v>3.0</v>
      </c>
      <c r="BC38" s="89">
        <v>4.0</v>
      </c>
      <c r="BD38" s="267">
        <v>12.33</v>
      </c>
      <c r="BE38" s="89">
        <v>7.5</v>
      </c>
      <c r="BF38" s="267">
        <v>3.0</v>
      </c>
      <c r="BG38" s="89">
        <v>2.0</v>
      </c>
      <c r="BH38" s="267">
        <v>4.83</v>
      </c>
      <c r="BI38" s="89">
        <v>5.0</v>
      </c>
      <c r="BJ38" s="267">
        <v>6.0</v>
      </c>
      <c r="BK38" s="89">
        <v>2.0</v>
      </c>
      <c r="BL38" s="267">
        <v>0.33</v>
      </c>
      <c r="BM38" s="294">
        <v>0.0</v>
      </c>
      <c r="BN38" s="99"/>
      <c r="BO38" s="89">
        <v>8.0</v>
      </c>
      <c r="BP38" s="90">
        <f t="shared" ref="BP38:BQ38" si="423">(BN38/$C38)*100</f>
        <v>0</v>
      </c>
      <c r="BQ38" s="216">
        <f t="shared" si="423"/>
        <v>100</v>
      </c>
      <c r="BR38" s="90">
        <f t="shared" ref="BR38:BS38" si="424">(BN38/$C$41)*100</f>
        <v>0</v>
      </c>
      <c r="BS38" s="216">
        <f t="shared" si="424"/>
        <v>30.76923077</v>
      </c>
      <c r="BT38" s="273"/>
      <c r="BU38" s="89">
        <v>3.25</v>
      </c>
      <c r="BV38" s="273"/>
      <c r="BW38" s="89">
        <v>11.13</v>
      </c>
      <c r="BX38" s="273"/>
      <c r="BY38" s="89">
        <v>5.0</v>
      </c>
      <c r="BZ38" s="273"/>
      <c r="CA38" s="89">
        <v>4.88</v>
      </c>
      <c r="CB38" s="273"/>
      <c r="CC38" s="89">
        <v>7.0</v>
      </c>
      <c r="CD38" s="273"/>
      <c r="CE38" s="294">
        <v>0.25</v>
      </c>
      <c r="CF38" s="88">
        <v>1.0</v>
      </c>
      <c r="CG38" s="89">
        <v>7.0</v>
      </c>
      <c r="CH38" s="90">
        <f t="shared" ref="CH38:CI38" si="425">(CF38/$C38)*100</f>
        <v>12.5</v>
      </c>
      <c r="CI38" s="216">
        <f t="shared" si="425"/>
        <v>87.5</v>
      </c>
      <c r="CJ38" s="90">
        <f t="shared" ref="CJ38:CK38" si="426">(CF38/$C$41)*100</f>
        <v>3.846153846</v>
      </c>
      <c r="CK38" s="216">
        <f t="shared" si="426"/>
        <v>26.92307692</v>
      </c>
      <c r="CL38" s="267">
        <v>2.0</v>
      </c>
      <c r="CM38" s="89">
        <v>3.43</v>
      </c>
      <c r="CN38" s="267">
        <v>1.0</v>
      </c>
      <c r="CO38" s="89">
        <v>12.57</v>
      </c>
      <c r="CP38" s="267">
        <v>1.0</v>
      </c>
      <c r="CQ38" s="89">
        <v>4.0</v>
      </c>
      <c r="CR38" s="267">
        <v>2.0</v>
      </c>
      <c r="CS38" s="89">
        <v>5.29</v>
      </c>
      <c r="CT38" s="267">
        <v>1.0</v>
      </c>
      <c r="CU38" s="89">
        <v>7.0</v>
      </c>
      <c r="CV38" s="267">
        <v>0.0</v>
      </c>
      <c r="CW38" s="294">
        <v>0.29</v>
      </c>
      <c r="CX38" s="88">
        <v>5.0</v>
      </c>
      <c r="CY38" s="89">
        <v>3.0</v>
      </c>
      <c r="CZ38" s="90">
        <f t="shared" ref="CZ38:DA38" si="427">(CX38/$C38)*100</f>
        <v>62.5</v>
      </c>
      <c r="DA38" s="216">
        <f t="shared" si="427"/>
        <v>37.5</v>
      </c>
      <c r="DB38" s="90">
        <f t="shared" ref="DB38:DC38" si="428">(CX38/$C$41)*100</f>
        <v>19.23076923</v>
      </c>
      <c r="DC38" s="216">
        <f t="shared" si="428"/>
        <v>11.53846154</v>
      </c>
      <c r="DD38" s="267">
        <v>2.0</v>
      </c>
      <c r="DE38" s="89">
        <v>5.33</v>
      </c>
      <c r="DF38" s="267">
        <v>9.8</v>
      </c>
      <c r="DG38" s="89">
        <v>13.33</v>
      </c>
      <c r="DH38" s="267">
        <v>2.0</v>
      </c>
      <c r="DI38" s="89">
        <v>3.0</v>
      </c>
      <c r="DJ38" s="267">
        <v>3.0</v>
      </c>
      <c r="DK38" s="89">
        <v>8.0</v>
      </c>
      <c r="DL38" s="267">
        <v>5.0</v>
      </c>
      <c r="DM38" s="89">
        <v>3.0</v>
      </c>
      <c r="DN38" s="267">
        <v>0.2</v>
      </c>
      <c r="DO38" s="294">
        <v>0.33</v>
      </c>
      <c r="DP38" s="207">
        <f t="shared" si="27"/>
        <v>0</v>
      </c>
      <c r="DQ38" s="207">
        <f t="shared" si="28"/>
        <v>1</v>
      </c>
      <c r="DR38" s="207">
        <f t="shared" si="29"/>
        <v>1</v>
      </c>
      <c r="DS38" s="207">
        <f t="shared" si="30"/>
        <v>0</v>
      </c>
      <c r="DT38" s="25"/>
    </row>
    <row r="39">
      <c r="A39" s="35"/>
      <c r="B39" s="266" t="s">
        <v>391</v>
      </c>
      <c r="C39" s="266">
        <v>2.0</v>
      </c>
      <c r="D39" s="85">
        <f t="shared" si="392"/>
        <v>7.692307692</v>
      </c>
      <c r="E39" s="85">
        <f t="shared" si="14"/>
        <v>0.5617977528</v>
      </c>
      <c r="F39" s="266">
        <v>2.5</v>
      </c>
      <c r="G39" s="266">
        <v>1.0</v>
      </c>
      <c r="H39" s="266">
        <v>2.0</v>
      </c>
      <c r="I39" s="266">
        <v>3.0</v>
      </c>
      <c r="J39" s="266">
        <v>1.0</v>
      </c>
      <c r="K39" s="270">
        <v>0.0</v>
      </c>
      <c r="L39" s="88">
        <v>2.0</v>
      </c>
      <c r="M39" s="102"/>
      <c r="N39" s="90">
        <f t="shared" ref="N39:O39" si="429">(L39/$C39)*100</f>
        <v>100</v>
      </c>
      <c r="O39" s="216">
        <f t="shared" si="429"/>
        <v>0</v>
      </c>
      <c r="P39" s="90">
        <f t="shared" ref="P39:Q39" si="430">(L39/$C$41)*100</f>
        <v>7.692307692</v>
      </c>
      <c r="Q39" s="216">
        <f t="shared" si="430"/>
        <v>0</v>
      </c>
      <c r="R39" s="267">
        <v>2.5</v>
      </c>
      <c r="S39" s="102"/>
      <c r="T39" s="267">
        <v>1.0</v>
      </c>
      <c r="U39" s="102"/>
      <c r="V39" s="267">
        <v>2.0</v>
      </c>
      <c r="W39" s="102"/>
      <c r="X39" s="267">
        <v>3.0</v>
      </c>
      <c r="Y39" s="102"/>
      <c r="Z39" s="267">
        <v>1.0</v>
      </c>
      <c r="AA39" s="102"/>
      <c r="AB39" s="267">
        <v>0.0</v>
      </c>
      <c r="AC39" s="295"/>
      <c r="AD39" s="88">
        <v>2.0</v>
      </c>
      <c r="AE39" s="102"/>
      <c r="AF39" s="90">
        <f t="shared" ref="AF39:AG39" si="431">(AD39/$C39)*100</f>
        <v>100</v>
      </c>
      <c r="AG39" s="216">
        <f t="shared" si="431"/>
        <v>0</v>
      </c>
      <c r="AH39" s="90">
        <f t="shared" ref="AH39:AI39" si="432">(AD39/$C$41)*100</f>
        <v>7.692307692</v>
      </c>
      <c r="AI39" s="216">
        <f t="shared" si="432"/>
        <v>0</v>
      </c>
      <c r="AJ39" s="267">
        <v>2.5</v>
      </c>
      <c r="AK39" s="102"/>
      <c r="AL39" s="267">
        <v>1.0</v>
      </c>
      <c r="AM39" s="102"/>
      <c r="AN39" s="267">
        <v>2.0</v>
      </c>
      <c r="AO39" s="102"/>
      <c r="AP39" s="267">
        <v>3.0</v>
      </c>
      <c r="AQ39" s="102"/>
      <c r="AR39" s="267">
        <v>1.0</v>
      </c>
      <c r="AS39" s="102"/>
      <c r="AT39" s="267">
        <v>0.0</v>
      </c>
      <c r="AU39" s="295"/>
      <c r="AV39" s="99"/>
      <c r="AW39" s="89">
        <v>2.0</v>
      </c>
      <c r="AX39" s="90">
        <f t="shared" ref="AX39:AY39" si="433">(AV39/$C39)*100</f>
        <v>0</v>
      </c>
      <c r="AY39" s="216">
        <f t="shared" si="433"/>
        <v>100</v>
      </c>
      <c r="AZ39" s="90">
        <f t="shared" ref="AZ39:BA39" si="434">(AV39/$C$41)*100</f>
        <v>0</v>
      </c>
      <c r="BA39" s="216">
        <f t="shared" si="434"/>
        <v>7.692307692</v>
      </c>
      <c r="BB39" s="273"/>
      <c r="BC39" s="89">
        <v>2.5</v>
      </c>
      <c r="BD39" s="273"/>
      <c r="BE39" s="89">
        <v>1.0</v>
      </c>
      <c r="BF39" s="273"/>
      <c r="BG39" s="89">
        <v>2.0</v>
      </c>
      <c r="BH39" s="273"/>
      <c r="BI39" s="89">
        <v>3.0</v>
      </c>
      <c r="BJ39" s="273"/>
      <c r="BK39" s="89">
        <v>1.0</v>
      </c>
      <c r="BL39" s="273"/>
      <c r="BM39" s="294">
        <v>0.0</v>
      </c>
      <c r="BN39" s="99"/>
      <c r="BO39" s="89">
        <v>2.0</v>
      </c>
      <c r="BP39" s="90">
        <f t="shared" ref="BP39:BQ39" si="435">(BN39/$C39)*100</f>
        <v>0</v>
      </c>
      <c r="BQ39" s="216">
        <f t="shared" si="435"/>
        <v>100</v>
      </c>
      <c r="BR39" s="90">
        <f t="shared" ref="BR39:BS39" si="436">(BN39/$C$41)*100</f>
        <v>0</v>
      </c>
      <c r="BS39" s="216">
        <f t="shared" si="436"/>
        <v>7.692307692</v>
      </c>
      <c r="BT39" s="273"/>
      <c r="BU39" s="89">
        <v>2.5</v>
      </c>
      <c r="BV39" s="273"/>
      <c r="BW39" s="89">
        <v>1.0</v>
      </c>
      <c r="BX39" s="273"/>
      <c r="BY39" s="89">
        <v>2.0</v>
      </c>
      <c r="BZ39" s="273"/>
      <c r="CA39" s="89">
        <v>3.0</v>
      </c>
      <c r="CB39" s="273"/>
      <c r="CC39" s="89">
        <v>1.0</v>
      </c>
      <c r="CD39" s="273"/>
      <c r="CE39" s="294">
        <v>0.0</v>
      </c>
      <c r="CF39" s="88">
        <v>1.0</v>
      </c>
      <c r="CG39" s="89">
        <v>1.0</v>
      </c>
      <c r="CH39" s="90">
        <f t="shared" ref="CH39:CI39" si="437">(CF39/$C39)*100</f>
        <v>50</v>
      </c>
      <c r="CI39" s="216">
        <f t="shared" si="437"/>
        <v>50</v>
      </c>
      <c r="CJ39" s="90">
        <f t="shared" ref="CJ39:CK39" si="438">(CF39/$C$41)*100</f>
        <v>3.846153846</v>
      </c>
      <c r="CK39" s="216">
        <f t="shared" si="438"/>
        <v>3.846153846</v>
      </c>
      <c r="CL39" s="267">
        <v>2.0</v>
      </c>
      <c r="CM39" s="89">
        <v>3.0</v>
      </c>
      <c r="CN39" s="267">
        <v>1.0</v>
      </c>
      <c r="CO39" s="89">
        <v>1.0</v>
      </c>
      <c r="CP39" s="267">
        <v>1.0</v>
      </c>
      <c r="CQ39" s="89">
        <v>1.0</v>
      </c>
      <c r="CR39" s="267">
        <v>3.0</v>
      </c>
      <c r="CS39" s="89">
        <v>3.0</v>
      </c>
      <c r="CT39" s="267">
        <v>1.0</v>
      </c>
      <c r="CU39" s="89">
        <v>1.0</v>
      </c>
      <c r="CV39" s="267">
        <v>0.0</v>
      </c>
      <c r="CW39" s="294">
        <v>0.0</v>
      </c>
      <c r="CX39" s="88">
        <v>2.0</v>
      </c>
      <c r="CY39" s="102"/>
      <c r="CZ39" s="90">
        <f t="shared" ref="CZ39:DA39" si="439">(CX39/$C39)*100</f>
        <v>100</v>
      </c>
      <c r="DA39" s="216">
        <f t="shared" si="439"/>
        <v>0</v>
      </c>
      <c r="DB39" s="90">
        <f t="shared" ref="DB39:DC39" si="440">(CX39/$C$41)*100</f>
        <v>7.692307692</v>
      </c>
      <c r="DC39" s="216">
        <f t="shared" si="440"/>
        <v>0</v>
      </c>
      <c r="DD39" s="267">
        <v>2.5</v>
      </c>
      <c r="DE39" s="102"/>
      <c r="DF39" s="267">
        <v>1.0</v>
      </c>
      <c r="DG39" s="102"/>
      <c r="DH39" s="267">
        <v>2.0</v>
      </c>
      <c r="DI39" s="102"/>
      <c r="DJ39" s="267">
        <v>3.0</v>
      </c>
      <c r="DK39" s="102"/>
      <c r="DL39" s="267">
        <v>1.0</v>
      </c>
      <c r="DM39" s="102"/>
      <c r="DN39" s="267">
        <v>0.0</v>
      </c>
      <c r="DO39" s="295"/>
      <c r="DP39" s="207">
        <f t="shared" si="27"/>
        <v>0</v>
      </c>
      <c r="DQ39" s="207">
        <f t="shared" si="28"/>
        <v>1</v>
      </c>
      <c r="DR39" s="207">
        <f t="shared" si="29"/>
        <v>0</v>
      </c>
      <c r="DS39" s="207">
        <f t="shared" si="30"/>
        <v>1</v>
      </c>
      <c r="DT39" s="25"/>
    </row>
    <row r="40">
      <c r="A40" s="45"/>
      <c r="B40" s="266" t="s">
        <v>327</v>
      </c>
      <c r="C40" s="266">
        <v>3.0</v>
      </c>
      <c r="D40" s="85">
        <f t="shared" si="392"/>
        <v>11.53846154</v>
      </c>
      <c r="E40" s="85">
        <f t="shared" si="14"/>
        <v>0.8426966292</v>
      </c>
      <c r="F40" s="266">
        <v>3.67</v>
      </c>
      <c r="G40" s="266">
        <v>18.0</v>
      </c>
      <c r="H40" s="266">
        <v>3.0</v>
      </c>
      <c r="I40" s="266">
        <v>3.67</v>
      </c>
      <c r="J40" s="266">
        <v>2.0</v>
      </c>
      <c r="K40" s="270">
        <v>0.0</v>
      </c>
      <c r="L40" s="88">
        <v>3.0</v>
      </c>
      <c r="M40" s="102"/>
      <c r="N40" s="90">
        <f t="shared" ref="N40:O40" si="441">(L40/$C40)*100</f>
        <v>100</v>
      </c>
      <c r="O40" s="216">
        <f t="shared" si="441"/>
        <v>0</v>
      </c>
      <c r="P40" s="90">
        <f t="shared" ref="P40:Q40" si="442">(L40/$C$41)*100</f>
        <v>11.53846154</v>
      </c>
      <c r="Q40" s="216">
        <f t="shared" si="442"/>
        <v>0</v>
      </c>
      <c r="R40" s="267">
        <v>3.67</v>
      </c>
      <c r="S40" s="102"/>
      <c r="T40" s="267">
        <v>18.0</v>
      </c>
      <c r="U40" s="102"/>
      <c r="V40" s="267">
        <v>3.0</v>
      </c>
      <c r="W40" s="102"/>
      <c r="X40" s="267">
        <v>3.67</v>
      </c>
      <c r="Y40" s="102"/>
      <c r="Z40" s="267">
        <v>2.0</v>
      </c>
      <c r="AA40" s="102"/>
      <c r="AB40" s="267">
        <v>0.0</v>
      </c>
      <c r="AC40" s="295"/>
      <c r="AD40" s="88">
        <v>3.0</v>
      </c>
      <c r="AE40" s="102"/>
      <c r="AF40" s="90">
        <f t="shared" ref="AF40:AG40" si="443">(AD40/$C40)*100</f>
        <v>100</v>
      </c>
      <c r="AG40" s="216">
        <f t="shared" si="443"/>
        <v>0</v>
      </c>
      <c r="AH40" s="90">
        <f t="shared" ref="AH40:AI40" si="444">(AD40/$C$41)*100</f>
        <v>11.53846154</v>
      </c>
      <c r="AI40" s="216">
        <f t="shared" si="444"/>
        <v>0</v>
      </c>
      <c r="AJ40" s="267">
        <v>3.67</v>
      </c>
      <c r="AK40" s="102"/>
      <c r="AL40" s="267">
        <v>18.0</v>
      </c>
      <c r="AM40" s="102"/>
      <c r="AN40" s="267">
        <v>3.0</v>
      </c>
      <c r="AO40" s="102"/>
      <c r="AP40" s="267">
        <v>3.67</v>
      </c>
      <c r="AQ40" s="102"/>
      <c r="AR40" s="267">
        <v>2.0</v>
      </c>
      <c r="AS40" s="102"/>
      <c r="AT40" s="267">
        <v>0.0</v>
      </c>
      <c r="AU40" s="295"/>
      <c r="AV40" s="88">
        <v>2.0</v>
      </c>
      <c r="AW40" s="89">
        <v>1.0</v>
      </c>
      <c r="AX40" s="90">
        <f t="shared" ref="AX40:AY40" si="445">(AV40/$C40)*100</f>
        <v>66.66666667</v>
      </c>
      <c r="AY40" s="216">
        <f t="shared" si="445"/>
        <v>33.33333333</v>
      </c>
      <c r="AZ40" s="90">
        <f t="shared" ref="AZ40:BA40" si="446">(AV40/$C$41)*100</f>
        <v>7.692307692</v>
      </c>
      <c r="BA40" s="216">
        <f t="shared" si="446"/>
        <v>3.846153846</v>
      </c>
      <c r="BB40" s="267">
        <v>4.0</v>
      </c>
      <c r="BC40" s="89">
        <v>3.0</v>
      </c>
      <c r="BD40" s="267">
        <v>23.5</v>
      </c>
      <c r="BE40" s="89">
        <v>7.0</v>
      </c>
      <c r="BF40" s="267">
        <v>2.0</v>
      </c>
      <c r="BG40" s="89">
        <v>1.0</v>
      </c>
      <c r="BH40" s="267">
        <v>3.0</v>
      </c>
      <c r="BI40" s="89">
        <v>5.0</v>
      </c>
      <c r="BJ40" s="267">
        <v>2.0</v>
      </c>
      <c r="BK40" s="89">
        <v>1.0</v>
      </c>
      <c r="BL40" s="267">
        <v>0.0</v>
      </c>
      <c r="BM40" s="294">
        <v>0.0</v>
      </c>
      <c r="BN40" s="99"/>
      <c r="BO40" s="89">
        <v>3.0</v>
      </c>
      <c r="BP40" s="90">
        <f t="shared" ref="BP40:BQ40" si="447">(BN40/$C40)*100</f>
        <v>0</v>
      </c>
      <c r="BQ40" s="216">
        <f t="shared" si="447"/>
        <v>100</v>
      </c>
      <c r="BR40" s="90">
        <f t="shared" ref="BR40:BS40" si="448">(BN40/$C$41)*100</f>
        <v>0</v>
      </c>
      <c r="BS40" s="216">
        <f t="shared" si="448"/>
        <v>11.53846154</v>
      </c>
      <c r="BT40" s="273"/>
      <c r="BU40" s="89">
        <v>3.67</v>
      </c>
      <c r="BV40" s="273"/>
      <c r="BW40" s="89">
        <v>18.0</v>
      </c>
      <c r="BX40" s="273"/>
      <c r="BY40" s="89">
        <v>3.0</v>
      </c>
      <c r="BZ40" s="273"/>
      <c r="CA40" s="89">
        <v>3.67</v>
      </c>
      <c r="CB40" s="273"/>
      <c r="CC40" s="89">
        <v>2.0</v>
      </c>
      <c r="CD40" s="273"/>
      <c r="CE40" s="294">
        <v>0.0</v>
      </c>
      <c r="CF40" s="99"/>
      <c r="CG40" s="89">
        <v>3.0</v>
      </c>
      <c r="CH40" s="90">
        <f t="shared" ref="CH40:CI40" si="449">(CF40/$C40)*100</f>
        <v>0</v>
      </c>
      <c r="CI40" s="216">
        <f t="shared" si="449"/>
        <v>100</v>
      </c>
      <c r="CJ40" s="90">
        <f t="shared" ref="CJ40:CK40" si="450">(CF40/$C$41)*100</f>
        <v>0</v>
      </c>
      <c r="CK40" s="216">
        <f t="shared" si="450"/>
        <v>11.53846154</v>
      </c>
      <c r="CL40" s="273"/>
      <c r="CM40" s="89">
        <v>3.67</v>
      </c>
      <c r="CN40" s="273"/>
      <c r="CO40" s="89">
        <v>18.0</v>
      </c>
      <c r="CP40" s="273"/>
      <c r="CQ40" s="89">
        <v>3.0</v>
      </c>
      <c r="CR40" s="273"/>
      <c r="CS40" s="89">
        <v>3.67</v>
      </c>
      <c r="CT40" s="273"/>
      <c r="CU40" s="89">
        <v>2.0</v>
      </c>
      <c r="CV40" s="273"/>
      <c r="CW40" s="294">
        <v>0.0</v>
      </c>
      <c r="CX40" s="88">
        <v>3.0</v>
      </c>
      <c r="CY40" s="102"/>
      <c r="CZ40" s="90">
        <f t="shared" ref="CZ40:DA40" si="451">(CX40/$C40)*100</f>
        <v>100</v>
      </c>
      <c r="DA40" s="216">
        <f t="shared" si="451"/>
        <v>0</v>
      </c>
      <c r="DB40" s="90">
        <f t="shared" ref="DB40:DC40" si="452">(CX40/$C$41)*100</f>
        <v>11.53846154</v>
      </c>
      <c r="DC40" s="216">
        <f t="shared" si="452"/>
        <v>0</v>
      </c>
      <c r="DD40" s="267">
        <v>3.67</v>
      </c>
      <c r="DE40" s="102"/>
      <c r="DF40" s="267">
        <v>18.0</v>
      </c>
      <c r="DG40" s="102"/>
      <c r="DH40" s="267">
        <v>3.0</v>
      </c>
      <c r="DI40" s="102"/>
      <c r="DJ40" s="267">
        <v>3.67</v>
      </c>
      <c r="DK40" s="102"/>
      <c r="DL40" s="267">
        <v>2.0</v>
      </c>
      <c r="DM40" s="102"/>
      <c r="DN40" s="267">
        <v>0.0</v>
      </c>
      <c r="DO40" s="295"/>
      <c r="DP40" s="207">
        <f t="shared" si="27"/>
        <v>0</v>
      </c>
      <c r="DQ40" s="207">
        <f t="shared" si="28"/>
        <v>1</v>
      </c>
      <c r="DR40" s="207">
        <f t="shared" si="29"/>
        <v>0</v>
      </c>
      <c r="DS40" s="207">
        <f t="shared" si="30"/>
        <v>1</v>
      </c>
      <c r="DT40" s="25"/>
    </row>
    <row r="41">
      <c r="A41" s="296" t="s">
        <v>2788</v>
      </c>
      <c r="B41" s="40"/>
      <c r="C41" s="297">
        <v>26.0</v>
      </c>
      <c r="D41" s="298">
        <f t="shared" si="392"/>
        <v>100</v>
      </c>
      <c r="E41" s="298">
        <f t="shared" si="14"/>
        <v>7.303370787</v>
      </c>
      <c r="F41" s="297">
        <v>3.58</v>
      </c>
      <c r="G41" s="297">
        <v>9.04</v>
      </c>
      <c r="H41" s="297">
        <v>7.0</v>
      </c>
      <c r="I41" s="297">
        <v>4.04</v>
      </c>
      <c r="J41" s="297">
        <v>18.0</v>
      </c>
      <c r="K41" s="299">
        <v>0.23</v>
      </c>
      <c r="L41" s="300">
        <v>26.0</v>
      </c>
      <c r="M41" s="301"/>
      <c r="N41" s="298">
        <f t="shared" ref="N41:O41" si="453">(L41/$C41)*100</f>
        <v>100</v>
      </c>
      <c r="O41" s="298">
        <f t="shared" si="453"/>
        <v>0</v>
      </c>
      <c r="P41" s="298">
        <f t="shared" ref="P41:Q41" si="454">(L41/$C$41)*100</f>
        <v>100</v>
      </c>
      <c r="Q41" s="298">
        <f t="shared" si="454"/>
        <v>0</v>
      </c>
      <c r="R41" s="297">
        <v>3.58</v>
      </c>
      <c r="S41" s="301"/>
      <c r="T41" s="297">
        <v>9.04</v>
      </c>
      <c r="U41" s="301"/>
      <c r="V41" s="297">
        <v>7.0</v>
      </c>
      <c r="W41" s="301"/>
      <c r="X41" s="297">
        <v>4.04</v>
      </c>
      <c r="Y41" s="301"/>
      <c r="Z41" s="297">
        <v>18.0</v>
      </c>
      <c r="AA41" s="301"/>
      <c r="AB41" s="297">
        <v>0.23</v>
      </c>
      <c r="AC41" s="302"/>
      <c r="AD41" s="300">
        <v>25.0</v>
      </c>
      <c r="AE41" s="297">
        <v>1.0</v>
      </c>
      <c r="AF41" s="298">
        <f t="shared" ref="AF41:AG41" si="455">(AD41/$C41)*100</f>
        <v>96.15384615</v>
      </c>
      <c r="AG41" s="298">
        <f t="shared" si="455"/>
        <v>3.846153846</v>
      </c>
      <c r="AH41" s="298">
        <f t="shared" ref="AH41:AI41" si="456">(AD41/$C$41)*100</f>
        <v>96.15384615</v>
      </c>
      <c r="AI41" s="298">
        <f t="shared" si="456"/>
        <v>3.846153846</v>
      </c>
      <c r="AJ41" s="297">
        <v>3.52</v>
      </c>
      <c r="AK41" s="297">
        <v>5.0</v>
      </c>
      <c r="AL41" s="297">
        <v>9.36</v>
      </c>
      <c r="AM41" s="297">
        <v>1.0</v>
      </c>
      <c r="AN41" s="297">
        <v>6.0</v>
      </c>
      <c r="AO41" s="297">
        <v>1.0</v>
      </c>
      <c r="AP41" s="297">
        <v>4.04</v>
      </c>
      <c r="AQ41" s="297">
        <v>4.0</v>
      </c>
      <c r="AR41" s="297">
        <v>17.0</v>
      </c>
      <c r="AS41" s="297">
        <v>1.0</v>
      </c>
      <c r="AT41" s="297">
        <v>0.24</v>
      </c>
      <c r="AU41" s="299">
        <v>0.0</v>
      </c>
      <c r="AV41" s="300">
        <v>16.0</v>
      </c>
      <c r="AW41" s="297">
        <v>10.0</v>
      </c>
      <c r="AX41" s="298">
        <f t="shared" ref="AX41:AY41" si="457">(AV41/$C41)*100</f>
        <v>61.53846154</v>
      </c>
      <c r="AY41" s="298">
        <f t="shared" si="457"/>
        <v>38.46153846</v>
      </c>
      <c r="AZ41" s="298">
        <f t="shared" ref="AZ41:BA41" si="458">(AV41/$C$41)*100</f>
        <v>61.53846154</v>
      </c>
      <c r="BA41" s="298">
        <f t="shared" si="458"/>
        <v>38.46153846</v>
      </c>
      <c r="BB41" s="297">
        <v>2.75</v>
      </c>
      <c r="BC41" s="297">
        <v>4.9</v>
      </c>
      <c r="BD41" s="297">
        <v>10.81</v>
      </c>
      <c r="BE41" s="297">
        <v>6.2</v>
      </c>
      <c r="BF41" s="297">
        <v>3.0</v>
      </c>
      <c r="BG41" s="297">
        <v>6.0</v>
      </c>
      <c r="BH41" s="297">
        <v>3.88</v>
      </c>
      <c r="BI41" s="297">
        <v>4.3</v>
      </c>
      <c r="BJ41" s="297">
        <v>13.0</v>
      </c>
      <c r="BK41" s="297">
        <v>8.0</v>
      </c>
      <c r="BL41" s="297">
        <v>0.13</v>
      </c>
      <c r="BM41" s="299">
        <v>0.4</v>
      </c>
      <c r="BN41" s="303"/>
      <c r="BO41" s="297">
        <v>26.0</v>
      </c>
      <c r="BP41" s="298">
        <f t="shared" ref="BP41:BQ41" si="459">(BN41/$C41)*100</f>
        <v>0</v>
      </c>
      <c r="BQ41" s="298">
        <f t="shared" si="459"/>
        <v>100</v>
      </c>
      <c r="BR41" s="298">
        <f t="shared" ref="BR41:BS41" si="460">(BN41/$C$41)*100</f>
        <v>0</v>
      </c>
      <c r="BS41" s="298">
        <f t="shared" si="460"/>
        <v>100</v>
      </c>
      <c r="BT41" s="301"/>
      <c r="BU41" s="297">
        <v>3.58</v>
      </c>
      <c r="BV41" s="301"/>
      <c r="BW41" s="297">
        <v>9.04</v>
      </c>
      <c r="BX41" s="301"/>
      <c r="BY41" s="297">
        <v>7.0</v>
      </c>
      <c r="BZ41" s="301"/>
      <c r="CA41" s="297">
        <v>4.04</v>
      </c>
      <c r="CB41" s="301"/>
      <c r="CC41" s="297">
        <v>18.0</v>
      </c>
      <c r="CD41" s="301"/>
      <c r="CE41" s="299">
        <v>0.23</v>
      </c>
      <c r="CF41" s="300">
        <v>2.0</v>
      </c>
      <c r="CG41" s="297">
        <v>24.0</v>
      </c>
      <c r="CH41" s="298">
        <f t="shared" ref="CH41:CI41" si="461">(CF41/$C41)*100</f>
        <v>7.692307692</v>
      </c>
      <c r="CI41" s="298">
        <f t="shared" si="461"/>
        <v>92.30769231</v>
      </c>
      <c r="CJ41" s="298">
        <f t="shared" ref="CJ41:CK41" si="462">(CF41/$C$41)*100</f>
        <v>7.692307692</v>
      </c>
      <c r="CK41" s="298">
        <f t="shared" si="462"/>
        <v>92.30769231</v>
      </c>
      <c r="CL41" s="297">
        <v>2.0</v>
      </c>
      <c r="CM41" s="297">
        <v>3.71</v>
      </c>
      <c r="CN41" s="297">
        <v>1.0</v>
      </c>
      <c r="CO41" s="297">
        <v>9.71</v>
      </c>
      <c r="CP41" s="297">
        <v>1.0</v>
      </c>
      <c r="CQ41" s="297">
        <v>6.0</v>
      </c>
      <c r="CR41" s="297">
        <v>2.5</v>
      </c>
      <c r="CS41" s="297">
        <v>4.17</v>
      </c>
      <c r="CT41" s="297">
        <v>1.0</v>
      </c>
      <c r="CU41" s="297">
        <v>18.0</v>
      </c>
      <c r="CV41" s="297">
        <v>0.0</v>
      </c>
      <c r="CW41" s="299">
        <v>0.25</v>
      </c>
      <c r="CX41" s="300">
        <v>19.0</v>
      </c>
      <c r="CY41" s="297">
        <v>7.0</v>
      </c>
      <c r="CZ41" s="298">
        <f t="shared" ref="CZ41:DA41" si="463">(CX41/$C41)*100</f>
        <v>73.07692308</v>
      </c>
      <c r="DA41" s="298">
        <f t="shared" si="463"/>
        <v>26.92307692</v>
      </c>
      <c r="DB41" s="298">
        <f t="shared" ref="DB41:DC41" si="464">(CX41/$C$41)*100</f>
        <v>73.07692308</v>
      </c>
      <c r="DC41" s="298">
        <f t="shared" si="464"/>
        <v>26.92307692</v>
      </c>
      <c r="DD41" s="297">
        <v>2.63</v>
      </c>
      <c r="DE41" s="297">
        <v>6.14</v>
      </c>
      <c r="DF41" s="297">
        <v>6.95</v>
      </c>
      <c r="DG41" s="297">
        <v>14.71</v>
      </c>
      <c r="DH41" s="297">
        <v>5.0</v>
      </c>
      <c r="DI41" s="297">
        <v>3.0</v>
      </c>
      <c r="DJ41" s="297">
        <v>3.26</v>
      </c>
      <c r="DK41" s="297">
        <v>6.14</v>
      </c>
      <c r="DL41" s="297">
        <v>14.0</v>
      </c>
      <c r="DM41" s="297">
        <v>7.0</v>
      </c>
      <c r="DN41" s="297">
        <v>0.21</v>
      </c>
      <c r="DO41" s="299">
        <v>0.29</v>
      </c>
      <c r="DP41" s="207">
        <f t="shared" si="27"/>
        <v>1</v>
      </c>
      <c r="DQ41" s="207">
        <f t="shared" si="28"/>
        <v>0</v>
      </c>
      <c r="DR41" s="207">
        <f t="shared" si="29"/>
        <v>1</v>
      </c>
      <c r="DS41" s="207">
        <f t="shared" si="30"/>
        <v>0</v>
      </c>
      <c r="DT41" s="25"/>
    </row>
    <row r="42">
      <c r="A42" s="304" t="s">
        <v>2741</v>
      </c>
      <c r="B42" s="109"/>
      <c r="C42" s="305">
        <v>356.0</v>
      </c>
      <c r="D42" s="306"/>
      <c r="E42" s="307">
        <f t="shared" si="14"/>
        <v>100</v>
      </c>
      <c r="F42" s="305">
        <v>5.02</v>
      </c>
      <c r="G42" s="305">
        <v>76.06</v>
      </c>
      <c r="H42" s="305">
        <v>47.0</v>
      </c>
      <c r="I42" s="305">
        <v>5.258426966</v>
      </c>
      <c r="J42" s="305">
        <v>93.0</v>
      </c>
      <c r="K42" s="308">
        <v>0.26</v>
      </c>
      <c r="L42" s="309">
        <v>309.0</v>
      </c>
      <c r="M42" s="305">
        <v>47.0</v>
      </c>
      <c r="N42" s="307">
        <f t="shared" ref="N42:O42" si="465">(L42/$C42)*100</f>
        <v>86.79775281</v>
      </c>
      <c r="O42" s="307">
        <f t="shared" si="465"/>
        <v>13.20224719</v>
      </c>
      <c r="P42" s="306"/>
      <c r="Q42" s="306"/>
      <c r="R42" s="305">
        <v>4.63</v>
      </c>
      <c r="S42" s="305">
        <v>7.55</v>
      </c>
      <c r="T42" s="305">
        <v>73.55</v>
      </c>
      <c r="U42" s="305">
        <v>92.62</v>
      </c>
      <c r="V42" s="305">
        <v>30.0</v>
      </c>
      <c r="W42" s="305">
        <v>18.0</v>
      </c>
      <c r="X42" s="305">
        <v>4.87</v>
      </c>
      <c r="Y42" s="305">
        <v>7.79</v>
      </c>
      <c r="Z42" s="305">
        <v>86.0</v>
      </c>
      <c r="AA42" s="305">
        <v>31.0</v>
      </c>
      <c r="AB42" s="305">
        <v>0.2</v>
      </c>
      <c r="AC42" s="308">
        <v>0.62</v>
      </c>
      <c r="AD42" s="309">
        <v>222.0</v>
      </c>
      <c r="AE42" s="305">
        <v>134.0</v>
      </c>
      <c r="AF42" s="307">
        <f t="shared" ref="AF42:AG42" si="466">(AD42/$C42)*100</f>
        <v>62.35955056</v>
      </c>
      <c r="AG42" s="307">
        <f t="shared" si="466"/>
        <v>37.64044944</v>
      </c>
      <c r="AH42" s="306"/>
      <c r="AI42" s="306"/>
      <c r="AJ42" s="305">
        <v>4.25</v>
      </c>
      <c r="AK42" s="305">
        <v>6.28</v>
      </c>
      <c r="AL42" s="305">
        <v>59.05</v>
      </c>
      <c r="AM42" s="305">
        <v>104.25</v>
      </c>
      <c r="AN42" s="305">
        <v>24.0</v>
      </c>
      <c r="AO42" s="305">
        <v>25.0</v>
      </c>
      <c r="AP42" s="305">
        <v>4.51</v>
      </c>
      <c r="AQ42" s="305">
        <v>6.5</v>
      </c>
      <c r="AR42" s="305">
        <v>78.0</v>
      </c>
      <c r="AS42" s="305">
        <v>57.0</v>
      </c>
      <c r="AT42" s="305">
        <v>0.18</v>
      </c>
      <c r="AU42" s="308">
        <v>0.39</v>
      </c>
      <c r="AV42" s="309">
        <v>206.0</v>
      </c>
      <c r="AW42" s="305">
        <v>150.0</v>
      </c>
      <c r="AX42" s="307">
        <f t="shared" ref="AX42:AY42" si="467">(AV42/$C42)*100</f>
        <v>57.86516854</v>
      </c>
      <c r="AY42" s="307">
        <f t="shared" si="467"/>
        <v>42.13483146</v>
      </c>
      <c r="AZ42" s="306"/>
      <c r="BA42" s="306"/>
      <c r="BB42" s="305">
        <v>3.42</v>
      </c>
      <c r="BC42" s="305">
        <v>7.21</v>
      </c>
      <c r="BD42" s="305">
        <v>47.75</v>
      </c>
      <c r="BE42" s="305">
        <v>114.95</v>
      </c>
      <c r="BF42" s="305">
        <v>22.0</v>
      </c>
      <c r="BG42" s="305">
        <v>32.0</v>
      </c>
      <c r="BH42" s="305">
        <v>4.41</v>
      </c>
      <c r="BI42" s="305">
        <v>6.42</v>
      </c>
      <c r="BJ42" s="305">
        <v>78.0</v>
      </c>
      <c r="BK42" s="305">
        <v>63.0</v>
      </c>
      <c r="BL42" s="305">
        <v>0.14</v>
      </c>
      <c r="BM42" s="308">
        <v>0.43</v>
      </c>
      <c r="BN42" s="309">
        <v>28.0</v>
      </c>
      <c r="BO42" s="305">
        <v>328.0</v>
      </c>
      <c r="BP42" s="307">
        <f t="shared" ref="BP42:BQ42" si="468">(BN42/$C42)*100</f>
        <v>7.865168539</v>
      </c>
      <c r="BQ42" s="307">
        <f t="shared" si="468"/>
        <v>92.13483146</v>
      </c>
      <c r="BR42" s="306"/>
      <c r="BS42" s="306"/>
      <c r="BT42" s="305">
        <v>1.89</v>
      </c>
      <c r="BU42" s="305">
        <v>5.28</v>
      </c>
      <c r="BV42" s="305">
        <v>183.0</v>
      </c>
      <c r="BW42" s="305">
        <v>66.94</v>
      </c>
      <c r="BX42" s="305">
        <v>9.0</v>
      </c>
      <c r="BY42" s="305">
        <v>38.0</v>
      </c>
      <c r="BZ42" s="305">
        <v>3.89</v>
      </c>
      <c r="CA42" s="305">
        <v>5.38</v>
      </c>
      <c r="CB42" s="305">
        <v>24.0</v>
      </c>
      <c r="CC42" s="305">
        <v>89.0</v>
      </c>
      <c r="CD42" s="305">
        <v>0.04</v>
      </c>
      <c r="CE42" s="308">
        <v>0.28</v>
      </c>
      <c r="CF42" s="309">
        <v>92.0</v>
      </c>
      <c r="CG42" s="305">
        <v>264.0</v>
      </c>
      <c r="CH42" s="307">
        <f t="shared" ref="CH42:CI42" si="469">(CF42/$C42)*100</f>
        <v>25.84269663</v>
      </c>
      <c r="CI42" s="307">
        <f t="shared" si="469"/>
        <v>74.15730337</v>
      </c>
      <c r="CJ42" s="306"/>
      <c r="CK42" s="306"/>
      <c r="CL42" s="305">
        <v>2.5</v>
      </c>
      <c r="CM42" s="305">
        <v>5.89</v>
      </c>
      <c r="CN42" s="305">
        <v>143.8</v>
      </c>
      <c r="CO42" s="305">
        <v>52.46</v>
      </c>
      <c r="CP42" s="305">
        <v>26.0</v>
      </c>
      <c r="CQ42" s="305">
        <v>33.0</v>
      </c>
      <c r="CR42" s="305">
        <v>3.97</v>
      </c>
      <c r="CS42" s="305">
        <v>5.71</v>
      </c>
      <c r="CT42" s="305">
        <v>50.0</v>
      </c>
      <c r="CU42" s="305">
        <v>83.0</v>
      </c>
      <c r="CV42" s="305">
        <v>0.15</v>
      </c>
      <c r="CW42" s="308">
        <v>0.3</v>
      </c>
      <c r="CX42" s="309">
        <v>210.0</v>
      </c>
      <c r="CY42" s="305">
        <v>146.0</v>
      </c>
      <c r="CZ42" s="307">
        <f t="shared" ref="CZ42:DA42" si="470">(CX42/$C42)*100</f>
        <v>58.98876404</v>
      </c>
      <c r="DA42" s="307">
        <f t="shared" si="470"/>
        <v>41.01123596</v>
      </c>
      <c r="DB42" s="306"/>
      <c r="DC42" s="306"/>
      <c r="DD42" s="305">
        <v>3.2</v>
      </c>
      <c r="DE42" s="305">
        <v>7.64</v>
      </c>
      <c r="DF42" s="305">
        <v>61.44</v>
      </c>
      <c r="DG42" s="305">
        <v>97.1</v>
      </c>
      <c r="DH42" s="305">
        <v>33.0</v>
      </c>
      <c r="DI42" s="305">
        <v>37.0</v>
      </c>
      <c r="DJ42" s="305">
        <v>3.94</v>
      </c>
      <c r="DK42" s="305">
        <v>7.16</v>
      </c>
      <c r="DL42" s="305">
        <v>72.0</v>
      </c>
      <c r="DM42" s="305">
        <v>64.0</v>
      </c>
      <c r="DN42" s="305">
        <v>0.14</v>
      </c>
      <c r="DO42" s="308">
        <v>0.42</v>
      </c>
      <c r="DP42" s="207">
        <f t="shared" si="27"/>
        <v>1</v>
      </c>
      <c r="DQ42" s="207">
        <f t="shared" si="28"/>
        <v>0</v>
      </c>
      <c r="DR42" s="207">
        <f t="shared" si="29"/>
        <v>1</v>
      </c>
      <c r="DS42" s="207">
        <f t="shared" si="30"/>
        <v>0</v>
      </c>
      <c r="DT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</row>
  </sheetData>
  <mergeCells count="78">
    <mergeCell ref="BH2:BI2"/>
    <mergeCell ref="BJ2:BK2"/>
    <mergeCell ref="H1:H3"/>
    <mergeCell ref="I1:I3"/>
    <mergeCell ref="J1:J3"/>
    <mergeCell ref="K1:K3"/>
    <mergeCell ref="L1:AC1"/>
    <mergeCell ref="AD1:AU1"/>
    <mergeCell ref="AV1:BM1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A41:B41"/>
    <mergeCell ref="A42:B42"/>
    <mergeCell ref="AF2:AG2"/>
    <mergeCell ref="AH2:AI2"/>
    <mergeCell ref="A4:A19"/>
    <mergeCell ref="A20:B20"/>
    <mergeCell ref="A21:A33"/>
    <mergeCell ref="A34:B34"/>
    <mergeCell ref="A35:A40"/>
    <mergeCell ref="CJ2:CK2"/>
    <mergeCell ref="CL2:CM2"/>
    <mergeCell ref="BV2:BW2"/>
    <mergeCell ref="BX2:BY2"/>
    <mergeCell ref="BZ2:CA2"/>
    <mergeCell ref="CB2:CC2"/>
    <mergeCell ref="CD2:CE2"/>
    <mergeCell ref="CF2:CG2"/>
    <mergeCell ref="CH2:CI2"/>
    <mergeCell ref="DB2:DC2"/>
    <mergeCell ref="DD2:DE2"/>
    <mergeCell ref="CN2:CO2"/>
    <mergeCell ref="CP2:CQ2"/>
    <mergeCell ref="CR2:CS2"/>
    <mergeCell ref="CT2:CU2"/>
    <mergeCell ref="CV2:CW2"/>
    <mergeCell ref="CX2:CY2"/>
    <mergeCell ref="CZ2:DA2"/>
    <mergeCell ref="A1:A3"/>
    <mergeCell ref="B1:B3"/>
    <mergeCell ref="C1:C3"/>
    <mergeCell ref="D1:D3"/>
    <mergeCell ref="E1:E3"/>
    <mergeCell ref="F1:F3"/>
    <mergeCell ref="G1:G3"/>
    <mergeCell ref="BN1:CE1"/>
    <mergeCell ref="CF1:CW1"/>
    <mergeCell ref="CX1:DO1"/>
    <mergeCell ref="L2:M2"/>
    <mergeCell ref="N2:O2"/>
    <mergeCell ref="P2:Q2"/>
    <mergeCell ref="R2:S2"/>
    <mergeCell ref="T2:U2"/>
    <mergeCell ref="V2:W2"/>
    <mergeCell ref="X2:Y2"/>
    <mergeCell ref="Z2:AA2"/>
    <mergeCell ref="DF2:DG2"/>
    <mergeCell ref="DH2:DI2"/>
    <mergeCell ref="DJ2:DK2"/>
    <mergeCell ref="DL2:DM2"/>
    <mergeCell ref="DN2:DO2"/>
    <mergeCell ref="AB2:AC2"/>
    <mergeCell ref="AD2:AE2"/>
    <mergeCell ref="BL2:BM2"/>
    <mergeCell ref="BN2:BO2"/>
    <mergeCell ref="BP2:BQ2"/>
    <mergeCell ref="BR2:BS2"/>
    <mergeCell ref="BT2:BU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27.25"/>
    <col customWidth="1" min="3" max="3" width="23.25"/>
    <col customWidth="1" min="4" max="4" width="7.5"/>
    <col customWidth="1" min="5" max="5" width="8.25"/>
    <col customWidth="1" min="9" max="9" width="13.38"/>
    <col customWidth="1" min="10" max="10" width="41.25"/>
    <col customWidth="1" min="14" max="14" width="25.13"/>
    <col customWidth="1" min="15" max="15" width="42.13"/>
    <col customWidth="1" min="16" max="16" width="24.0"/>
  </cols>
  <sheetData>
    <row r="1" ht="15.75" customHeight="1">
      <c r="A1" s="310" t="s">
        <v>2789</v>
      </c>
      <c r="B1" s="311"/>
      <c r="C1" s="311"/>
      <c r="D1" s="311"/>
      <c r="E1" s="311"/>
      <c r="F1" s="40"/>
    </row>
    <row r="2" ht="15.75" customHeight="1">
      <c r="A2" s="1" t="s">
        <v>2790</v>
      </c>
      <c r="B2" s="1" t="s">
        <v>2791</v>
      </c>
      <c r="C2" s="1" t="s">
        <v>2792</v>
      </c>
      <c r="D2" s="1" t="s">
        <v>2793</v>
      </c>
      <c r="E2" s="1" t="s">
        <v>2794</v>
      </c>
      <c r="F2" s="1" t="s">
        <v>2795</v>
      </c>
    </row>
    <row r="3" ht="15.75" customHeight="1">
      <c r="A3" s="312" t="s">
        <v>2796</v>
      </c>
      <c r="B3" s="313" t="s">
        <v>2797</v>
      </c>
      <c r="C3" s="312" t="s">
        <v>1424</v>
      </c>
      <c r="D3" s="312">
        <v>47.0</v>
      </c>
      <c r="E3" s="314">
        <f t="shared" ref="E3:E8" si="1">(D3/356)*100</f>
        <v>13.20224719</v>
      </c>
      <c r="F3" s="312">
        <v>1.0</v>
      </c>
      <c r="N3" s="315"/>
      <c r="O3" s="315"/>
      <c r="P3" s="315"/>
      <c r="Q3" s="315"/>
      <c r="R3" s="316"/>
      <c r="S3" s="316"/>
    </row>
    <row r="4" ht="15.75" customHeight="1">
      <c r="A4" s="312" t="s">
        <v>2798</v>
      </c>
      <c r="B4" s="313" t="s">
        <v>2799</v>
      </c>
      <c r="C4" s="312" t="s">
        <v>2800</v>
      </c>
      <c r="D4" s="312">
        <v>134.0</v>
      </c>
      <c r="E4" s="314">
        <f t="shared" si="1"/>
        <v>37.64044944</v>
      </c>
      <c r="F4" s="312">
        <v>3.0</v>
      </c>
      <c r="N4" s="315"/>
      <c r="O4" s="315"/>
      <c r="P4" s="315"/>
      <c r="Q4" s="315"/>
      <c r="R4" s="317"/>
      <c r="S4" s="316"/>
    </row>
    <row r="5" ht="15.75" customHeight="1">
      <c r="A5" s="312" t="s">
        <v>2801</v>
      </c>
      <c r="B5" s="313" t="s">
        <v>2802</v>
      </c>
      <c r="C5" s="312" t="s">
        <v>2803</v>
      </c>
      <c r="D5" s="312">
        <v>150.0</v>
      </c>
      <c r="E5" s="314">
        <f t="shared" si="1"/>
        <v>42.13483146</v>
      </c>
      <c r="F5" s="312">
        <v>2.0</v>
      </c>
      <c r="N5" s="315"/>
      <c r="O5" s="315"/>
      <c r="P5" s="315"/>
      <c r="Q5" s="315"/>
      <c r="R5" s="317"/>
      <c r="S5" s="316"/>
    </row>
    <row r="6" ht="15.75" customHeight="1">
      <c r="A6" s="312" t="s">
        <v>2804</v>
      </c>
      <c r="B6" s="313" t="s">
        <v>2805</v>
      </c>
      <c r="C6" s="312" t="s">
        <v>183</v>
      </c>
      <c r="D6" s="312">
        <v>328.0</v>
      </c>
      <c r="E6" s="314">
        <f t="shared" si="1"/>
        <v>92.13483146</v>
      </c>
      <c r="F6" s="312">
        <v>1.0</v>
      </c>
      <c r="N6" s="315"/>
      <c r="O6" s="315"/>
      <c r="P6" s="315"/>
      <c r="Q6" s="315"/>
      <c r="R6" s="317"/>
      <c r="S6" s="316"/>
    </row>
    <row r="7" ht="15.75" customHeight="1">
      <c r="A7" s="312" t="s">
        <v>2806</v>
      </c>
      <c r="B7" s="313" t="s">
        <v>2807</v>
      </c>
      <c r="C7" s="312" t="s">
        <v>2808</v>
      </c>
      <c r="D7" s="312">
        <v>264.0</v>
      </c>
      <c r="E7" s="314">
        <f t="shared" si="1"/>
        <v>74.15730337</v>
      </c>
      <c r="F7" s="312">
        <v>1.0</v>
      </c>
      <c r="N7" s="315"/>
      <c r="O7" s="315"/>
      <c r="P7" s="315"/>
      <c r="Q7" s="315"/>
      <c r="R7" s="317"/>
      <c r="S7" s="316"/>
    </row>
    <row r="8" ht="15.75" customHeight="1">
      <c r="A8" s="312" t="s">
        <v>2809</v>
      </c>
      <c r="B8" s="313" t="s">
        <v>2810</v>
      </c>
      <c r="C8" s="312" t="s">
        <v>2811</v>
      </c>
      <c r="D8" s="312">
        <v>146.0</v>
      </c>
      <c r="E8" s="314">
        <f t="shared" si="1"/>
        <v>41.01123596</v>
      </c>
      <c r="F8" s="312">
        <v>5.0</v>
      </c>
      <c r="N8" s="315"/>
      <c r="O8" s="315"/>
      <c r="P8" s="315"/>
      <c r="Q8" s="315"/>
      <c r="R8" s="317"/>
      <c r="S8" s="316"/>
    </row>
    <row r="9" ht="15.75" customHeight="1">
      <c r="N9" s="315"/>
      <c r="O9" s="315"/>
      <c r="P9" s="315"/>
      <c r="Q9" s="315"/>
      <c r="R9" s="317"/>
      <c r="S9" s="316"/>
    </row>
    <row r="10" ht="15.75" customHeight="1"/>
    <row r="11" ht="15.75" customHeight="1"/>
    <row r="12" ht="15.75" customHeight="1">
      <c r="A12" s="265" t="s">
        <v>2812</v>
      </c>
      <c r="B12" s="265" t="s">
        <v>2813</v>
      </c>
      <c r="C12" s="265" t="s">
        <v>2814</v>
      </c>
      <c r="D12" s="265" t="s">
        <v>2793</v>
      </c>
    </row>
    <row r="13" ht="15.75" customHeight="1">
      <c r="A13" s="265" t="s">
        <v>66</v>
      </c>
      <c r="B13" s="266" t="s">
        <v>2815</v>
      </c>
      <c r="C13" s="266">
        <v>12.0</v>
      </c>
      <c r="D13" s="266">
        <v>261.0</v>
      </c>
    </row>
    <row r="14" ht="15.75" customHeight="1">
      <c r="A14" s="265" t="s">
        <v>326</v>
      </c>
      <c r="B14" s="266" t="s">
        <v>2816</v>
      </c>
      <c r="C14" s="266">
        <v>2.0</v>
      </c>
      <c r="D14" s="266">
        <v>51.0</v>
      </c>
    </row>
    <row r="15" ht="15.75" customHeight="1">
      <c r="A15" s="265" t="s">
        <v>172</v>
      </c>
      <c r="B15" s="266" t="s">
        <v>2817</v>
      </c>
      <c r="C15" s="266">
        <v>3.0</v>
      </c>
      <c r="D15" s="266">
        <v>44.0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mergeCells count="1">
    <mergeCell ref="A1:F1"/>
  </mergeCells>
  <drawing r:id="rId1"/>
</worksheet>
</file>