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warning types" sheetId="2" r:id="rId5"/>
  </sheets>
  <definedNames/>
  <calcPr/>
</workbook>
</file>

<file path=xl/sharedStrings.xml><?xml version="1.0" encoding="utf-8"?>
<sst xmlns="http://schemas.openxmlformats.org/spreadsheetml/2006/main" count="131" uniqueCount="88">
  <si>
    <t>Dataset#</t>
  </si>
  <si>
    <t>Snippet#</t>
  </si>
  <si>
    <t>Total warnings</t>
  </si>
  <si>
    <t>True positives?</t>
  </si>
  <si>
    <t>TP cause</t>
  </si>
  <si>
    <t>SO FAR</t>
  </si>
  <si>
    <t>GOAL</t>
  </si>
  <si>
    <t>% COMPLETE</t>
  </si>
  <si>
    <t>total warnings</t>
  </si>
  <si>
    <t>ds1 warnings</t>
  </si>
  <si>
    <t>f</t>
  </si>
  <si>
    <t>ds2 warnings</t>
  </si>
  <si>
    <t>ds3 warnings</t>
  </si>
  <si>
    <t>ds6 warnings</t>
  </si>
  <si>
    <t>ds9 warnings</t>
  </si>
  <si>
    <t>infer: stubbed out null returns</t>
  </si>
  <si>
    <t>dsf warnings</t>
  </si>
  <si>
    <t>True positive %</t>
  </si>
  <si>
    <t>w/o infer TPs</t>
  </si>
  <si>
    <t>total snippets (with warnings)</t>
  </si>
  <si>
    <t>Do we care about this? I think no - I'd prefer to focus on warnings.</t>
  </si>
  <si>
    <t>TP causes:</t>
  </si>
  <si>
    <t>Notes on causes</t>
  </si>
  <si>
    <t>it would be easy to fix this by changing "return null" to "throw new Error()" and then re-running infer + the results. We know it wouldn't change much, because removing infer entirely doesn't change much (from the ablation study).</t>
  </si>
  <si>
    <t>openjml: overflow</t>
  </si>
  <si>
    <t>this isn't really a true positive, because the warning would go away with an annotation. I've updated the doc.</t>
  </si>
  <si>
    <t>CF: dep-ann</t>
  </si>
  <si>
    <t>these should just be removed from the output in a post-processing step (update: I have done this)</t>
  </si>
  <si>
    <t>total</t>
  </si>
  <si>
    <t>Note: number of warnings differs from the csv, which says the TS checker should have reported 7; I can only find 3</t>
  </si>
  <si>
    <t>3 of the other warnings are borderline: they're FPs because they're resolvable by adding annotations, but the line implicated is one that we added to enable compilation</t>
  </si>
  <si>
    <t>warning kind</t>
  </si>
  <si>
    <t>meaning</t>
  </si>
  <si>
    <t>verifier</t>
  </si>
  <si>
    <t>FP or spec?</t>
  </si>
  <si>
    <t>count</t>
  </si>
  <si>
    <t>%</t>
  </si>
  <si>
    <t>Notes</t>
  </si>
  <si>
    <t>(ArithmeticOperationRange)</t>
  </si>
  <si>
    <t>over or underflow</t>
  </si>
  <si>
    <t>OpenJML</t>
  </si>
  <si>
    <t>spec/FP</t>
  </si>
  <si>
    <t>Cannot assign because [var] is not accessible here</t>
  </si>
  <si>
    <t>JaTyC enforces Rust-like rules about mutability. This warning indicates that the variable is not a mutable pointer; JaTyC permits the programmer to declare pointers as mutable, but assumes that pointers are immutable by default.</t>
  </si>
  <si>
    <t>JaTyC</t>
  </si>
  <si>
    <t>spec</t>
  </si>
  <si>
    <t>there are more of these, because not all of the ones in snippet 6,12 were counted</t>
  </si>
  <si>
    <t>Cannot assign: cannot cast from TYPE to TYPE</t>
  </si>
  <si>
    <t>This is a JaTyC warning about an implicit cast. These are usually spec problems (e.g., missing nullability types), but sometimes are FPs (e.g., JaTyC rejects casts from primitives to their wrapped types using this warning!)</t>
  </si>
  <si>
    <t>[var] did not complete its protocol</t>
  </si>
  <si>
    <t xml:space="preserve"> In general, the TS checker issues this error when a protocol isn’t finished (e.g, when you forget to close a stream). I’m not sure what protocol it’s trying to enforce here, but it’s definitely a false positive.</t>
  </si>
  <si>
    <t>FP</t>
  </si>
  <si>
    <t>(PossiblyNullDeReference)</t>
  </si>
  <si>
    <t>This is OpenJML's nullability warning</t>
  </si>
  <si>
    <t>error: Null Dereference</t>
  </si>
  <si>
    <t>This is Infer's nullability warning</t>
  </si>
  <si>
    <t>Infer</t>
  </si>
  <si>
    <t>TP</t>
  </si>
  <si>
    <t>Cannot access [var]</t>
  </si>
  <si>
    <t>JaTyC enforces Rust-like rules about mutability. This warning indicates that the variable cannot be read in this location (usually, because it is a field). A specification indicating world-readability is required.</t>
  </si>
  <si>
    <t>warning: unsafe cast</t>
  </si>
  <si>
    <t>JaTyC warns about almost all casts, because they might be unsafe. This is obvious: if the type system had been able to prove that the correct type was there, then no cast would be needed.</t>
  </si>
  <si>
    <t>InvariantLeaveCaller</t>
  </si>
  <si>
    <t>OpenJML rejects certain calls to stream methods</t>
  </si>
  <si>
    <t>InvariantEntrance</t>
  </si>
  <si>
    <t>OpenJML rejects certain uses of strings, because it cannot establish that their internal array is nonnull</t>
  </si>
  <si>
    <t>Cannot call [method] on null</t>
  </si>
  <si>
    <t>This is JaTyC's null dereference warning for method calls</t>
  </si>
  <si>
    <t xml:space="preserve"> warning: [not.interned]</t>
  </si>
  <si>
    <t>Indicates that == was used without a proof that the arguments were interned</t>
  </si>
  <si>
    <t>CF</t>
  </si>
  <si>
    <t>PossiblyNegativeIndex</t>
  </si>
  <si>
    <t>array access might underflow</t>
  </si>
  <si>
    <t xml:space="preserve">[initialization.fields.uninitialized] </t>
  </si>
  <si>
    <t>this warning indicates that the CF believes a field might be unitialized.</t>
  </si>
  <si>
    <t>warning: [assignment]</t>
  </si>
  <si>
    <t>this warning is quite generic: it indicates that there is some mismatch that the CF has detected between the declared type of a variable and the RHS of an assignment. Usually, this is because the LHS is null (in our dataset).</t>
  </si>
  <si>
    <t>warning: [method.invocation]</t>
  </si>
  <si>
    <t>this warning is also generic, but in our dataset it only indicates missing initialization specifications</t>
  </si>
  <si>
    <t>PossiblyNullAssignment</t>
  </si>
  <si>
    <t>OpenJML issues this warning if it cannot prove that the RHS of an assignment is nonnull. A nullable spec on the RHS would remove it.</t>
  </si>
  <si>
    <t>warning: [return]</t>
  </si>
  <si>
    <t>this is a generic CF warning when a return expression is not compatible with the declared return type. In our dataset, it indicates null returns</t>
  </si>
  <si>
    <t>PossiblyBadCast</t>
  </si>
  <si>
    <t>OpenJML issues this warning if it cannot prove that a cast is safe. This is silly, because casts are going to be "unsafe" most of the time from its perspective: the presence of the cast indicates that 1) javac can't prove it, but 2) a human can</t>
  </si>
  <si>
    <t>NullFormal</t>
  </si>
  <si>
    <t>OpenJML issues this warning if it cannot prove that a parameter is nonnull</t>
  </si>
  <si>
    <t>NOTE: this isn't a full accounting, just a bit of a sample to give us a qualitiative idea of what the warnings are about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</si>
</sst>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FF0000"/>
        <bgColor rgb="FFFF000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10" xfId="0" applyFont="1" applyNumberFormat="1"/>
    <xf borderId="0" fillId="2" fontId="2" numFmtId="0" xfId="0" applyAlignment="1" applyFill="1" applyFont="1">
      <alignment readingOrder="0"/>
    </xf>
    <xf borderId="0" fillId="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3.38"/>
  </cols>
  <sheetData>
    <row r="1">
      <c r="A1" s="1" t="s">
        <v>0</v>
      </c>
      <c r="B1" s="1" t="s">
        <v>1</v>
      </c>
      <c r="C1" s="1" t="s">
        <v>2</v>
      </c>
      <c r="D1" s="1" t="s">
        <v>3</v>
      </c>
      <c r="E1" s="1" t="s">
        <v>4</v>
      </c>
      <c r="G1" s="1" t="s">
        <v>5</v>
      </c>
      <c r="H1" s="1" t="s">
        <v>6</v>
      </c>
      <c r="I1" s="1" t="s">
        <v>7</v>
      </c>
    </row>
    <row r="2">
      <c r="A2" s="2">
        <v>1.0</v>
      </c>
      <c r="B2" s="2">
        <v>1.0</v>
      </c>
      <c r="C2" s="2">
        <v>1.0</v>
      </c>
      <c r="D2" s="2">
        <v>0.0</v>
      </c>
      <c r="F2" s="2" t="s">
        <v>8</v>
      </c>
      <c r="G2" s="3">
        <f>SUM(C2:C1000)</f>
        <v>352</v>
      </c>
      <c r="H2" s="3">
        <f>328</f>
        <v>328</v>
      </c>
      <c r="I2" s="4">
        <f t="shared" ref="I2:I8" si="1">G2/H2</f>
        <v>1.073170732</v>
      </c>
    </row>
    <row r="3">
      <c r="A3" s="2">
        <v>3.0</v>
      </c>
      <c r="B3" s="2">
        <v>81.0</v>
      </c>
      <c r="C3" s="2">
        <v>1.0</v>
      </c>
      <c r="D3" s="2">
        <v>0.0</v>
      </c>
      <c r="F3" s="2" t="s">
        <v>9</v>
      </c>
      <c r="G3" s="3">
        <f>SUMIF(A$2:A1000,"1",C$2:C1000)</f>
        <v>7</v>
      </c>
      <c r="H3" s="3">
        <f>ROUND(H$2*50/2237,0)</f>
        <v>7</v>
      </c>
      <c r="I3" s="4">
        <f t="shared" si="1"/>
        <v>1</v>
      </c>
    </row>
    <row r="4">
      <c r="A4" s="2" t="s">
        <v>10</v>
      </c>
      <c r="B4" s="2">
        <v>7.0</v>
      </c>
      <c r="C4" s="2">
        <v>0.0</v>
      </c>
      <c r="D4" s="2">
        <v>0.0</v>
      </c>
      <c r="F4" s="2" t="s">
        <v>11</v>
      </c>
      <c r="G4" s="3">
        <f>SUMIF(A$2:A1000,"2",C$2:C1000)</f>
        <v>7</v>
      </c>
      <c r="H4" s="3">
        <f>ROUND(H$2*14/2237,0)</f>
        <v>2</v>
      </c>
      <c r="I4" s="4">
        <f t="shared" si="1"/>
        <v>3.5</v>
      </c>
    </row>
    <row r="5">
      <c r="A5" s="2">
        <v>2.0</v>
      </c>
      <c r="B5" s="2">
        <v>8.0</v>
      </c>
      <c r="C5" s="2">
        <v>3.0</v>
      </c>
      <c r="D5" s="2">
        <v>0.0</v>
      </c>
      <c r="F5" s="2" t="s">
        <v>12</v>
      </c>
      <c r="G5" s="3">
        <f>SUMIF(A$2:A1000,"3",C$2:C1000)</f>
        <v>191</v>
      </c>
      <c r="H5" s="3">
        <f>ROUND(H$2*1200/2237,0)</f>
        <v>176</v>
      </c>
      <c r="I5" s="4">
        <f t="shared" si="1"/>
        <v>1.085227273</v>
      </c>
    </row>
    <row r="6">
      <c r="A6" s="2">
        <v>1.0</v>
      </c>
      <c r="B6" s="2">
        <v>14.0</v>
      </c>
      <c r="C6" s="2">
        <v>3.0</v>
      </c>
      <c r="D6" s="2">
        <v>0.0</v>
      </c>
      <c r="F6" s="2" t="s">
        <v>13</v>
      </c>
      <c r="G6" s="3">
        <f>SUMIF(A$2:A1000,"6",C$2:C1000)</f>
        <v>129</v>
      </c>
      <c r="H6" s="3">
        <f>ROUND(H$2*863/2237,0)</f>
        <v>127</v>
      </c>
      <c r="I6" s="4">
        <f t="shared" si="1"/>
        <v>1.015748031</v>
      </c>
    </row>
    <row r="7">
      <c r="A7" s="2">
        <v>2.0</v>
      </c>
      <c r="B7" s="2">
        <v>1.0</v>
      </c>
      <c r="C7" s="2">
        <v>1.0</v>
      </c>
      <c r="D7" s="2">
        <v>0.0</v>
      </c>
      <c r="F7" s="2" t="s">
        <v>14</v>
      </c>
      <c r="G7" s="3">
        <f>SUMIF(A$2:A1000,"9",C$2:C1000)</f>
        <v>10</v>
      </c>
      <c r="H7" s="3">
        <f>ROUND(H$2*71/2237,0)</f>
        <v>10</v>
      </c>
      <c r="I7" s="4">
        <f t="shared" si="1"/>
        <v>1</v>
      </c>
    </row>
    <row r="8">
      <c r="A8" s="2">
        <v>6.0</v>
      </c>
      <c r="B8" s="2">
        <v>12.0</v>
      </c>
      <c r="C8" s="2">
        <v>91.0</v>
      </c>
      <c r="D8" s="2">
        <v>1.0</v>
      </c>
      <c r="E8" s="2" t="s">
        <v>15</v>
      </c>
      <c r="F8" s="2" t="s">
        <v>16</v>
      </c>
      <c r="G8" s="3">
        <f>SUMIF(A$2:A1000,"f",C$2:C1000)</f>
        <v>8</v>
      </c>
      <c r="H8" s="3">
        <f>ROUND(H$2*39/2237,0)</f>
        <v>6</v>
      </c>
      <c r="I8" s="4">
        <f t="shared" si="1"/>
        <v>1.333333333</v>
      </c>
    </row>
    <row r="9">
      <c r="A9" s="2" t="s">
        <v>10</v>
      </c>
      <c r="B9" s="2">
        <v>13.0</v>
      </c>
      <c r="C9" s="2">
        <v>2.0</v>
      </c>
      <c r="D9" s="2">
        <v>0.0</v>
      </c>
    </row>
    <row r="10">
      <c r="A10" s="2">
        <v>9.0</v>
      </c>
      <c r="B10" s="2">
        <v>2.0</v>
      </c>
      <c r="C10" s="2">
        <v>10.0</v>
      </c>
      <c r="D10" s="2">
        <v>0.0</v>
      </c>
      <c r="F10" s="1" t="s">
        <v>17</v>
      </c>
      <c r="G10" s="4">
        <f>SUM(D2:D1000)/sum(C2:C1000)</f>
        <v>0.01988636364</v>
      </c>
      <c r="H10" s="1" t="s">
        <v>18</v>
      </c>
      <c r="I10" s="4">
        <f>(SUM(D2:D1000)-G15)/SUM(C2:C1000)</f>
        <v>0</v>
      </c>
    </row>
    <row r="11">
      <c r="A11" s="2">
        <v>3.0</v>
      </c>
      <c r="B11" s="2">
        <v>25.0</v>
      </c>
      <c r="C11" s="2">
        <v>5.0</v>
      </c>
      <c r="D11" s="2">
        <v>0.0</v>
      </c>
    </row>
    <row r="12">
      <c r="A12" s="2">
        <v>3.0</v>
      </c>
      <c r="B12" s="2">
        <v>65.0</v>
      </c>
      <c r="C12" s="2">
        <v>4.0</v>
      </c>
      <c r="D12" s="2">
        <v>0.0</v>
      </c>
      <c r="F12" s="1" t="s">
        <v>19</v>
      </c>
      <c r="G12" s="3">
        <f>COUNTIF(C2:C100, "&lt;&gt;0")</f>
        <v>49</v>
      </c>
      <c r="H12" s="2">
        <v>137.0</v>
      </c>
      <c r="I12" s="4">
        <f>G12/H12</f>
        <v>0.3576642336</v>
      </c>
      <c r="J12" s="2" t="s">
        <v>20</v>
      </c>
    </row>
    <row r="13">
      <c r="A13" s="2">
        <v>3.0</v>
      </c>
      <c r="B13" s="2">
        <v>1.0</v>
      </c>
      <c r="C13" s="2">
        <v>6.0</v>
      </c>
      <c r="D13" s="2">
        <v>0.0</v>
      </c>
    </row>
    <row r="14">
      <c r="A14" s="2">
        <v>1.0</v>
      </c>
      <c r="B14" s="2">
        <v>8.0</v>
      </c>
      <c r="C14" s="2">
        <v>2.0</v>
      </c>
      <c r="D14" s="2">
        <v>0.0</v>
      </c>
      <c r="F14" s="1" t="s">
        <v>21</v>
      </c>
      <c r="I14" s="1" t="s">
        <v>22</v>
      </c>
    </row>
    <row r="15">
      <c r="A15" s="2">
        <v>2.0</v>
      </c>
      <c r="B15" s="2">
        <v>4.0</v>
      </c>
      <c r="C15" s="2">
        <v>2.0</v>
      </c>
      <c r="D15" s="2">
        <v>0.0</v>
      </c>
      <c r="F15" s="2" t="s">
        <v>15</v>
      </c>
      <c r="G15" s="2">
        <f>COUNTIF(E2:E1000, F15)</f>
        <v>7</v>
      </c>
      <c r="H15" s="4">
        <f t="shared" ref="H15:H18" si="2">G15/G$18</f>
        <v>1</v>
      </c>
      <c r="I15" s="2" t="s">
        <v>23</v>
      </c>
    </row>
    <row r="16">
      <c r="A16" s="2">
        <v>3.0</v>
      </c>
      <c r="B16" s="2">
        <v>90.0</v>
      </c>
      <c r="C16" s="2">
        <v>2.0</v>
      </c>
      <c r="D16" s="2">
        <v>0.0</v>
      </c>
      <c r="F16" s="2" t="s">
        <v>24</v>
      </c>
      <c r="G16" s="2">
        <f>COUNTIF(E2:E1000,F16)</f>
        <v>0</v>
      </c>
      <c r="H16" s="4">
        <f t="shared" si="2"/>
        <v>0</v>
      </c>
      <c r="I16" s="2" t="s">
        <v>25</v>
      </c>
    </row>
    <row r="17">
      <c r="A17" s="2">
        <v>1.0</v>
      </c>
      <c r="B17" s="2">
        <v>17.0</v>
      </c>
      <c r="C17" s="2">
        <v>0.0</v>
      </c>
      <c r="D17" s="2">
        <v>0.0</v>
      </c>
      <c r="F17" s="2" t="s">
        <v>26</v>
      </c>
      <c r="G17" s="2">
        <f>COUNTIF(E2:E1000,F17)</f>
        <v>0</v>
      </c>
      <c r="H17" s="4">
        <f t="shared" si="2"/>
        <v>0</v>
      </c>
      <c r="I17" s="2" t="s">
        <v>27</v>
      </c>
    </row>
    <row r="18">
      <c r="A18" s="2">
        <v>2.0</v>
      </c>
      <c r="B18" s="2">
        <v>9.0</v>
      </c>
      <c r="C18" s="2">
        <v>0.0</v>
      </c>
      <c r="D18" s="2">
        <v>0.0</v>
      </c>
      <c r="F18" s="2" t="s">
        <v>28</v>
      </c>
      <c r="G18" s="3">
        <f>SUM(D2:D1000)</f>
        <v>7</v>
      </c>
      <c r="H18" s="4">
        <f t="shared" si="2"/>
        <v>1</v>
      </c>
    </row>
    <row r="19">
      <c r="A19" s="2">
        <v>1.0</v>
      </c>
      <c r="B19" s="2">
        <v>11.0</v>
      </c>
      <c r="C19" s="2">
        <v>1.0</v>
      </c>
      <c r="D19" s="2">
        <v>0.0</v>
      </c>
    </row>
    <row r="20">
      <c r="A20" s="2">
        <v>2.0</v>
      </c>
      <c r="B20" s="2">
        <v>6.0</v>
      </c>
      <c r="C20" s="2">
        <v>1.0</v>
      </c>
      <c r="D20" s="2">
        <v>0.0</v>
      </c>
    </row>
    <row r="21">
      <c r="A21" s="2">
        <v>6.0</v>
      </c>
      <c r="B21" s="2">
        <v>6.0</v>
      </c>
      <c r="C21" s="2">
        <v>29.0</v>
      </c>
      <c r="D21" s="2">
        <v>0.0</v>
      </c>
    </row>
    <row r="22">
      <c r="A22" s="2" t="s">
        <v>10</v>
      </c>
      <c r="B22" s="2">
        <v>16.0</v>
      </c>
      <c r="C22" s="2">
        <v>6.0</v>
      </c>
      <c r="D22" s="2">
        <v>0.0</v>
      </c>
    </row>
    <row r="23">
      <c r="A23" s="2">
        <v>3.0</v>
      </c>
      <c r="B23" s="2">
        <v>66.0</v>
      </c>
      <c r="C23" s="2">
        <v>10.0</v>
      </c>
      <c r="D23" s="2">
        <v>1.0</v>
      </c>
      <c r="E23" s="2" t="s">
        <v>15</v>
      </c>
    </row>
    <row r="24">
      <c r="A24" s="2">
        <v>3.0</v>
      </c>
      <c r="B24" s="2">
        <v>51.0</v>
      </c>
      <c r="C24" s="2">
        <v>1.0</v>
      </c>
      <c r="D24" s="2">
        <v>0.0</v>
      </c>
    </row>
    <row r="25">
      <c r="A25" s="2">
        <v>6.0</v>
      </c>
      <c r="B25" s="2">
        <v>38.0</v>
      </c>
      <c r="C25" s="2">
        <v>9.0</v>
      </c>
      <c r="D25" s="2">
        <v>1.0</v>
      </c>
      <c r="E25" s="2" t="s">
        <v>15</v>
      </c>
    </row>
    <row r="26">
      <c r="A26" s="2">
        <v>3.0</v>
      </c>
      <c r="B26" s="2">
        <v>59.0</v>
      </c>
      <c r="C26" s="2">
        <v>5.0</v>
      </c>
      <c r="D26" s="2">
        <v>1.0</v>
      </c>
      <c r="E26" s="2" t="s">
        <v>15</v>
      </c>
    </row>
    <row r="27">
      <c r="A27" s="2">
        <v>3.0</v>
      </c>
      <c r="B27" s="2">
        <v>48.0</v>
      </c>
      <c r="C27" s="2">
        <v>4.0</v>
      </c>
      <c r="D27" s="2">
        <v>0.0</v>
      </c>
    </row>
    <row r="28">
      <c r="A28" s="2">
        <v>3.0</v>
      </c>
      <c r="B28" s="2">
        <v>18.0</v>
      </c>
      <c r="C28" s="2">
        <v>3.0</v>
      </c>
      <c r="D28" s="2">
        <v>0.0</v>
      </c>
    </row>
    <row r="29">
      <c r="A29" s="2">
        <v>3.0</v>
      </c>
      <c r="B29" s="2">
        <v>67.0</v>
      </c>
      <c r="C29" s="2">
        <v>0.0</v>
      </c>
      <c r="D29" s="2">
        <v>0.0</v>
      </c>
    </row>
    <row r="30">
      <c r="A30" s="2">
        <v>3.0</v>
      </c>
      <c r="B30" s="2">
        <v>53.0</v>
      </c>
      <c r="C30" s="2">
        <v>10.0</v>
      </c>
      <c r="D30" s="2">
        <v>1.0</v>
      </c>
      <c r="E30" s="2" t="s">
        <v>15</v>
      </c>
    </row>
    <row r="31">
      <c r="A31" s="2">
        <v>3.0</v>
      </c>
      <c r="B31" s="2">
        <v>30.0</v>
      </c>
      <c r="C31" s="2">
        <v>5.0</v>
      </c>
      <c r="D31" s="2">
        <v>0.0</v>
      </c>
    </row>
    <row r="32">
      <c r="A32" s="2">
        <v>3.0</v>
      </c>
      <c r="B32" s="2">
        <v>64.0</v>
      </c>
      <c r="C32" s="2">
        <v>11.0</v>
      </c>
      <c r="D32" s="2">
        <v>0.0</v>
      </c>
    </row>
    <row r="33">
      <c r="A33" s="2">
        <v>3.0</v>
      </c>
      <c r="B33" s="2">
        <v>42.0</v>
      </c>
      <c r="C33" s="2">
        <v>0.0</v>
      </c>
      <c r="D33" s="2">
        <v>0.0</v>
      </c>
    </row>
    <row r="34">
      <c r="A34" s="2">
        <v>3.0</v>
      </c>
      <c r="B34" s="2">
        <v>7.0</v>
      </c>
      <c r="C34" s="2">
        <v>1.0</v>
      </c>
      <c r="D34" s="2">
        <v>0.0</v>
      </c>
    </row>
    <row r="35">
      <c r="A35" s="2">
        <v>3.0</v>
      </c>
      <c r="B35" s="2">
        <v>60.0</v>
      </c>
      <c r="C35" s="2">
        <v>3.0</v>
      </c>
      <c r="D35" s="2">
        <v>0.0</v>
      </c>
    </row>
    <row r="36">
      <c r="A36" s="5">
        <v>3.0</v>
      </c>
      <c r="B36" s="5">
        <v>79.0</v>
      </c>
      <c r="C36" s="5">
        <v>12.0</v>
      </c>
      <c r="D36" s="5">
        <v>0.0</v>
      </c>
      <c r="E36" s="6"/>
      <c r="F36" s="5" t="s">
        <v>29</v>
      </c>
      <c r="G36" s="6"/>
      <c r="H36" s="6"/>
      <c r="I36" s="6"/>
      <c r="J36" s="6"/>
      <c r="K36" s="6"/>
      <c r="L36" s="6"/>
      <c r="M36" s="6"/>
      <c r="N36" s="6"/>
      <c r="O36" s="6"/>
      <c r="P36" s="6"/>
      <c r="Q36" s="6"/>
      <c r="R36" s="6"/>
      <c r="S36" s="6"/>
      <c r="T36" s="6"/>
      <c r="U36" s="6"/>
      <c r="V36" s="6"/>
      <c r="W36" s="6"/>
      <c r="X36" s="6"/>
      <c r="Y36" s="6"/>
      <c r="Z36" s="6"/>
    </row>
    <row r="37">
      <c r="A37" s="2">
        <v>3.0</v>
      </c>
      <c r="B37" s="2">
        <v>29.0</v>
      </c>
      <c r="C37" s="2">
        <v>3.0</v>
      </c>
      <c r="D37" s="2">
        <v>0.0</v>
      </c>
    </row>
    <row r="38">
      <c r="A38" s="2">
        <v>3.0</v>
      </c>
      <c r="B38" s="2">
        <v>45.0</v>
      </c>
      <c r="C38" s="2">
        <v>6.0</v>
      </c>
      <c r="D38" s="2">
        <v>0.0</v>
      </c>
    </row>
    <row r="39">
      <c r="A39" s="2">
        <v>3.0</v>
      </c>
      <c r="B39" s="2">
        <v>62.0</v>
      </c>
      <c r="C39" s="2">
        <v>5.0</v>
      </c>
      <c r="D39" s="2">
        <v>0.0</v>
      </c>
    </row>
    <row r="40">
      <c r="A40" s="2">
        <v>3.0</v>
      </c>
      <c r="B40" s="2">
        <v>72.0</v>
      </c>
      <c r="C40" s="2">
        <v>3.0</v>
      </c>
      <c r="D40" s="2">
        <v>0.0</v>
      </c>
    </row>
    <row r="41">
      <c r="A41" s="2">
        <v>3.0</v>
      </c>
      <c r="B41" s="2">
        <v>80.0</v>
      </c>
      <c r="C41" s="2">
        <v>1.0</v>
      </c>
      <c r="D41" s="2">
        <v>0.0</v>
      </c>
    </row>
    <row r="42">
      <c r="A42" s="2">
        <v>3.0</v>
      </c>
      <c r="B42" s="2">
        <v>63.0</v>
      </c>
      <c r="C42" s="2">
        <v>5.0</v>
      </c>
      <c r="D42" s="2">
        <v>1.0</v>
      </c>
      <c r="E42" s="2" t="s">
        <v>15</v>
      </c>
      <c r="F42" s="2" t="s">
        <v>30</v>
      </c>
    </row>
    <row r="43">
      <c r="A43" s="2">
        <v>3.0</v>
      </c>
      <c r="B43" s="2">
        <v>57.0</v>
      </c>
      <c r="C43" s="2">
        <v>8.0</v>
      </c>
      <c r="D43" s="2">
        <v>1.0</v>
      </c>
      <c r="E43" s="2" t="s">
        <v>15</v>
      </c>
    </row>
    <row r="44">
      <c r="A44" s="2">
        <v>3.0</v>
      </c>
      <c r="B44" s="2">
        <v>28.0</v>
      </c>
      <c r="C44" s="2">
        <v>3.0</v>
      </c>
      <c r="D44" s="2">
        <v>0.0</v>
      </c>
    </row>
    <row r="45">
      <c r="A45" s="2">
        <v>3.0</v>
      </c>
      <c r="B45" s="2">
        <v>2.0</v>
      </c>
      <c r="C45" s="2">
        <v>9.0</v>
      </c>
      <c r="D45" s="2">
        <v>0.0</v>
      </c>
    </row>
    <row r="46">
      <c r="A46" s="2">
        <v>3.0</v>
      </c>
      <c r="B46" s="2">
        <v>19.0</v>
      </c>
      <c r="C46" s="2">
        <v>3.0</v>
      </c>
      <c r="D46" s="2">
        <v>0.0</v>
      </c>
    </row>
    <row r="47">
      <c r="A47" s="2">
        <v>3.0</v>
      </c>
      <c r="B47" s="2">
        <v>98.0</v>
      </c>
      <c r="C47" s="2">
        <v>3.0</v>
      </c>
      <c r="D47" s="2">
        <v>0.0</v>
      </c>
    </row>
    <row r="48">
      <c r="A48" s="2">
        <v>3.0</v>
      </c>
      <c r="B48" s="2">
        <v>54.0</v>
      </c>
      <c r="C48" s="2">
        <v>4.0</v>
      </c>
      <c r="D48" s="2">
        <v>0.0</v>
      </c>
    </row>
    <row r="49">
      <c r="A49" s="2">
        <v>3.0</v>
      </c>
      <c r="B49" s="2">
        <v>73.0</v>
      </c>
      <c r="C49" s="2">
        <v>2.0</v>
      </c>
      <c r="D49" s="2">
        <v>0.0</v>
      </c>
    </row>
    <row r="50">
      <c r="A50" s="2">
        <v>3.0</v>
      </c>
      <c r="B50" s="2">
        <v>84.0</v>
      </c>
      <c r="C50" s="2">
        <v>6.0</v>
      </c>
      <c r="D50" s="2">
        <v>0.0</v>
      </c>
    </row>
    <row r="51">
      <c r="A51" s="2">
        <v>3.0</v>
      </c>
      <c r="B51" s="2">
        <v>20.0</v>
      </c>
      <c r="C51" s="2">
        <v>1.0</v>
      </c>
      <c r="D51" s="2">
        <v>0.0</v>
      </c>
    </row>
    <row r="52">
      <c r="A52" s="2">
        <v>3.0</v>
      </c>
      <c r="B52" s="2">
        <v>41.0</v>
      </c>
      <c r="C52" s="2">
        <v>6.0</v>
      </c>
      <c r="D52" s="2">
        <v>0.0</v>
      </c>
    </row>
    <row r="53">
      <c r="A53" s="2">
        <v>3.0</v>
      </c>
      <c r="B53" s="2">
        <v>55.0</v>
      </c>
      <c r="C53" s="2">
        <v>6.0</v>
      </c>
      <c r="D53" s="2">
        <v>0.0</v>
      </c>
    </row>
    <row r="54">
      <c r="A54" s="2">
        <v>3.0</v>
      </c>
      <c r="B54" s="2">
        <v>60.0</v>
      </c>
      <c r="C54" s="2">
        <v>3.0</v>
      </c>
      <c r="D54" s="2">
        <v>0.0</v>
      </c>
    </row>
    <row r="55">
      <c r="A55" s="2">
        <v>3.0</v>
      </c>
      <c r="B55" s="2">
        <v>26.0</v>
      </c>
      <c r="C55" s="2">
        <v>31.0</v>
      </c>
      <c r="D55" s="2">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2.75"/>
  </cols>
  <sheetData>
    <row r="1">
      <c r="A1" s="1" t="s">
        <v>31</v>
      </c>
      <c r="B1" s="1" t="s">
        <v>32</v>
      </c>
      <c r="C1" s="1" t="s">
        <v>33</v>
      </c>
      <c r="D1" s="1" t="s">
        <v>34</v>
      </c>
      <c r="E1" s="1" t="s">
        <v>35</v>
      </c>
      <c r="F1" s="1" t="s">
        <v>36</v>
      </c>
      <c r="G1" s="2" t="s">
        <v>37</v>
      </c>
    </row>
    <row r="2">
      <c r="A2" s="2" t="s">
        <v>38</v>
      </c>
      <c r="B2" s="2" t="s">
        <v>39</v>
      </c>
      <c r="C2" s="2" t="s">
        <v>40</v>
      </c>
      <c r="D2" s="2" t="s">
        <v>41</v>
      </c>
      <c r="E2" s="2">
        <v>20.0</v>
      </c>
      <c r="F2" s="4">
        <f t="shared" ref="F2:F21" si="1">E2/SUM(E$2:E1000)</f>
        <v>0.04424778761</v>
      </c>
    </row>
    <row r="3">
      <c r="A3" s="2" t="s">
        <v>42</v>
      </c>
      <c r="B3" s="2" t="s">
        <v>43</v>
      </c>
      <c r="C3" s="2" t="s">
        <v>44</v>
      </c>
      <c r="D3" s="2" t="s">
        <v>45</v>
      </c>
      <c r="E3" s="2">
        <v>22.0</v>
      </c>
      <c r="F3" s="4">
        <f t="shared" si="1"/>
        <v>0.04867256637</v>
      </c>
      <c r="G3" s="2" t="s">
        <v>46</v>
      </c>
    </row>
    <row r="4">
      <c r="A4" s="2" t="s">
        <v>47</v>
      </c>
      <c r="B4" s="2" t="s">
        <v>48</v>
      </c>
      <c r="C4" s="2" t="s">
        <v>44</v>
      </c>
      <c r="D4" s="2" t="s">
        <v>41</v>
      </c>
      <c r="E4" s="2">
        <v>37.0</v>
      </c>
      <c r="F4" s="4">
        <f t="shared" si="1"/>
        <v>0.08185840708</v>
      </c>
    </row>
    <row r="5">
      <c r="A5" s="2" t="s">
        <v>49</v>
      </c>
      <c r="B5" s="2" t="s">
        <v>50</v>
      </c>
      <c r="C5" s="2" t="s">
        <v>44</v>
      </c>
      <c r="D5" s="2" t="s">
        <v>51</v>
      </c>
      <c r="E5" s="2">
        <v>2.0</v>
      </c>
      <c r="F5" s="4">
        <f t="shared" si="1"/>
        <v>0.004424778761</v>
      </c>
    </row>
    <row r="6">
      <c r="A6" s="2" t="s">
        <v>52</v>
      </c>
      <c r="B6" s="2" t="s">
        <v>53</v>
      </c>
      <c r="C6" s="2" t="s">
        <v>40</v>
      </c>
      <c r="D6" s="2" t="s">
        <v>45</v>
      </c>
      <c r="E6" s="2">
        <v>10.0</v>
      </c>
      <c r="F6" s="4">
        <f t="shared" si="1"/>
        <v>0.02212389381</v>
      </c>
    </row>
    <row r="7">
      <c r="A7" s="2" t="s">
        <v>54</v>
      </c>
      <c r="B7" s="2" t="s">
        <v>55</v>
      </c>
      <c r="C7" s="2" t="s">
        <v>56</v>
      </c>
      <c r="D7" s="2" t="s">
        <v>57</v>
      </c>
      <c r="E7" s="2">
        <v>7.0</v>
      </c>
      <c r="F7" s="4">
        <f t="shared" si="1"/>
        <v>0.01548672566</v>
      </c>
    </row>
    <row r="8">
      <c r="A8" s="2" t="s">
        <v>58</v>
      </c>
      <c r="B8" s="2" t="s">
        <v>59</v>
      </c>
      <c r="C8" s="2" t="s">
        <v>44</v>
      </c>
      <c r="D8" s="2" t="s">
        <v>45</v>
      </c>
      <c r="E8" s="2">
        <v>48.0</v>
      </c>
      <c r="F8" s="4">
        <f t="shared" si="1"/>
        <v>0.1061946903</v>
      </c>
      <c r="G8" s="2" t="s">
        <v>46</v>
      </c>
    </row>
    <row r="9">
      <c r="A9" s="2" t="s">
        <v>60</v>
      </c>
      <c r="B9" s="2" t="s">
        <v>61</v>
      </c>
      <c r="C9" s="2" t="s">
        <v>44</v>
      </c>
      <c r="D9" s="2" t="s">
        <v>51</v>
      </c>
      <c r="E9" s="2">
        <v>17.0</v>
      </c>
      <c r="F9" s="4">
        <f t="shared" si="1"/>
        <v>0.03761061947</v>
      </c>
      <c r="G9" s="2" t="s">
        <v>46</v>
      </c>
    </row>
    <row r="10">
      <c r="A10" s="2" t="s">
        <v>62</v>
      </c>
      <c r="B10" s="2" t="s">
        <v>63</v>
      </c>
      <c r="C10" s="2" t="s">
        <v>40</v>
      </c>
      <c r="D10" s="2" t="s">
        <v>51</v>
      </c>
      <c r="E10" s="2">
        <v>6.0</v>
      </c>
      <c r="F10" s="4">
        <f t="shared" si="1"/>
        <v>0.01327433628</v>
      </c>
    </row>
    <row r="11">
      <c r="A11" s="2" t="s">
        <v>64</v>
      </c>
      <c r="B11" s="2" t="s">
        <v>65</v>
      </c>
      <c r="C11" s="2" t="s">
        <v>40</v>
      </c>
      <c r="D11" s="2" t="s">
        <v>51</v>
      </c>
      <c r="E11" s="2">
        <v>5.0</v>
      </c>
      <c r="F11" s="4">
        <f t="shared" si="1"/>
        <v>0.0110619469</v>
      </c>
    </row>
    <row r="12">
      <c r="A12" s="2" t="s">
        <v>66</v>
      </c>
      <c r="B12" s="2" t="s">
        <v>67</v>
      </c>
      <c r="C12" s="2" t="s">
        <v>44</v>
      </c>
      <c r="D12" s="2" t="s">
        <v>45</v>
      </c>
      <c r="E12" s="2">
        <v>25.0</v>
      </c>
      <c r="F12" s="4">
        <f t="shared" si="1"/>
        <v>0.05530973451</v>
      </c>
    </row>
    <row r="13">
      <c r="A13" s="2" t="s">
        <v>68</v>
      </c>
      <c r="B13" s="2" t="s">
        <v>69</v>
      </c>
      <c r="C13" s="2" t="s">
        <v>70</v>
      </c>
      <c r="D13" s="2" t="s">
        <v>45</v>
      </c>
      <c r="E13" s="2">
        <v>4.0</v>
      </c>
      <c r="F13" s="4">
        <f t="shared" si="1"/>
        <v>0.008849557522</v>
      </c>
    </row>
    <row r="14">
      <c r="A14" s="2" t="s">
        <v>71</v>
      </c>
      <c r="B14" s="2" t="s">
        <v>72</v>
      </c>
      <c r="C14" s="2" t="s">
        <v>40</v>
      </c>
      <c r="D14" s="2" t="s">
        <v>51</v>
      </c>
      <c r="E14" s="2">
        <v>1.0</v>
      </c>
      <c r="F14" s="4">
        <f t="shared" si="1"/>
        <v>0.002212389381</v>
      </c>
    </row>
    <row r="15">
      <c r="A15" s="2" t="s">
        <v>73</v>
      </c>
      <c r="B15" s="2" t="s">
        <v>74</v>
      </c>
      <c r="C15" s="2" t="s">
        <v>70</v>
      </c>
      <c r="D15" s="2" t="s">
        <v>51</v>
      </c>
      <c r="E15" s="2">
        <v>1.0</v>
      </c>
      <c r="F15" s="4">
        <f t="shared" si="1"/>
        <v>0.002212389381</v>
      </c>
    </row>
    <row r="16">
      <c r="A16" s="2" t="s">
        <v>75</v>
      </c>
      <c r="B16" s="2" t="s">
        <v>76</v>
      </c>
      <c r="C16" s="2" t="s">
        <v>70</v>
      </c>
      <c r="D16" s="2" t="s">
        <v>45</v>
      </c>
      <c r="E16" s="2">
        <v>1.0</v>
      </c>
      <c r="F16" s="4">
        <f t="shared" si="1"/>
        <v>0.002212389381</v>
      </c>
    </row>
    <row r="17">
      <c r="A17" s="2" t="s">
        <v>77</v>
      </c>
      <c r="B17" s="2" t="s">
        <v>78</v>
      </c>
      <c r="C17" s="2" t="s">
        <v>70</v>
      </c>
      <c r="D17" s="2" t="s">
        <v>45</v>
      </c>
      <c r="E17" s="2">
        <v>1.0</v>
      </c>
      <c r="F17" s="4">
        <f t="shared" si="1"/>
        <v>0.002212389381</v>
      </c>
    </row>
    <row r="18">
      <c r="A18" s="2" t="s">
        <v>79</v>
      </c>
      <c r="B18" s="2" t="s">
        <v>80</v>
      </c>
      <c r="C18" s="2" t="s">
        <v>40</v>
      </c>
      <c r="D18" s="2" t="s">
        <v>45</v>
      </c>
      <c r="E18" s="2">
        <v>2.0</v>
      </c>
      <c r="F18" s="4">
        <f t="shared" si="1"/>
        <v>0.004424778761</v>
      </c>
    </row>
    <row r="19">
      <c r="A19" s="2" t="s">
        <v>81</v>
      </c>
      <c r="B19" s="2" t="s">
        <v>82</v>
      </c>
      <c r="C19" s="2" t="s">
        <v>70</v>
      </c>
      <c r="D19" s="2" t="s">
        <v>45</v>
      </c>
      <c r="E19" s="2">
        <v>4.0</v>
      </c>
      <c r="F19" s="4">
        <f t="shared" si="1"/>
        <v>0.008849557522</v>
      </c>
    </row>
    <row r="20">
      <c r="A20" s="2" t="s">
        <v>83</v>
      </c>
      <c r="B20" s="2" t="s">
        <v>84</v>
      </c>
      <c r="C20" s="2" t="s">
        <v>40</v>
      </c>
      <c r="D20" s="2" t="s">
        <v>51</v>
      </c>
      <c r="E20" s="2">
        <v>8.0</v>
      </c>
      <c r="F20" s="4">
        <f t="shared" si="1"/>
        <v>0.01769911504</v>
      </c>
    </row>
    <row r="21">
      <c r="A21" s="2" t="s">
        <v>85</v>
      </c>
      <c r="B21" s="2" t="s">
        <v>86</v>
      </c>
      <c r="C21" s="2" t="s">
        <v>40</v>
      </c>
      <c r="D21" s="2" t="s">
        <v>45</v>
      </c>
      <c r="E21" s="2">
        <v>5.0</v>
      </c>
      <c r="F21" s="4">
        <f t="shared" si="1"/>
        <v>0.0110619469</v>
      </c>
    </row>
    <row r="23">
      <c r="E23" s="3">
        <f>SUM(E2:E21)</f>
        <v>226</v>
      </c>
    </row>
    <row r="27">
      <c r="A27" s="2" t="s">
        <v>87</v>
      </c>
    </row>
  </sheetData>
  <drawing r:id="rId1"/>
</worksheet>
</file>