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 activeTab="3"/>
  </bookViews>
  <sheets>
    <sheet name="제1작업" sheetId="3" r:id="rId1"/>
    <sheet name="제2작업" sheetId="2" r:id="rId2"/>
    <sheet name="제3작업" sheetId="1" r:id="rId3"/>
    <sheet name="제4작업" sheetId="4" r:id="rId4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제2작업!$B$18:$E$18</definedName>
    <definedName name="해상도">제1작업!$D$5:$D$12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3" l="1"/>
  <c r="I6" i="3"/>
  <c r="I7" i="3"/>
  <c r="I8" i="3"/>
  <c r="I9" i="3"/>
  <c r="I10" i="3"/>
  <c r="I11" i="3"/>
  <c r="I12" i="3"/>
  <c r="I5" i="3"/>
  <c r="E14" i="3"/>
  <c r="J14" i="3"/>
  <c r="J13" i="3"/>
  <c r="J6" i="3"/>
  <c r="J7" i="3"/>
  <c r="J8" i="3"/>
  <c r="J9" i="3"/>
  <c r="J10" i="3"/>
  <c r="J11" i="3"/>
  <c r="J12" i="3"/>
  <c r="J5" i="3"/>
  <c r="H11" i="2"/>
  <c r="F17" i="1"/>
  <c r="F15" i="1"/>
  <c r="F11" i="1"/>
  <c r="F5" i="1"/>
  <c r="C18" i="1"/>
  <c r="C16" i="1"/>
  <c r="C12" i="1"/>
  <c r="C6" i="1"/>
</calcChain>
</file>

<file path=xl/sharedStrings.xml><?xml version="1.0" encoding="utf-8"?>
<sst xmlns="http://schemas.openxmlformats.org/spreadsheetml/2006/main" count="150" uniqueCount="52">
  <si>
    <t>제품코드</t>
    <phoneticPr fontId="4" type="noConversion"/>
  </si>
  <si>
    <t>제품명</t>
    <phoneticPr fontId="4" type="noConversion"/>
  </si>
  <si>
    <t>해상도</t>
    <phoneticPr fontId="4" type="noConversion"/>
  </si>
  <si>
    <t>부가기능</t>
    <phoneticPr fontId="4" type="noConversion"/>
  </si>
  <si>
    <t>소비자가
(원)</t>
    <phoneticPr fontId="4" type="noConversion"/>
  </si>
  <si>
    <t>무게</t>
    <phoneticPr fontId="4" type="noConversion"/>
  </si>
  <si>
    <t>밝기
(안시루멘)</t>
    <phoneticPr fontId="4" type="noConversion"/>
  </si>
  <si>
    <t>밝기 순위</t>
    <phoneticPr fontId="4" type="noConversion"/>
  </si>
  <si>
    <t>배송방법</t>
    <phoneticPr fontId="4" type="noConversion"/>
  </si>
  <si>
    <t>뷰소닉피제이</t>
    <phoneticPr fontId="4" type="noConversion"/>
  </si>
  <si>
    <t>시네빔오공케이</t>
    <phoneticPr fontId="4" type="noConversion"/>
  </si>
  <si>
    <t>샤오미엠프로</t>
    <phoneticPr fontId="4" type="noConversion"/>
  </si>
  <si>
    <t>프로젝트매니아</t>
    <phoneticPr fontId="4" type="noConversion"/>
  </si>
  <si>
    <t>레배타이포</t>
    <phoneticPr fontId="4" type="noConversion"/>
  </si>
  <si>
    <t>시네빔피에치</t>
    <phoneticPr fontId="4" type="noConversion"/>
  </si>
  <si>
    <t>게임모드</t>
    <phoneticPr fontId="4" type="noConversion"/>
  </si>
  <si>
    <t>VS4-101</t>
  </si>
  <si>
    <t>VS4-101</t>
    <phoneticPr fontId="4" type="noConversion"/>
  </si>
  <si>
    <t>LG2-002</t>
    <phoneticPr fontId="4" type="noConversion"/>
  </si>
  <si>
    <t>SH1-102</t>
    <phoneticPr fontId="4" type="noConversion"/>
  </si>
  <si>
    <t>PJ2-002</t>
    <phoneticPr fontId="4" type="noConversion"/>
  </si>
  <si>
    <t>LV1-054</t>
    <phoneticPr fontId="4" type="noConversion"/>
  </si>
  <si>
    <t>LG3-003</t>
    <phoneticPr fontId="4" type="noConversion"/>
  </si>
  <si>
    <t>EP2-006</t>
    <phoneticPr fontId="4" type="noConversion"/>
  </si>
  <si>
    <t>VQ4-001</t>
    <phoneticPr fontId="4" type="noConversion"/>
  </si>
  <si>
    <t>앱손이에치</t>
    <phoneticPr fontId="4" type="noConversion"/>
  </si>
  <si>
    <t>벤큐더블유</t>
    <phoneticPr fontId="4" type="noConversion"/>
  </si>
  <si>
    <t>FHD</t>
    <phoneticPr fontId="4" type="noConversion"/>
  </si>
  <si>
    <t>4K UHD</t>
    <phoneticPr fontId="4" type="noConversion"/>
  </si>
  <si>
    <t>HD</t>
    <phoneticPr fontId="4" type="noConversion"/>
  </si>
  <si>
    <t>HDTV수신</t>
    <phoneticPr fontId="4" type="noConversion"/>
  </si>
  <si>
    <t>기스톤보정</t>
    <phoneticPr fontId="4" type="noConversion"/>
  </si>
  <si>
    <t>내장스피커</t>
    <phoneticPr fontId="4" type="noConversion"/>
  </si>
  <si>
    <t>기스톤보정</t>
    <phoneticPr fontId="4" type="noConversion"/>
  </si>
  <si>
    <t>게임모드</t>
    <phoneticPr fontId="4" type="noConversion"/>
  </si>
  <si>
    <t>해상도 HD 제품의 소비자가(원) 평균</t>
    <phoneticPr fontId="4" type="noConversion"/>
  </si>
  <si>
    <t>게임모드 제품 중 최소 무게</t>
    <phoneticPr fontId="4" type="noConversion"/>
  </si>
  <si>
    <t>두 번째로 높은 소비자가(원)</t>
    <phoneticPr fontId="4" type="noConversion"/>
  </si>
  <si>
    <t>제품코드</t>
    <phoneticPr fontId="4" type="noConversion"/>
  </si>
  <si>
    <t>밝기
(안시루멘)</t>
    <phoneticPr fontId="4" type="noConversion"/>
  </si>
  <si>
    <t>내장스피커</t>
    <phoneticPr fontId="4" type="noConversion"/>
  </si>
  <si>
    <t>HD 개수</t>
  </si>
  <si>
    <t>FHD 개수</t>
  </si>
  <si>
    <t>4K UHD 개수</t>
  </si>
  <si>
    <t>전체 개수</t>
  </si>
  <si>
    <t>HD 평균</t>
  </si>
  <si>
    <t>FHD 평균</t>
  </si>
  <si>
    <t>4K UHD 평균</t>
  </si>
  <si>
    <t>전체 평균</t>
  </si>
  <si>
    <t>해상도 FHD 제품의 무게 평균</t>
    <phoneticPr fontId="4" type="noConversion"/>
  </si>
  <si>
    <t>L*</t>
    <phoneticPr fontId="4" type="noConversion"/>
  </si>
  <si>
    <t>&lt;=300000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</si>
</sst>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0.0&quot;kg&quot;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>
      <alignment vertical="center"/>
    </xf>
    <xf numFmtId="0" fontId="5" fillId="2" borderId="10" xfId="0" applyFont="1" applyFill="1" applyBorder="1">
      <alignment vertical="center"/>
    </xf>
    <xf numFmtId="0" fontId="6" fillId="2" borderId="11" xfId="0" applyFont="1" applyFill="1" applyBorder="1">
      <alignment vertical="center"/>
    </xf>
    <xf numFmtId="0" fontId="6" fillId="2" borderId="11" xfId="0" applyFont="1" applyFill="1" applyBorder="1" applyAlignment="1">
      <alignment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7" xfId="0" applyBorder="1">
      <alignment vertical="center"/>
    </xf>
    <xf numFmtId="0" fontId="0" fillId="0" borderId="1" xfId="0" applyBorder="1" applyAlignment="1">
      <alignment horizontal="center" vertical="center"/>
    </xf>
    <xf numFmtId="41" fontId="0" fillId="0" borderId="3" xfId="1" applyFont="1" applyBorder="1">
      <alignment vertical="center"/>
    </xf>
    <xf numFmtId="41" fontId="0" fillId="0" borderId="1" xfId="1" applyFont="1" applyBorder="1">
      <alignment vertical="center"/>
    </xf>
    <xf numFmtId="41" fontId="0" fillId="0" borderId="8" xfId="1" applyFont="1" applyBorder="1">
      <alignment vertical="center"/>
    </xf>
    <xf numFmtId="176" fontId="0" fillId="0" borderId="3" xfId="0" applyNumberFormat="1" applyBorder="1">
      <alignment vertical="center"/>
    </xf>
    <xf numFmtId="176" fontId="0" fillId="0" borderId="1" xfId="0" applyNumberFormat="1" applyBorder="1">
      <alignment vertical="center"/>
    </xf>
    <xf numFmtId="176" fontId="0" fillId="0" borderId="8" xfId="0" applyNumberFormat="1" applyBorder="1">
      <alignment vertical="center"/>
    </xf>
    <xf numFmtId="0" fontId="0" fillId="0" borderId="16" xfId="0" applyBorder="1">
      <alignment vertical="center"/>
    </xf>
    <xf numFmtId="0" fontId="0" fillId="0" borderId="3" xfId="0" applyFill="1" applyBorder="1">
      <alignment vertical="center"/>
    </xf>
    <xf numFmtId="0" fontId="2" fillId="0" borderId="1" xfId="0" applyFont="1" applyBorder="1">
      <alignment vertical="center"/>
    </xf>
    <xf numFmtId="0" fontId="0" fillId="0" borderId="0" xfId="0" applyBorder="1">
      <alignment vertical="center"/>
    </xf>
    <xf numFmtId="41" fontId="0" fillId="0" borderId="0" xfId="1" applyFont="1" applyBorder="1">
      <alignment vertical="center"/>
    </xf>
    <xf numFmtId="176" fontId="0" fillId="0" borderId="0" xfId="0" applyNumberFormat="1" applyBorder="1">
      <alignment vertical="center"/>
    </xf>
    <xf numFmtId="0" fontId="2" fillId="0" borderId="0" xfId="0" applyFont="1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1" fontId="0" fillId="0" borderId="3" xfId="1" applyFon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41" fontId="0" fillId="0" borderId="18" xfId="1" applyFont="1" applyBorder="1" applyAlignment="1">
      <alignment horizontal="center" vertical="center"/>
    </xf>
    <xf numFmtId="176" fontId="0" fillId="0" borderId="18" xfId="0" applyNumberFormat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1"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en-US" altLang="ko-KR" sz="2000" b="1"/>
              <a:t>4K</a:t>
            </a:r>
            <a:r>
              <a:rPr lang="en-US" altLang="ko-KR" sz="2000" b="1" baseline="0"/>
              <a:t> UHD </a:t>
            </a:r>
            <a:r>
              <a:rPr lang="ko-KR" altLang="en-US" sz="2000" b="1" baseline="0"/>
              <a:t>및 </a:t>
            </a:r>
            <a:r>
              <a:rPr lang="en-US" altLang="ko-KR" sz="2000" b="1" baseline="0"/>
              <a:t>FHD </a:t>
            </a:r>
            <a:r>
              <a:rPr lang="ko-KR" altLang="en-US" sz="2000" b="1" baseline="0"/>
              <a:t>빔 프로젝터 비교</a:t>
            </a:r>
            <a:endParaRPr lang="ko-KR" sz="2000" b="1"/>
          </a:p>
        </c:rich>
      </c:tx>
      <c:layout/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소비자가(원)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E3B7-4A75-813E-99832989D5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(제1작업!$C$5:$C$8,제1작업!$C$11:$C$12)</c:f>
              <c:strCache>
                <c:ptCount val="6"/>
                <c:pt idx="0">
                  <c:v>뷰소닉피제이</c:v>
                </c:pt>
                <c:pt idx="1">
                  <c:v>시네빔오공케이</c:v>
                </c:pt>
                <c:pt idx="2">
                  <c:v>샤오미엠프로</c:v>
                </c:pt>
                <c:pt idx="3">
                  <c:v>프로젝트매니아</c:v>
                </c:pt>
                <c:pt idx="4">
                  <c:v>앱손이에치</c:v>
                </c:pt>
                <c:pt idx="5">
                  <c:v>벤큐더블유</c:v>
                </c:pt>
              </c:strCache>
            </c:strRef>
          </c:cat>
          <c:val>
            <c:numRef>
              <c:f>(제1작업!$F$5:$F$8,제1작업!$F$11:$F$12)</c:f>
              <c:numCache>
                <c:formatCode>_(* #,##0_);_(* \(#,##0\);_(* "-"_);_(@_)</c:formatCode>
                <c:ptCount val="6"/>
                <c:pt idx="0">
                  <c:v>679150</c:v>
                </c:pt>
                <c:pt idx="1">
                  <c:v>575990</c:v>
                </c:pt>
                <c:pt idx="2">
                  <c:v>234970</c:v>
                </c:pt>
                <c:pt idx="3">
                  <c:v>385900</c:v>
                </c:pt>
                <c:pt idx="4">
                  <c:v>747990</c:v>
                </c:pt>
                <c:pt idx="5">
                  <c:v>938870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B7-4A75-813E-99832989D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69282672"/>
        <c:axId val="769280592"/>
      </c:barChart>
      <c:lineChart>
        <c:grouping val="standard"/>
        <c:varyColors val="0"/>
        <c:ser>
          <c:idx val="1"/>
          <c:order val="1"/>
          <c:tx>
            <c:strRef>
              <c:f>제1작업!$G$4</c:f>
              <c:strCache>
                <c:ptCount val="1"/>
                <c:pt idx="0">
                  <c:v>무게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(제1작업!$C$5:$C$8,제1작업!$C$11:$C$12)</c:f>
              <c:strCache>
                <c:ptCount val="6"/>
                <c:pt idx="0">
                  <c:v>뷰소닉피제이</c:v>
                </c:pt>
                <c:pt idx="1">
                  <c:v>시네빔오공케이</c:v>
                </c:pt>
                <c:pt idx="2">
                  <c:v>샤오미엠프로</c:v>
                </c:pt>
                <c:pt idx="3">
                  <c:v>프로젝트매니아</c:v>
                </c:pt>
                <c:pt idx="4">
                  <c:v>앱손이에치</c:v>
                </c:pt>
                <c:pt idx="5">
                  <c:v>벤큐더블유</c:v>
                </c:pt>
              </c:strCache>
            </c:strRef>
          </c:cat>
          <c:val>
            <c:numRef>
              <c:f>(제1작업!$G$5:$G$8,제1작업!$G$11:$G$12)</c:f>
              <c:numCache>
                <c:formatCode>0.0"kg"</c:formatCode>
                <c:ptCount val="6"/>
                <c:pt idx="0">
                  <c:v>2.5</c:v>
                </c:pt>
                <c:pt idx="1">
                  <c:v>1</c:v>
                </c:pt>
                <c:pt idx="2">
                  <c:v>2.2999999999999998</c:v>
                </c:pt>
                <c:pt idx="3">
                  <c:v>0.3</c:v>
                </c:pt>
                <c:pt idx="4">
                  <c:v>2.7</c:v>
                </c:pt>
                <c:pt idx="5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B7-4A75-813E-99832989D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8999824"/>
        <c:axId val="759000240"/>
      </c:lineChart>
      <c:catAx>
        <c:axId val="76928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769280592"/>
        <c:crosses val="autoZero"/>
        <c:auto val="1"/>
        <c:lblAlgn val="ctr"/>
        <c:lblOffset val="100"/>
        <c:noMultiLvlLbl val="0"/>
      </c:catAx>
      <c:valAx>
        <c:axId val="76928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769282672"/>
        <c:crosses val="autoZero"/>
        <c:crossBetween val="between"/>
      </c:valAx>
      <c:valAx>
        <c:axId val="759000240"/>
        <c:scaling>
          <c:orientation val="minMax"/>
          <c:max val="5"/>
        </c:scaling>
        <c:delete val="0"/>
        <c:axPos val="r"/>
        <c:numFmt formatCode="0.0&quot;kg&quot;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758999824"/>
        <c:crosses val="max"/>
        <c:crossBetween val="between"/>
        <c:majorUnit val="1"/>
      </c:valAx>
      <c:catAx>
        <c:axId val="758999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9000240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123825</xdr:rowOff>
    </xdr:from>
    <xdr:to>
      <xdr:col>6</xdr:col>
      <xdr:colOff>419100</xdr:colOff>
      <xdr:row>2</xdr:row>
      <xdr:rowOff>180974</xdr:rowOff>
    </xdr:to>
    <xdr:sp macro="" textlink="">
      <xdr:nvSpPr>
        <xdr:cNvPr id="2" name="양쪽 모서리가 잘린 사각형 1"/>
        <xdr:cNvSpPr/>
      </xdr:nvSpPr>
      <xdr:spPr>
        <a:xfrm>
          <a:off x="152400" y="123825"/>
          <a:ext cx="4438650" cy="685799"/>
        </a:xfrm>
        <a:prstGeom prst="snip2SameRect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</a:rPr>
            <a:t>인기 빔 프로젝터 판매 정보</a:t>
          </a:r>
          <a:endParaRPr lang="en-US" altLang="ko-KR" sz="2400" b="1">
            <a:solidFill>
              <a:sysClr val="windowText" lastClr="000000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xdr:txBody>
    </xdr:sp>
    <xdr:clientData/>
  </xdr:twoCellAnchor>
  <xdr:twoCellAnchor editAs="oneCell">
    <xdr:from>
      <xdr:col>6</xdr:col>
      <xdr:colOff>552450</xdr:colOff>
      <xdr:row>0</xdr:row>
      <xdr:rowOff>180975</xdr:rowOff>
    </xdr:from>
    <xdr:to>
      <xdr:col>10</xdr:col>
      <xdr:colOff>19050</xdr:colOff>
      <xdr:row>2</xdr:row>
      <xdr:rowOff>266700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2975" y="180975"/>
          <a:ext cx="2466975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0.18205</cdr:x>
      <cdr:y>0.181</cdr:y>
    </cdr:from>
    <cdr:to>
      <cdr:x>0.28607</cdr:x>
      <cdr:y>0.26316</cdr:y>
    </cdr:to>
    <cdr:sp macro="" textlink="">
      <cdr:nvSpPr>
        <cdr:cNvPr id="2" name="모서리가 둥근 사각형 설명선 1"/>
        <cdr:cNvSpPr/>
      </cdr:nvSpPr>
      <cdr:spPr>
        <a:xfrm xmlns:a="http://schemas.openxmlformats.org/drawingml/2006/main">
          <a:off x="1694200" y="1100840"/>
          <a:ext cx="968115" cy="499672"/>
        </a:xfrm>
        <a:prstGeom xmlns:a="http://schemas.openxmlformats.org/drawingml/2006/main" prst="wedgeRoundRectCallout">
          <a:avLst>
            <a:gd name="adj1" fmla="val -36156"/>
            <a:gd name="adj2" fmla="val 100000"/>
            <a:gd name="adj3" fmla="val 16667"/>
          </a:avLst>
        </a:prstGeom>
        <a:solidFill xmlns:a="http://schemas.openxmlformats.org/drawingml/2006/main">
          <a:sysClr val="window" lastClr="FFFFFF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</a:rPr>
            <a:t>홈시네마용</a:t>
          </a:r>
          <a:endParaRPr lang="ko-KR">
            <a:solidFill>
              <a:sysClr val="windowText" lastClr="000000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E13" sqref="E13"/>
    </sheetView>
  </sheetViews>
  <sheetFormatPr defaultRowHeight="16.5"/>
  <cols>
    <col min="1" max="1" width="1.625" customWidth="1"/>
    <col min="3" max="3" width="15.125" bestFit="1" customWidth="1"/>
    <col min="5" max="5" width="11" bestFit="1" customWidth="1"/>
    <col min="6" max="6" width="10.5" bestFit="1" customWidth="1"/>
    <col min="8" max="8" width="10.75" customWidth="1"/>
    <col min="9" max="9" width="10.625" customWidth="1"/>
  </cols>
  <sheetData>
    <row r="1" spans="1:10" ht="24.95" customHeight="1">
      <c r="A1" s="1"/>
    </row>
    <row r="2" spans="1:10" ht="24.95" customHeight="1"/>
    <row r="3" spans="1:10" ht="24.95" customHeight="1" thickBot="1"/>
    <row r="4" spans="1:10" ht="33.75" thickBot="1">
      <c r="B4" s="32" t="s">
        <v>0</v>
      </c>
      <c r="C4" s="33" t="s">
        <v>1</v>
      </c>
      <c r="D4" s="33" t="s">
        <v>2</v>
      </c>
      <c r="E4" s="33" t="s">
        <v>3</v>
      </c>
      <c r="F4" s="34" t="s">
        <v>4</v>
      </c>
      <c r="G4" s="33" t="s">
        <v>5</v>
      </c>
      <c r="H4" s="34" t="s">
        <v>6</v>
      </c>
      <c r="I4" s="33" t="s">
        <v>7</v>
      </c>
      <c r="J4" s="47" t="s">
        <v>8</v>
      </c>
    </row>
    <row r="5" spans="1:10" ht="21.95" customHeight="1">
      <c r="B5" s="35" t="s">
        <v>17</v>
      </c>
      <c r="C5" s="36" t="s">
        <v>9</v>
      </c>
      <c r="D5" s="36" t="s">
        <v>27</v>
      </c>
      <c r="E5" s="36" t="s">
        <v>15</v>
      </c>
      <c r="F5" s="37">
        <v>679150</v>
      </c>
      <c r="G5" s="38">
        <v>2.5</v>
      </c>
      <c r="H5" s="37">
        <v>3800</v>
      </c>
      <c r="I5" s="36" t="str">
        <f>_xlfn.RANK.EQ(H5,$H$5:$H$12,0)&amp;"위"</f>
        <v>1위</v>
      </c>
      <c r="J5" s="48" t="str">
        <f>IF(MID(B5,3,1)="1","해외배송",IF(MID(B5,3,1)="2","직배송","기타"))</f>
        <v>기타</v>
      </c>
    </row>
    <row r="6" spans="1:10" ht="21.95" customHeight="1">
      <c r="B6" s="39" t="s">
        <v>18</v>
      </c>
      <c r="C6" s="15" t="s">
        <v>10</v>
      </c>
      <c r="D6" s="15" t="s">
        <v>27</v>
      </c>
      <c r="E6" s="15" t="s">
        <v>30</v>
      </c>
      <c r="F6" s="40">
        <v>575990</v>
      </c>
      <c r="G6" s="41">
        <v>1</v>
      </c>
      <c r="H6" s="40">
        <v>600</v>
      </c>
      <c r="I6" s="15" t="str">
        <f t="shared" ref="I6:I12" si="0">_xlfn.RANK.EQ(H6,$H$5:$H$12,0)&amp;"위"</f>
        <v>4위</v>
      </c>
      <c r="J6" s="49" t="str">
        <f t="shared" ref="J6:J12" si="1">IF(MID(B6,3,1)="1","해외배송",IF(MID(B6,3,1)="2","직배송","기타"))</f>
        <v>직배송</v>
      </c>
    </row>
    <row r="7" spans="1:10" ht="21.95" customHeight="1">
      <c r="B7" s="39" t="s">
        <v>19</v>
      </c>
      <c r="C7" s="15" t="s">
        <v>11</v>
      </c>
      <c r="D7" s="15" t="s">
        <v>28</v>
      </c>
      <c r="E7" s="15" t="s">
        <v>31</v>
      </c>
      <c r="F7" s="40">
        <v>234970</v>
      </c>
      <c r="G7" s="41">
        <v>2.2999999999999998</v>
      </c>
      <c r="H7" s="40">
        <v>220</v>
      </c>
      <c r="I7" s="15" t="str">
        <f t="shared" si="0"/>
        <v>7위</v>
      </c>
      <c r="J7" s="49" t="str">
        <f t="shared" si="1"/>
        <v>해외배송</v>
      </c>
    </row>
    <row r="8" spans="1:10" ht="21.95" customHeight="1">
      <c r="B8" s="39" t="s">
        <v>20</v>
      </c>
      <c r="C8" s="15" t="s">
        <v>12</v>
      </c>
      <c r="D8" s="15" t="s">
        <v>27</v>
      </c>
      <c r="E8" s="15" t="s">
        <v>32</v>
      </c>
      <c r="F8" s="40">
        <v>385900</v>
      </c>
      <c r="G8" s="41">
        <v>0.3</v>
      </c>
      <c r="H8" s="40">
        <v>700</v>
      </c>
      <c r="I8" s="15" t="str">
        <f t="shared" si="0"/>
        <v>3위</v>
      </c>
      <c r="J8" s="49" t="str">
        <f t="shared" si="1"/>
        <v>직배송</v>
      </c>
    </row>
    <row r="9" spans="1:10" ht="21.95" customHeight="1">
      <c r="B9" s="39" t="s">
        <v>21</v>
      </c>
      <c r="C9" s="15" t="s">
        <v>13</v>
      </c>
      <c r="D9" s="15" t="s">
        <v>29</v>
      </c>
      <c r="E9" s="42" t="s">
        <v>40</v>
      </c>
      <c r="F9" s="40">
        <v>199000</v>
      </c>
      <c r="G9" s="41">
        <v>1</v>
      </c>
      <c r="H9" s="40">
        <v>180</v>
      </c>
      <c r="I9" s="15" t="str">
        <f t="shared" si="0"/>
        <v>8위</v>
      </c>
      <c r="J9" s="49" t="str">
        <f t="shared" si="1"/>
        <v>해외배송</v>
      </c>
    </row>
    <row r="10" spans="1:10" ht="21.95" customHeight="1">
      <c r="B10" s="39" t="s">
        <v>22</v>
      </c>
      <c r="C10" s="15" t="s">
        <v>14</v>
      </c>
      <c r="D10" s="15" t="s">
        <v>29</v>
      </c>
      <c r="E10" s="15" t="s">
        <v>33</v>
      </c>
      <c r="F10" s="40">
        <v>392800</v>
      </c>
      <c r="G10" s="41">
        <v>0.7</v>
      </c>
      <c r="H10" s="40">
        <v>550</v>
      </c>
      <c r="I10" s="15" t="str">
        <f t="shared" si="0"/>
        <v>5위</v>
      </c>
      <c r="J10" s="49" t="str">
        <f t="shared" si="1"/>
        <v>기타</v>
      </c>
    </row>
    <row r="11" spans="1:10" ht="21.95" customHeight="1">
      <c r="B11" s="39" t="s">
        <v>23</v>
      </c>
      <c r="C11" s="15" t="s">
        <v>25</v>
      </c>
      <c r="D11" s="15" t="s">
        <v>27</v>
      </c>
      <c r="E11" s="15" t="s">
        <v>34</v>
      </c>
      <c r="F11" s="40">
        <v>747990</v>
      </c>
      <c r="G11" s="41">
        <v>2.7</v>
      </c>
      <c r="H11" s="40">
        <v>3300</v>
      </c>
      <c r="I11" s="15" t="str">
        <f t="shared" si="0"/>
        <v>2위</v>
      </c>
      <c r="J11" s="49" t="str">
        <f t="shared" si="1"/>
        <v>직배송</v>
      </c>
    </row>
    <row r="12" spans="1:10" ht="21.95" customHeight="1" thickBot="1">
      <c r="B12" s="50" t="s">
        <v>24</v>
      </c>
      <c r="C12" s="51" t="s">
        <v>26</v>
      </c>
      <c r="D12" s="51" t="s">
        <v>28</v>
      </c>
      <c r="E12" s="51" t="s">
        <v>15</v>
      </c>
      <c r="F12" s="52">
        <v>938870</v>
      </c>
      <c r="G12" s="53">
        <v>4.2</v>
      </c>
      <c r="H12" s="52">
        <v>300</v>
      </c>
      <c r="I12" s="51" t="str">
        <f t="shared" si="0"/>
        <v>6위</v>
      </c>
      <c r="J12" s="54" t="str">
        <f t="shared" si="1"/>
        <v>기타</v>
      </c>
    </row>
    <row r="13" spans="1:10" ht="21.95" customHeight="1">
      <c r="B13" s="10" t="s">
        <v>35</v>
      </c>
      <c r="C13" s="11"/>
      <c r="D13" s="11"/>
      <c r="E13" s="55">
        <f>SUMIF(해상도,D9,H5:H12)/COUNTIF(해상도,D9)</f>
        <v>365</v>
      </c>
      <c r="F13" s="60"/>
      <c r="G13" s="11" t="s">
        <v>37</v>
      </c>
      <c r="H13" s="11"/>
      <c r="I13" s="11"/>
      <c r="J13" s="56">
        <f>LARGE(F5:F12,2)</f>
        <v>747990</v>
      </c>
    </row>
    <row r="14" spans="1:10" ht="33.75" thickBot="1">
      <c r="B14" s="4" t="s">
        <v>36</v>
      </c>
      <c r="C14" s="5"/>
      <c r="D14" s="5"/>
      <c r="E14" s="51">
        <f>DMIN(B4:H12,G4,E4:E5)</f>
        <v>2.5</v>
      </c>
      <c r="F14" s="59"/>
      <c r="G14" s="57" t="s">
        <v>38</v>
      </c>
      <c r="H14" s="51" t="s">
        <v>16</v>
      </c>
      <c r="I14" s="58" t="s">
        <v>39</v>
      </c>
      <c r="J14" s="54">
        <f>VLOOKUP(H14,B4:H12,7,0)</f>
        <v>3800</v>
      </c>
    </row>
    <row r="16" spans="1:10" ht="16.5" customHeight="1"/>
  </sheetData>
  <mergeCells count="4">
    <mergeCell ref="B13:D13"/>
    <mergeCell ref="G13:I13"/>
    <mergeCell ref="F13:F14"/>
    <mergeCell ref="B14:D14"/>
  </mergeCells>
  <phoneticPr fontId="4" type="noConversion"/>
  <conditionalFormatting sqref="B5:J12">
    <cfRule type="expression" dxfId="0" priority="1">
      <formula>$G5&lt;=1</formula>
    </cfRule>
  </conditionalFormatting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F19" sqref="F19"/>
    </sheetView>
  </sheetViews>
  <sheetFormatPr defaultRowHeight="16.5"/>
  <cols>
    <col min="1" max="1" width="1.625" customWidth="1"/>
    <col min="2" max="3" width="15.125" bestFit="1" customWidth="1"/>
    <col min="5" max="5" width="11" bestFit="1" customWidth="1"/>
    <col min="8" max="8" width="12" customWidth="1"/>
  </cols>
  <sheetData>
    <row r="1" spans="1:8" ht="17.25" thickBot="1">
      <c r="A1" s="1"/>
    </row>
    <row r="2" spans="1:8" ht="33.75" thickBot="1">
      <c r="B2" s="32" t="s">
        <v>0</v>
      </c>
      <c r="C2" s="33" t="s">
        <v>1</v>
      </c>
      <c r="D2" s="33" t="s">
        <v>2</v>
      </c>
      <c r="E2" s="33" t="s">
        <v>3</v>
      </c>
      <c r="F2" s="34" t="s">
        <v>4</v>
      </c>
      <c r="G2" s="33" t="s">
        <v>5</v>
      </c>
      <c r="H2" s="34" t="s">
        <v>6</v>
      </c>
    </row>
    <row r="3" spans="1:8">
      <c r="B3" s="35" t="s">
        <v>17</v>
      </c>
      <c r="C3" s="36" t="s">
        <v>9</v>
      </c>
      <c r="D3" s="36" t="s">
        <v>27</v>
      </c>
      <c r="E3" s="36" t="s">
        <v>15</v>
      </c>
      <c r="F3" s="37">
        <v>679150</v>
      </c>
      <c r="G3" s="38">
        <v>2.4000000000000021</v>
      </c>
      <c r="H3" s="37">
        <v>3800</v>
      </c>
    </row>
    <row r="4" spans="1:8">
      <c r="B4" s="39" t="s">
        <v>18</v>
      </c>
      <c r="C4" s="15" t="s">
        <v>10</v>
      </c>
      <c r="D4" s="15" t="s">
        <v>27</v>
      </c>
      <c r="E4" s="15" t="s">
        <v>30</v>
      </c>
      <c r="F4" s="40">
        <v>575990</v>
      </c>
      <c r="G4" s="41">
        <v>1</v>
      </c>
      <c r="H4" s="40">
        <v>600</v>
      </c>
    </row>
    <row r="5" spans="1:8">
      <c r="B5" s="39" t="s">
        <v>19</v>
      </c>
      <c r="C5" s="15" t="s">
        <v>11</v>
      </c>
      <c r="D5" s="15" t="s">
        <v>28</v>
      </c>
      <c r="E5" s="15" t="s">
        <v>31</v>
      </c>
      <c r="F5" s="40">
        <v>234970</v>
      </c>
      <c r="G5" s="41">
        <v>2.2999999999999998</v>
      </c>
      <c r="H5" s="40">
        <v>220</v>
      </c>
    </row>
    <row r="6" spans="1:8">
      <c r="B6" s="39" t="s">
        <v>20</v>
      </c>
      <c r="C6" s="15" t="s">
        <v>12</v>
      </c>
      <c r="D6" s="15" t="s">
        <v>27</v>
      </c>
      <c r="E6" s="15" t="s">
        <v>32</v>
      </c>
      <c r="F6" s="40">
        <v>385900</v>
      </c>
      <c r="G6" s="41">
        <v>0.3</v>
      </c>
      <c r="H6" s="40">
        <v>700</v>
      </c>
    </row>
    <row r="7" spans="1:8">
      <c r="B7" s="39" t="s">
        <v>21</v>
      </c>
      <c r="C7" s="15" t="s">
        <v>13</v>
      </c>
      <c r="D7" s="15" t="s">
        <v>29</v>
      </c>
      <c r="E7" s="42" t="s">
        <v>40</v>
      </c>
      <c r="F7" s="40">
        <v>199000</v>
      </c>
      <c r="G7" s="41">
        <v>1</v>
      </c>
      <c r="H7" s="40">
        <v>180</v>
      </c>
    </row>
    <row r="8" spans="1:8">
      <c r="B8" s="39" t="s">
        <v>22</v>
      </c>
      <c r="C8" s="15" t="s">
        <v>14</v>
      </c>
      <c r="D8" s="15" t="s">
        <v>29</v>
      </c>
      <c r="E8" s="15" t="s">
        <v>33</v>
      </c>
      <c r="F8" s="40">
        <v>392800</v>
      </c>
      <c r="G8" s="41">
        <v>0.7</v>
      </c>
      <c r="H8" s="40">
        <v>550</v>
      </c>
    </row>
    <row r="9" spans="1:8">
      <c r="B9" s="39" t="s">
        <v>23</v>
      </c>
      <c r="C9" s="15" t="s">
        <v>25</v>
      </c>
      <c r="D9" s="15" t="s">
        <v>27</v>
      </c>
      <c r="E9" s="15" t="s">
        <v>34</v>
      </c>
      <c r="F9" s="40">
        <v>747990</v>
      </c>
      <c r="G9" s="41">
        <v>2.7</v>
      </c>
      <c r="H9" s="40">
        <v>3300</v>
      </c>
    </row>
    <row r="10" spans="1:8" ht="17.25" thickBot="1">
      <c r="B10" s="43" t="s">
        <v>24</v>
      </c>
      <c r="C10" s="44" t="s">
        <v>26</v>
      </c>
      <c r="D10" s="44" t="s">
        <v>28</v>
      </c>
      <c r="E10" s="44" t="s">
        <v>15</v>
      </c>
      <c r="F10" s="45">
        <v>938870</v>
      </c>
      <c r="G10" s="46">
        <v>4.2</v>
      </c>
      <c r="H10" s="45">
        <v>300</v>
      </c>
    </row>
    <row r="11" spans="1:8" ht="17.25" thickBot="1">
      <c r="B11" s="29" t="s">
        <v>49</v>
      </c>
      <c r="C11" s="30"/>
      <c r="D11" s="30"/>
      <c r="E11" s="30"/>
      <c r="F11" s="30"/>
      <c r="G11" s="30"/>
      <c r="H11" s="31">
        <f>DAVERAGE(B2:H10,G2,D2:D3)</f>
        <v>1.6000000000000005</v>
      </c>
    </row>
    <row r="13" spans="1:8" ht="17.25" thickBot="1"/>
    <row r="14" spans="1:8" ht="33">
      <c r="B14" s="32" t="s">
        <v>0</v>
      </c>
      <c r="C14" s="34" t="s">
        <v>4</v>
      </c>
    </row>
    <row r="15" spans="1:8">
      <c r="B15" t="s">
        <v>50</v>
      </c>
    </row>
    <row r="16" spans="1:8">
      <c r="C16" t="s">
        <v>51</v>
      </c>
    </row>
    <row r="17" spans="2:5" ht="17.25" thickBot="1"/>
    <row r="18" spans="2:5" ht="33">
      <c r="B18" s="33" t="s">
        <v>1</v>
      </c>
      <c r="C18" s="33" t="s">
        <v>2</v>
      </c>
      <c r="D18" s="34" t="s">
        <v>4</v>
      </c>
      <c r="E18" s="34" t="s">
        <v>6</v>
      </c>
    </row>
    <row r="19" spans="2:5">
      <c r="B19" s="15" t="s">
        <v>10</v>
      </c>
      <c r="C19" s="15" t="s">
        <v>27</v>
      </c>
      <c r="D19" s="40">
        <v>575990</v>
      </c>
      <c r="E19" s="40">
        <v>600</v>
      </c>
    </row>
    <row r="20" spans="2:5">
      <c r="B20" s="15" t="s">
        <v>11</v>
      </c>
      <c r="C20" s="15" t="s">
        <v>28</v>
      </c>
      <c r="D20" s="40">
        <v>234970</v>
      </c>
      <c r="E20" s="40">
        <v>220</v>
      </c>
    </row>
    <row r="21" spans="2:5">
      <c r="B21" s="15" t="s">
        <v>13</v>
      </c>
      <c r="C21" s="15" t="s">
        <v>29</v>
      </c>
      <c r="D21" s="40">
        <v>199000</v>
      </c>
      <c r="E21" s="40">
        <v>180</v>
      </c>
    </row>
    <row r="22" spans="2:5">
      <c r="B22" s="15" t="s">
        <v>14</v>
      </c>
      <c r="C22" s="15" t="s">
        <v>29</v>
      </c>
      <c r="D22" s="40">
        <v>392800</v>
      </c>
      <c r="E22" s="40">
        <v>550</v>
      </c>
    </row>
  </sheetData>
  <mergeCells count="1">
    <mergeCell ref="B11:G11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C1" sqref="C1"/>
    </sheetView>
  </sheetViews>
  <sheetFormatPr defaultRowHeight="16.5"/>
  <cols>
    <col min="1" max="1" width="1.625" customWidth="1"/>
    <col min="3" max="3" width="15.125" bestFit="1" customWidth="1"/>
    <col min="4" max="4" width="13.75" bestFit="1" customWidth="1"/>
    <col min="5" max="5" width="11" bestFit="1" customWidth="1"/>
  </cols>
  <sheetData>
    <row r="1" spans="1:8" ht="17.25" thickBot="1">
      <c r="A1" s="1"/>
    </row>
    <row r="2" spans="1:8" ht="50.25" thickBot="1">
      <c r="B2" s="7" t="s">
        <v>0</v>
      </c>
      <c r="C2" s="8" t="s">
        <v>1</v>
      </c>
      <c r="D2" s="8" t="s">
        <v>2</v>
      </c>
      <c r="E2" s="8" t="s">
        <v>3</v>
      </c>
      <c r="F2" s="9" t="s">
        <v>4</v>
      </c>
      <c r="G2" s="8" t="s">
        <v>5</v>
      </c>
      <c r="H2" s="9" t="s">
        <v>6</v>
      </c>
    </row>
    <row r="3" spans="1:8">
      <c r="B3" s="12" t="s">
        <v>21</v>
      </c>
      <c r="C3" s="13" t="s">
        <v>13</v>
      </c>
      <c r="D3" s="13" t="s">
        <v>29</v>
      </c>
      <c r="E3" s="23" t="s">
        <v>40</v>
      </c>
      <c r="F3" s="16">
        <v>199000</v>
      </c>
      <c r="G3" s="19">
        <v>1</v>
      </c>
      <c r="H3" s="16">
        <v>180</v>
      </c>
    </row>
    <row r="4" spans="1:8">
      <c r="B4" s="3" t="s">
        <v>22</v>
      </c>
      <c r="C4" s="2" t="s">
        <v>14</v>
      </c>
      <c r="D4" s="2" t="s">
        <v>29</v>
      </c>
      <c r="E4" s="2" t="s">
        <v>33</v>
      </c>
      <c r="F4" s="17">
        <v>392800</v>
      </c>
      <c r="G4" s="20">
        <v>0.7</v>
      </c>
      <c r="H4" s="17">
        <v>550</v>
      </c>
    </row>
    <row r="5" spans="1:8">
      <c r="B5" s="3"/>
      <c r="C5" s="2"/>
      <c r="D5" s="24" t="s">
        <v>45</v>
      </c>
      <c r="E5" s="2"/>
      <c r="F5" s="17">
        <f>SUBTOTAL(1,F3:F4)</f>
        <v>295900</v>
      </c>
      <c r="G5" s="20"/>
      <c r="H5" s="17"/>
    </row>
    <row r="6" spans="1:8">
      <c r="B6" s="3"/>
      <c r="C6" s="2">
        <f>SUBTOTAL(3,C3:C4)</f>
        <v>2</v>
      </c>
      <c r="D6" s="24" t="s">
        <v>41</v>
      </c>
      <c r="E6" s="2"/>
      <c r="F6" s="17"/>
      <c r="G6" s="20"/>
      <c r="H6" s="17"/>
    </row>
    <row r="7" spans="1:8">
      <c r="B7" s="3" t="s">
        <v>17</v>
      </c>
      <c r="C7" s="2" t="s">
        <v>9</v>
      </c>
      <c r="D7" s="2" t="s">
        <v>27</v>
      </c>
      <c r="E7" s="2" t="s">
        <v>15</v>
      </c>
      <c r="F7" s="17">
        <v>679150</v>
      </c>
      <c r="G7" s="20">
        <v>2.5</v>
      </c>
      <c r="H7" s="17">
        <v>3800</v>
      </c>
    </row>
    <row r="8" spans="1:8">
      <c r="B8" s="3" t="s">
        <v>18</v>
      </c>
      <c r="C8" s="2" t="s">
        <v>10</v>
      </c>
      <c r="D8" s="2" t="s">
        <v>27</v>
      </c>
      <c r="E8" s="2" t="s">
        <v>30</v>
      </c>
      <c r="F8" s="17">
        <v>575990</v>
      </c>
      <c r="G8" s="20">
        <v>1</v>
      </c>
      <c r="H8" s="17">
        <v>600</v>
      </c>
    </row>
    <row r="9" spans="1:8">
      <c r="B9" s="3" t="s">
        <v>20</v>
      </c>
      <c r="C9" s="2" t="s">
        <v>12</v>
      </c>
      <c r="D9" s="2" t="s">
        <v>27</v>
      </c>
      <c r="E9" s="22" t="s">
        <v>32</v>
      </c>
      <c r="F9" s="17">
        <v>385900</v>
      </c>
      <c r="G9" s="20">
        <v>0.3</v>
      </c>
      <c r="H9" s="17">
        <v>700</v>
      </c>
    </row>
    <row r="10" spans="1:8">
      <c r="B10" s="3" t="s">
        <v>23</v>
      </c>
      <c r="C10" s="2" t="s">
        <v>25</v>
      </c>
      <c r="D10" s="2" t="s">
        <v>27</v>
      </c>
      <c r="E10" s="2" t="s">
        <v>34</v>
      </c>
      <c r="F10" s="17">
        <v>747990</v>
      </c>
      <c r="G10" s="20">
        <v>2.7</v>
      </c>
      <c r="H10" s="17">
        <v>3300</v>
      </c>
    </row>
    <row r="11" spans="1:8">
      <c r="B11" s="3"/>
      <c r="C11" s="2"/>
      <c r="D11" s="24" t="s">
        <v>46</v>
      </c>
      <c r="E11" s="2"/>
      <c r="F11" s="17">
        <f>SUBTOTAL(1,F7:F10)</f>
        <v>597257.5</v>
      </c>
      <c r="G11" s="20"/>
      <c r="H11" s="17"/>
    </row>
    <row r="12" spans="1:8">
      <c r="B12" s="3"/>
      <c r="C12" s="2">
        <f>SUBTOTAL(3,C7:C10)</f>
        <v>4</v>
      </c>
      <c r="D12" s="24" t="s">
        <v>42</v>
      </c>
      <c r="E12" s="2"/>
      <c r="F12" s="17"/>
      <c r="G12" s="20"/>
      <c r="H12" s="17"/>
    </row>
    <row r="13" spans="1:8">
      <c r="B13" s="3" t="s">
        <v>19</v>
      </c>
      <c r="C13" s="2" t="s">
        <v>11</v>
      </c>
      <c r="D13" s="2" t="s">
        <v>28</v>
      </c>
      <c r="E13" s="2" t="s">
        <v>31</v>
      </c>
      <c r="F13" s="17">
        <v>234970</v>
      </c>
      <c r="G13" s="20">
        <v>2.2999999999999998</v>
      </c>
      <c r="H13" s="17">
        <v>220</v>
      </c>
    </row>
    <row r="14" spans="1:8" ht="17.25" thickBot="1">
      <c r="B14" s="14" t="s">
        <v>24</v>
      </c>
      <c r="C14" s="6" t="s">
        <v>26</v>
      </c>
      <c r="D14" s="6" t="s">
        <v>28</v>
      </c>
      <c r="E14" s="2" t="s">
        <v>15</v>
      </c>
      <c r="F14" s="18">
        <v>938870</v>
      </c>
      <c r="G14" s="21">
        <v>4.2</v>
      </c>
      <c r="H14" s="18">
        <v>300</v>
      </c>
    </row>
    <row r="15" spans="1:8">
      <c r="B15" s="25"/>
      <c r="C15" s="25"/>
      <c r="D15" s="28" t="s">
        <v>47</v>
      </c>
      <c r="E15" s="25"/>
      <c r="F15" s="26">
        <f>SUBTOTAL(1,F13:F14)</f>
        <v>586920</v>
      </c>
      <c r="G15" s="27"/>
      <c r="H15" s="26"/>
    </row>
    <row r="16" spans="1:8">
      <c r="B16" s="25"/>
      <c r="C16" s="25">
        <f>SUBTOTAL(3,C13:C14)</f>
        <v>2</v>
      </c>
      <c r="D16" s="28" t="s">
        <v>43</v>
      </c>
      <c r="E16" s="25"/>
      <c r="F16" s="26"/>
      <c r="G16" s="27"/>
      <c r="H16" s="26"/>
    </row>
    <row r="17" spans="2:8">
      <c r="B17" s="25"/>
      <c r="C17" s="25"/>
      <c r="D17" s="28" t="s">
        <v>48</v>
      </c>
      <c r="E17" s="25"/>
      <c r="F17" s="26">
        <f>SUBTOTAL(1,F3:F14)</f>
        <v>519333.75</v>
      </c>
      <c r="G17" s="27"/>
      <c r="H17" s="26"/>
    </row>
    <row r="18" spans="2:8">
      <c r="B18" s="25"/>
      <c r="C18" s="25">
        <f>SUBTOTAL(3,C3:C14)</f>
        <v>8</v>
      </c>
      <c r="D18" s="28" t="s">
        <v>44</v>
      </c>
      <c r="E18" s="25"/>
      <c r="F18" s="26"/>
      <c r="G18" s="27"/>
      <c r="H18" s="26"/>
    </row>
  </sheetData>
  <sortState ref="B3:H10">
    <sortCondition descending="1" ref="D2"/>
  </sortState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해상도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2023-05-08T22:58:01Z</dcterms:created>
  <dcterms:modified xsi:type="dcterms:W3CDTF">2023-05-08T23:44:18Z</dcterms:modified>
</cp:coreProperties>
</file>