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경기도교육청\Desktop\"/>
    </mc:Choice>
  </mc:AlternateContent>
  <bookViews>
    <workbookView xWindow="0" yWindow="0" windowWidth="17256" windowHeight="5604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클릭비율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F17" i="3"/>
  <c r="F15" i="3"/>
  <c r="F10" i="3"/>
  <c r="F5" i="3"/>
  <c r="C16" i="3"/>
  <c r="C11" i="3"/>
  <c r="C6" i="3"/>
  <c r="C18" i="3" s="1"/>
  <c r="H11" i="2"/>
  <c r="J14" i="1"/>
  <c r="J13" i="1"/>
  <c r="E14" i="1"/>
  <c r="E1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<sst xmlns="http://schemas.openxmlformats.org/spreadsheetml/2006/main" count="148" uniqueCount="57">
  <si>
    <t>검색코드</t>
    <phoneticPr fontId="2" type="noConversion"/>
  </si>
  <si>
    <t>검색어</t>
    <phoneticPr fontId="2" type="noConversion"/>
  </si>
  <si>
    <t>분야</t>
    <phoneticPr fontId="2" type="noConversion"/>
  </si>
  <si>
    <t>연령대</t>
    <phoneticPr fontId="2" type="noConversion"/>
  </si>
  <si>
    <t>PC
클릭수</t>
    <phoneticPr fontId="2" type="noConversion"/>
  </si>
  <si>
    <t>모바일
클릭 비율</t>
    <phoneticPr fontId="2" type="noConversion"/>
  </si>
  <si>
    <t>환산점수</t>
    <phoneticPr fontId="2" type="noConversion"/>
  </si>
  <si>
    <t>순위</t>
    <phoneticPr fontId="2" type="noConversion"/>
  </si>
  <si>
    <t>검색엔진</t>
    <phoneticPr fontId="2" type="noConversion"/>
  </si>
  <si>
    <t>BO-112</t>
    <phoneticPr fontId="2" type="noConversion"/>
  </si>
  <si>
    <t>LH-361</t>
    <phoneticPr fontId="2" type="noConversion"/>
  </si>
  <si>
    <t>BO-223</t>
    <phoneticPr fontId="2" type="noConversion"/>
  </si>
  <si>
    <t>LH-131</t>
    <phoneticPr fontId="2" type="noConversion"/>
  </si>
  <si>
    <t>LC-381</t>
  </si>
  <si>
    <t>BO-235</t>
    <phoneticPr fontId="2" type="noConversion"/>
  </si>
  <si>
    <t>LC-122</t>
    <phoneticPr fontId="2" type="noConversion"/>
  </si>
  <si>
    <t>인문 일반</t>
    <phoneticPr fontId="2" type="noConversion"/>
  </si>
  <si>
    <t>차량 실내용품</t>
    <phoneticPr fontId="2" type="noConversion"/>
  </si>
  <si>
    <t>어린이 문학</t>
    <phoneticPr fontId="2" type="noConversion"/>
  </si>
  <si>
    <t>먼지 차단 마스크</t>
    <phoneticPr fontId="2" type="noConversion"/>
  </si>
  <si>
    <t>국내 숙박</t>
    <phoneticPr fontId="2" type="noConversion"/>
  </si>
  <si>
    <t>안마기</t>
    <phoneticPr fontId="2" type="noConversion"/>
  </si>
  <si>
    <t>장르소설</t>
  </si>
  <si>
    <t>장르소설</t>
    <phoneticPr fontId="2" type="noConversion"/>
  </si>
  <si>
    <t>꽃/케이크배달</t>
    <phoneticPr fontId="2" type="noConversion"/>
  </si>
  <si>
    <t>도서</t>
    <phoneticPr fontId="2" type="noConversion"/>
  </si>
  <si>
    <t>생활/건강</t>
    <phoneticPr fontId="2" type="noConversion"/>
  </si>
  <si>
    <t>도서</t>
    <phoneticPr fontId="2" type="noConversion"/>
  </si>
  <si>
    <t>생활/건강</t>
    <phoneticPr fontId="2" type="noConversion"/>
  </si>
  <si>
    <t>여가/생활편의</t>
    <phoneticPr fontId="2" type="noConversion"/>
  </si>
  <si>
    <t>생활/건강</t>
    <phoneticPr fontId="2" type="noConversion"/>
  </si>
  <si>
    <t>여가/생활편의</t>
    <phoneticPr fontId="2" type="noConversion"/>
  </si>
  <si>
    <t>40대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</si>
  <si>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</si>
  <si>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</si>
  <si>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</si>
  <si>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30대</t>
    <phoneticPr fontId="2" type="noConversion"/>
  </si>
  <si>
    <t>60대</t>
    <phoneticPr fontId="2" type="noConversion"/>
  </si>
  <si>
    <t>20대</t>
    <phoneticPr fontId="2" type="noConversion"/>
  </si>
  <si>
    <t>30대</t>
    <phoneticPr fontId="2" type="noConversion"/>
  </si>
  <si>
    <t>LH-155</t>
    <phoneticPr fontId="2" type="noConversion"/>
  </si>
  <si>
    <t>어린이 문학 검색어의 환산점수</t>
    <phoneticPr fontId="2" type="noConversion"/>
  </si>
  <si>
    <t>도서 분야의 PC 클릭 수 평균</t>
    <phoneticPr fontId="2" type="noConversion"/>
  </si>
  <si>
    <t>최대 모바일 클릭 비율</t>
    <phoneticPr fontId="2" type="noConversion"/>
  </si>
  <si>
    <t>검색어</t>
    <phoneticPr fontId="2" type="noConversion"/>
  </si>
  <si>
    <t>PC
클릭수</t>
    <phoneticPr fontId="2" type="noConversion"/>
  </si>
  <si>
    <t>환산점수의 전체 평균</t>
    <phoneticPr fontId="2" type="noConversion"/>
  </si>
  <si>
    <t>L*</t>
    <phoneticPr fontId="2" type="noConversion"/>
  </si>
  <si>
    <t>&gt;=50%</t>
    <phoneticPr fontId="2" type="noConversion"/>
  </si>
  <si>
    <t>여가/생활편의 개수</t>
  </si>
  <si>
    <t>생활/건강 개수</t>
  </si>
  <si>
    <t>도서 개수</t>
  </si>
  <si>
    <t>전체 개수</t>
  </si>
  <si>
    <t>여가/생활편의 평균</t>
  </si>
  <si>
    <t>생활/건강 평균</t>
  </si>
  <si>
    <t>도서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</si>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</sst>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_-* #,##0.0_-;\-* #,##0.0_-;_-* &quot;-&quot;_-;_-@_-"/>
    <numFmt numFmtId="178" formatCode="#,##0&quot;회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3" xfId="2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76" fontId="3" fillId="0" borderId="7" xfId="2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41" fontId="3" fillId="0" borderId="15" xfId="1" applyFont="1" applyBorder="1" applyAlignment="1">
      <alignment horizontal="right" vertical="center"/>
    </xf>
    <xf numFmtId="41" fontId="3" fillId="0" borderId="16" xfId="1" applyFont="1" applyBorder="1" applyAlignment="1">
      <alignment horizontal="right" vertical="center"/>
    </xf>
    <xf numFmtId="177" fontId="3" fillId="0" borderId="3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7" xfId="1" applyNumberFormat="1" applyFont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7" xfId="1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7" fontId="3" fillId="0" borderId="19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right" vertical="center"/>
    </xf>
    <xf numFmtId="176" fontId="3" fillId="0" borderId="0" xfId="2" applyNumberFormat="1" applyFont="1" applyBorder="1" applyAlignment="1">
      <alignment horizontal="right" vertical="center"/>
    </xf>
    <xf numFmtId="177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도서 및 생활</a:t>
            </a:r>
            <a:r>
              <a:rPr lang="en-US" altLang="ko-KR" sz="2000" b="1"/>
              <a:t>/</a:t>
            </a:r>
            <a:r>
              <a:rPr lang="ko-KR" altLang="en-US" sz="2000" b="1"/>
              <a:t>건강 분야 인기 검색어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환산점수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A3B-483F-A479-5AC2499363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(제1작업!$C$5:$C$8,제1작업!$C$10:$C$11)</c:f>
              <c:strCache>
                <c:ptCount val="6"/>
                <c:pt idx="0">
                  <c:v>인문 일반</c:v>
                </c:pt>
                <c:pt idx="1">
                  <c:v>차량 실내용품</c:v>
                </c:pt>
                <c:pt idx="2">
                  <c:v>어린이 문학</c:v>
                </c:pt>
                <c:pt idx="3">
                  <c:v>먼지 차단 마스크</c:v>
                </c:pt>
                <c:pt idx="4">
                  <c:v>안마기</c:v>
                </c:pt>
                <c:pt idx="5">
                  <c:v>장르소설</c:v>
                </c:pt>
              </c:strCache>
            </c:strRef>
          </c:cat>
          <c:val>
            <c:numRef>
              <c:f>(제1작업!$H$5:$H$8,제1작업!$H$10:$H$11)</c:f>
              <c:numCache>
                <c:formatCode>_-* #,##0.0_-;\-* #,##0.0_-;_-* "-"_-;_-@_-</c:formatCode>
                <c:ptCount val="6"/>
                <c:pt idx="0">
                  <c:v>2.9</c:v>
                </c:pt>
                <c:pt idx="1">
                  <c:v>4.0999999999999996</c:v>
                </c:pt>
                <c:pt idx="2">
                  <c:v>2.4</c:v>
                </c:pt>
                <c:pt idx="3">
                  <c:v>4.9000000000000004</c:v>
                </c:pt>
                <c:pt idx="4">
                  <c:v>3.7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B-483F-A479-5AC24993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82816176"/>
        <c:axId val="382817008"/>
      </c:barChart>
      <c:lineChart>
        <c:grouping val="standard"/>
        <c:varyColors val="0"/>
        <c:ser>
          <c:idx val="0"/>
          <c:order val="0"/>
          <c:tx>
            <c:v>PC 클릭수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(제1작업!$C$5:$C$8,제1작업!$C$10:$C$11)</c:f>
              <c:strCache>
                <c:ptCount val="6"/>
                <c:pt idx="0">
                  <c:v>인문 일반</c:v>
                </c:pt>
                <c:pt idx="1">
                  <c:v>차량 실내용품</c:v>
                </c:pt>
                <c:pt idx="2">
                  <c:v>어린이 문학</c:v>
                </c:pt>
                <c:pt idx="3">
                  <c:v>먼지 차단 마스크</c:v>
                </c:pt>
                <c:pt idx="4">
                  <c:v>안마기</c:v>
                </c:pt>
                <c:pt idx="5">
                  <c:v>장르소설</c:v>
                </c:pt>
              </c:strCache>
            </c:strRef>
          </c:cat>
          <c:val>
            <c:numRef>
              <c:f>(제1작업!$F$5:$F$8,제1작업!$F$10:$F$11)</c:f>
              <c:numCache>
                <c:formatCode>#,##0"회"</c:formatCode>
                <c:ptCount val="6"/>
                <c:pt idx="0">
                  <c:v>2950</c:v>
                </c:pt>
                <c:pt idx="1">
                  <c:v>4067</c:v>
                </c:pt>
                <c:pt idx="2">
                  <c:v>2432</c:v>
                </c:pt>
                <c:pt idx="3">
                  <c:v>4875</c:v>
                </c:pt>
                <c:pt idx="4">
                  <c:v>3732</c:v>
                </c:pt>
                <c:pt idx="5">
                  <c:v>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B-483F-A479-5AC24993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96880"/>
        <c:axId val="809699792"/>
      </c:lineChart>
      <c:catAx>
        <c:axId val="3828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82817008"/>
        <c:crosses val="autoZero"/>
        <c:auto val="1"/>
        <c:lblAlgn val="ctr"/>
        <c:lblOffset val="100"/>
        <c:noMultiLvlLbl val="0"/>
      </c:catAx>
      <c:valAx>
        <c:axId val="3828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82816176"/>
        <c:crosses val="autoZero"/>
        <c:crossBetween val="between"/>
      </c:valAx>
      <c:valAx>
        <c:axId val="809699792"/>
        <c:scaling>
          <c:orientation val="minMax"/>
        </c:scaling>
        <c:delete val="0"/>
        <c:axPos val="r"/>
        <c:numFmt formatCode="#,##0&quot;회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09696880"/>
        <c:crosses val="max"/>
        <c:crossBetween val="between"/>
        <c:majorUnit val="1500"/>
      </c:valAx>
      <c:catAx>
        <c:axId val="80969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99792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44115</xdr:colOff>
      <xdr:row>0</xdr:row>
      <xdr:rowOff>88233</xdr:rowOff>
    </xdr:from>
    <xdr:to>
      <xdr:col>6</xdr:col>
      <xdr:colOff>397041</xdr:colOff>
      <xdr:row>2</xdr:row>
      <xdr:rowOff>264695</xdr:rowOff>
    </xdr:to>
    <xdr:sp macro="" textlink="">
      <xdr:nvSpPr>
        <xdr:cNvPr id="2" name="배지 1"/>
        <xdr:cNvSpPr/>
      </xdr:nvSpPr>
      <xdr:spPr>
        <a:xfrm>
          <a:off x="172452" y="88233"/>
          <a:ext cx="4227094" cy="802104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분야별 인기 검색어 현황</a:t>
          </a:r>
        </a:p>
      </xdr:txBody>
    </xdr:sp>
    <xdr:clientData/>
  </xdr:twoCellAnchor>
  <xdr:twoCellAnchor editAs="oneCell">
    <xdr:from>
      <xdr:col>6</xdr:col>
      <xdr:colOff>453191</xdr:colOff>
      <xdr:row>0</xdr:row>
      <xdr:rowOff>184484</xdr:rowOff>
    </xdr:from>
    <xdr:to>
      <xdr:col>10</xdr:col>
      <xdr:colOff>4011</xdr:colOff>
      <xdr:row>2</xdr:row>
      <xdr:rowOff>156410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5696" y="184484"/>
          <a:ext cx="2229852" cy="597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zoomScale="115" zoomScaleNormal="115" workbookViewId="0">
      <selection activeCell="K9" sqref="K9"/>
    </sheetView>
  </sheetViews>
  <sheetFormatPr defaultRowHeight="14.4" x14ac:dyDescent="0.4"/>
  <cols>
    <col min="1" max="1" width="1.69921875" style="1" customWidth="1"/>
    <col min="2" max="2" width="8.796875" style="1"/>
    <col min="3" max="3" width="15.69921875" style="1" bestFit="1" customWidth="1"/>
    <col min="4" max="16384" width="8.796875" style="1"/>
  </cols>
  <sheetData>
    <row r="1" spans="2:10" ht="25.05" customHeight="1" x14ac:dyDescent="0.4"/>
    <row r="2" spans="2:10" ht="25.05" customHeight="1" x14ac:dyDescent="0.4"/>
    <row r="3" spans="2:10" ht="25.05" customHeight="1" thickBot="1" x14ac:dyDescent="0.45"/>
    <row r="4" spans="2:10" ht="29.4" thickBot="1" x14ac:dyDescent="0.45">
      <c r="B4" s="19" t="s">
        <v>0</v>
      </c>
      <c r="C4" s="20" t="s">
        <v>1</v>
      </c>
      <c r="D4" s="20" t="s">
        <v>2</v>
      </c>
      <c r="E4" s="20" t="s">
        <v>3</v>
      </c>
      <c r="F4" s="21" t="s">
        <v>4</v>
      </c>
      <c r="G4" s="21" t="s">
        <v>5</v>
      </c>
      <c r="H4" s="20" t="s">
        <v>6</v>
      </c>
      <c r="I4" s="20" t="s">
        <v>7</v>
      </c>
      <c r="J4" s="22" t="s">
        <v>8</v>
      </c>
    </row>
    <row r="5" spans="2:10" ht="15" thickBot="1" x14ac:dyDescent="0.45">
      <c r="B5" s="4" t="s">
        <v>9</v>
      </c>
      <c r="C5" s="5" t="s">
        <v>16</v>
      </c>
      <c r="D5" s="5" t="s">
        <v>25</v>
      </c>
      <c r="E5" s="5" t="s">
        <v>32</v>
      </c>
      <c r="F5" s="30">
        <v>2950</v>
      </c>
      <c r="G5" s="16">
        <v>0.28499999999999998</v>
      </c>
      <c r="H5" s="27">
        <v>2.9</v>
      </c>
      <c r="I5" s="5">
        <f>_xlfn.RANK.EQ(H5,H5:$H$12,0)</f>
        <v>6</v>
      </c>
      <c r="J5" s="6" t="str">
        <f t="shared" ref="J5:J12" si="0">IF(MID(B5,4,1)="1","네이버",IF(MID(B5,4,1)="2","구글","다음"))</f>
        <v>네이버</v>
      </c>
    </row>
    <row r="6" spans="2:10" ht="15" thickBot="1" x14ac:dyDescent="0.45">
      <c r="B6" s="7" t="s">
        <v>10</v>
      </c>
      <c r="C6" s="2" t="s">
        <v>17</v>
      </c>
      <c r="D6" s="2" t="s">
        <v>26</v>
      </c>
      <c r="E6" s="2" t="s">
        <v>33</v>
      </c>
      <c r="F6" s="31">
        <v>4067</v>
      </c>
      <c r="G6" s="3">
        <v>0.34</v>
      </c>
      <c r="H6" s="28">
        <v>4.0999999999999996</v>
      </c>
      <c r="I6" s="2">
        <f>_xlfn.RANK.EQ(H6,H6:$H$12,0)</f>
        <v>3</v>
      </c>
      <c r="J6" s="6" t="str">
        <f t="shared" si="0"/>
        <v>다음</v>
      </c>
    </row>
    <row r="7" spans="2:10" ht="15" thickBot="1" x14ac:dyDescent="0.45">
      <c r="B7" s="7" t="s">
        <v>11</v>
      </c>
      <c r="C7" s="2" t="s">
        <v>18</v>
      </c>
      <c r="D7" s="2" t="s">
        <v>27</v>
      </c>
      <c r="E7" s="2" t="s">
        <v>34</v>
      </c>
      <c r="F7" s="31">
        <v>2432</v>
      </c>
      <c r="G7" s="3">
        <v>0.52600000000000002</v>
      </c>
      <c r="H7" s="28">
        <v>2.4</v>
      </c>
      <c r="I7" s="2">
        <f>_xlfn.RANK.EQ(H7,H7:$H$12,0)</f>
        <v>5</v>
      </c>
      <c r="J7" s="6" t="str">
        <f t="shared" si="0"/>
        <v>구글</v>
      </c>
    </row>
    <row r="8" spans="2:10" ht="15" thickBot="1" x14ac:dyDescent="0.45">
      <c r="B8" s="7" t="s">
        <v>12</v>
      </c>
      <c r="C8" s="2" t="s">
        <v>19</v>
      </c>
      <c r="D8" s="2" t="s">
        <v>28</v>
      </c>
      <c r="E8" s="2" t="s">
        <v>35</v>
      </c>
      <c r="F8" s="31">
        <v>4875</v>
      </c>
      <c r="G8" s="3">
        <v>0.78500000000000003</v>
      </c>
      <c r="H8" s="28">
        <v>4.9000000000000004</v>
      </c>
      <c r="I8" s="2">
        <f>_xlfn.RANK.EQ(H8,H8:$H$12,0)</f>
        <v>1</v>
      </c>
      <c r="J8" s="6" t="str">
        <f t="shared" si="0"/>
        <v>네이버</v>
      </c>
    </row>
    <row r="9" spans="2:10" ht="15" thickBot="1" x14ac:dyDescent="0.45">
      <c r="B9" s="7" t="s">
        <v>13</v>
      </c>
      <c r="C9" s="2" t="s">
        <v>20</v>
      </c>
      <c r="D9" s="2" t="s">
        <v>29</v>
      </c>
      <c r="E9" s="2" t="s">
        <v>36</v>
      </c>
      <c r="F9" s="31">
        <v>1210</v>
      </c>
      <c r="G9" s="3">
        <v>0.48899999999999999</v>
      </c>
      <c r="H9" s="28">
        <v>1.2</v>
      </c>
      <c r="I9" s="2">
        <f>_xlfn.RANK.EQ(H9,H9:$H$12,0)</f>
        <v>4</v>
      </c>
      <c r="J9" s="6" t="str">
        <f t="shared" si="0"/>
        <v>다음</v>
      </c>
    </row>
    <row r="10" spans="2:10" ht="15" thickBot="1" x14ac:dyDescent="0.45">
      <c r="B10" s="7" t="s">
        <v>40</v>
      </c>
      <c r="C10" s="2" t="s">
        <v>21</v>
      </c>
      <c r="D10" s="2" t="s">
        <v>30</v>
      </c>
      <c r="E10" s="2" t="s">
        <v>37</v>
      </c>
      <c r="F10" s="31">
        <v>3732</v>
      </c>
      <c r="G10" s="3">
        <v>0.69299999999999995</v>
      </c>
      <c r="H10" s="28">
        <v>3.7</v>
      </c>
      <c r="I10" s="2">
        <f>_xlfn.RANK.EQ(H10,H10:$H$12,0)</f>
        <v>3</v>
      </c>
      <c r="J10" s="6" t="str">
        <f t="shared" si="0"/>
        <v>네이버</v>
      </c>
    </row>
    <row r="11" spans="2:10" ht="15" thickBot="1" x14ac:dyDescent="0.45">
      <c r="B11" s="7" t="s">
        <v>14</v>
      </c>
      <c r="C11" s="2" t="s">
        <v>23</v>
      </c>
      <c r="D11" s="2" t="s">
        <v>25</v>
      </c>
      <c r="E11" s="2" t="s">
        <v>38</v>
      </c>
      <c r="F11" s="31">
        <v>4632</v>
      </c>
      <c r="G11" s="3">
        <v>0.378</v>
      </c>
      <c r="H11" s="28">
        <v>4.5999999999999996</v>
      </c>
      <c r="I11" s="2">
        <f>_xlfn.RANK.EQ(H11,H11:$H$12,0)</f>
        <v>1</v>
      </c>
      <c r="J11" s="6" t="str">
        <f t="shared" si="0"/>
        <v>구글</v>
      </c>
    </row>
    <row r="12" spans="2:10" ht="15" thickBot="1" x14ac:dyDescent="0.45">
      <c r="B12" s="17" t="s">
        <v>15</v>
      </c>
      <c r="C12" s="10" t="s">
        <v>24</v>
      </c>
      <c r="D12" s="10" t="s">
        <v>31</v>
      </c>
      <c r="E12" s="10" t="s">
        <v>39</v>
      </c>
      <c r="F12" s="32">
        <v>4867</v>
      </c>
      <c r="G12" s="18">
        <v>0.628</v>
      </c>
      <c r="H12" s="29">
        <v>3.9</v>
      </c>
      <c r="I12" s="10">
        <f>_xlfn.RANK.EQ(H12,H12:$H$12,0)</f>
        <v>1</v>
      </c>
      <c r="J12" s="6" t="str">
        <f t="shared" si="0"/>
        <v>네이버</v>
      </c>
    </row>
    <row r="13" spans="2:10" x14ac:dyDescent="0.4">
      <c r="B13" s="12" t="s">
        <v>41</v>
      </c>
      <c r="C13" s="13"/>
      <c r="D13" s="13"/>
      <c r="E13" s="14">
        <f>INDEX(B5:H12,MATCH(C7,C5:C12,0),7)</f>
        <v>2.4</v>
      </c>
      <c r="F13" s="25"/>
      <c r="G13" s="13" t="s">
        <v>43</v>
      </c>
      <c r="H13" s="13"/>
      <c r="I13" s="13"/>
      <c r="J13" s="15">
        <f>LARGE(클릭비율,1)</f>
        <v>0.78500000000000003</v>
      </c>
    </row>
    <row r="14" spans="2:10" ht="29.4" thickBot="1" x14ac:dyDescent="0.45">
      <c r="B14" s="8" t="s">
        <v>42</v>
      </c>
      <c r="C14" s="9"/>
      <c r="D14" s="9"/>
      <c r="E14" s="10">
        <f>DAVERAGE(B4:H12,F4,D4:D5)</f>
        <v>3338</v>
      </c>
      <c r="F14" s="26"/>
      <c r="G14" s="23" t="s">
        <v>44</v>
      </c>
      <c r="H14" s="10" t="s">
        <v>22</v>
      </c>
      <c r="I14" s="24" t="s">
        <v>45</v>
      </c>
      <c r="J14" s="11">
        <f>VLOOKUP(H14,C5:H12,4,0)</f>
        <v>4632</v>
      </c>
    </row>
    <row r="16" spans="2:10" ht="14.4" customHeight="1" x14ac:dyDescent="0.4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0" priority="1">
      <formula>$F5:F12&gt;=4000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1" sqref="B11:H11"/>
    </sheetView>
  </sheetViews>
  <sheetFormatPr defaultRowHeight="14.4" x14ac:dyDescent="0.4"/>
  <cols>
    <col min="1" max="1" width="1.69921875" style="1" customWidth="1"/>
    <col min="2" max="2" width="15.69921875" style="1" bestFit="1" customWidth="1"/>
    <col min="3" max="3" width="16.59765625" style="1" bestFit="1" customWidth="1"/>
    <col min="4" max="4" width="14" style="1" bestFit="1" customWidth="1"/>
    <col min="5" max="5" width="6.796875" style="1" bestFit="1" customWidth="1"/>
    <col min="6" max="16384" width="8.796875" style="1"/>
  </cols>
  <sheetData>
    <row r="1" spans="2:8" ht="15" thickBot="1" x14ac:dyDescent="0.45"/>
    <row r="2" spans="2:8" ht="29.4" thickBot="1" x14ac:dyDescent="0.45">
      <c r="B2" s="19" t="s">
        <v>0</v>
      </c>
      <c r="C2" s="20" t="s">
        <v>1</v>
      </c>
      <c r="D2" s="20" t="s">
        <v>2</v>
      </c>
      <c r="E2" s="20" t="s">
        <v>3</v>
      </c>
      <c r="F2" s="21" t="s">
        <v>4</v>
      </c>
      <c r="G2" s="21" t="s">
        <v>5</v>
      </c>
      <c r="H2" s="20" t="s">
        <v>6</v>
      </c>
    </row>
    <row r="3" spans="2:8" x14ac:dyDescent="0.4">
      <c r="B3" s="4" t="s">
        <v>9</v>
      </c>
      <c r="C3" s="5" t="s">
        <v>16</v>
      </c>
      <c r="D3" s="5" t="s">
        <v>25</v>
      </c>
      <c r="E3" s="5" t="s">
        <v>32</v>
      </c>
      <c r="F3" s="30">
        <v>2950</v>
      </c>
      <c r="G3" s="16">
        <v>0.28499999999999998</v>
      </c>
      <c r="H3" s="27">
        <v>4.0000000000000044</v>
      </c>
    </row>
    <row r="4" spans="2:8" x14ac:dyDescent="0.4">
      <c r="B4" s="7" t="s">
        <v>10</v>
      </c>
      <c r="C4" s="2" t="s">
        <v>17</v>
      </c>
      <c r="D4" s="2" t="s">
        <v>26</v>
      </c>
      <c r="E4" s="2" t="s">
        <v>33</v>
      </c>
      <c r="F4" s="31">
        <v>4067</v>
      </c>
      <c r="G4" s="3">
        <v>0.34</v>
      </c>
      <c r="H4" s="28">
        <v>4.0999999999999996</v>
      </c>
    </row>
    <row r="5" spans="2:8" x14ac:dyDescent="0.4">
      <c r="B5" s="7" t="s">
        <v>11</v>
      </c>
      <c r="C5" s="2" t="s">
        <v>18</v>
      </c>
      <c r="D5" s="2" t="s">
        <v>27</v>
      </c>
      <c r="E5" s="2" t="s">
        <v>34</v>
      </c>
      <c r="F5" s="31">
        <v>2432</v>
      </c>
      <c r="G5" s="3">
        <v>0.52600000000000002</v>
      </c>
      <c r="H5" s="28">
        <v>2.4</v>
      </c>
    </row>
    <row r="6" spans="2:8" x14ac:dyDescent="0.4">
      <c r="B6" s="7" t="s">
        <v>12</v>
      </c>
      <c r="C6" s="2" t="s">
        <v>19</v>
      </c>
      <c r="D6" s="2" t="s">
        <v>28</v>
      </c>
      <c r="E6" s="2" t="s">
        <v>35</v>
      </c>
      <c r="F6" s="31">
        <v>4875</v>
      </c>
      <c r="G6" s="3">
        <v>0.78500000000000003</v>
      </c>
      <c r="H6" s="28">
        <v>4.9000000000000004</v>
      </c>
    </row>
    <row r="7" spans="2:8" x14ac:dyDescent="0.4">
      <c r="B7" s="7" t="s">
        <v>13</v>
      </c>
      <c r="C7" s="2" t="s">
        <v>20</v>
      </c>
      <c r="D7" s="2" t="s">
        <v>29</v>
      </c>
      <c r="E7" s="2" t="s">
        <v>36</v>
      </c>
      <c r="F7" s="31">
        <v>1210</v>
      </c>
      <c r="G7" s="3">
        <v>0.48899999999999999</v>
      </c>
      <c r="H7" s="28">
        <v>1.2</v>
      </c>
    </row>
    <row r="8" spans="2:8" x14ac:dyDescent="0.4">
      <c r="B8" s="7" t="s">
        <v>40</v>
      </c>
      <c r="C8" s="2" t="s">
        <v>21</v>
      </c>
      <c r="D8" s="2" t="s">
        <v>30</v>
      </c>
      <c r="E8" s="2" t="s">
        <v>37</v>
      </c>
      <c r="F8" s="31">
        <v>3732</v>
      </c>
      <c r="G8" s="3">
        <v>0.69299999999999995</v>
      </c>
      <c r="H8" s="28">
        <v>3.7</v>
      </c>
    </row>
    <row r="9" spans="2:8" x14ac:dyDescent="0.4">
      <c r="B9" s="7" t="s">
        <v>14</v>
      </c>
      <c r="C9" s="2" t="s">
        <v>23</v>
      </c>
      <c r="D9" s="2" t="s">
        <v>25</v>
      </c>
      <c r="E9" s="2" t="s">
        <v>38</v>
      </c>
      <c r="F9" s="31">
        <v>4632</v>
      </c>
      <c r="G9" s="3">
        <v>0.378</v>
      </c>
      <c r="H9" s="28">
        <v>4.5999999999999996</v>
      </c>
    </row>
    <row r="10" spans="2:8" ht="15" thickBot="1" x14ac:dyDescent="0.45">
      <c r="B10" s="17" t="s">
        <v>15</v>
      </c>
      <c r="C10" s="10" t="s">
        <v>24</v>
      </c>
      <c r="D10" s="10" t="s">
        <v>31</v>
      </c>
      <c r="E10" s="10" t="s">
        <v>39</v>
      </c>
      <c r="F10" s="32">
        <v>4867</v>
      </c>
      <c r="G10" s="18">
        <v>0.628</v>
      </c>
      <c r="H10" s="29">
        <v>3.9</v>
      </c>
    </row>
    <row r="11" spans="2:8" ht="15" thickBot="1" x14ac:dyDescent="0.45">
      <c r="B11" s="33" t="s">
        <v>46</v>
      </c>
      <c r="C11" s="34"/>
      <c r="D11" s="34"/>
      <c r="E11" s="34"/>
      <c r="F11" s="34"/>
      <c r="G11" s="34"/>
      <c r="H11" s="35">
        <f>AVERAGE(H3:H10)</f>
        <v>3.6000000000000005</v>
      </c>
    </row>
    <row r="13" spans="2:8" ht="15" thickBot="1" x14ac:dyDescent="0.45"/>
    <row r="14" spans="2:8" ht="28.8" x14ac:dyDescent="0.4">
      <c r="B14" s="19" t="s">
        <v>0</v>
      </c>
      <c r="C14" s="21" t="s">
        <v>5</v>
      </c>
    </row>
    <row r="15" spans="2:8" x14ac:dyDescent="0.4">
      <c r="B15" s="1" t="s">
        <v>47</v>
      </c>
      <c r="C15" s="1" t="s">
        <v>48</v>
      </c>
    </row>
    <row r="17" spans="2:5" ht="15" thickBot="1" x14ac:dyDescent="0.45"/>
    <row r="18" spans="2:5" ht="28.8" x14ac:dyDescent="0.4">
      <c r="B18" s="20" t="s">
        <v>1</v>
      </c>
      <c r="C18" s="20" t="s">
        <v>2</v>
      </c>
      <c r="D18" s="21" t="s">
        <v>4</v>
      </c>
      <c r="E18" s="20" t="s">
        <v>6</v>
      </c>
    </row>
    <row r="19" spans="2:5" x14ac:dyDescent="0.4">
      <c r="B19" s="2" t="s">
        <v>19</v>
      </c>
      <c r="C19" s="2" t="s">
        <v>28</v>
      </c>
      <c r="D19" s="31">
        <v>4875</v>
      </c>
      <c r="E19" s="28">
        <v>4.9000000000000004</v>
      </c>
    </row>
    <row r="20" spans="2:5" x14ac:dyDescent="0.4">
      <c r="B20" s="2" t="s">
        <v>21</v>
      </c>
      <c r="C20" s="2" t="s">
        <v>30</v>
      </c>
      <c r="D20" s="31">
        <v>3732</v>
      </c>
      <c r="E20" s="28">
        <v>3.7</v>
      </c>
    </row>
    <row r="21" spans="2:5" ht="15" thickBot="1" x14ac:dyDescent="0.45">
      <c r="B21" s="10" t="s">
        <v>24</v>
      </c>
      <c r="C21" s="10" t="s">
        <v>31</v>
      </c>
      <c r="D21" s="32">
        <v>4867</v>
      </c>
      <c r="E21" s="29">
        <v>3.9</v>
      </c>
    </row>
  </sheetData>
  <mergeCells count="1">
    <mergeCell ref="B11:G11"/>
  </mergeCells>
  <phoneticPr fontId="2" type="noConversion"/>
  <conditionalFormatting sqref="B3:H10">
    <cfRule type="expression" dxfId="8" priority="1">
      <formula>$F3:F10&gt;=4000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D4" sqref="D4"/>
    </sheetView>
  </sheetViews>
  <sheetFormatPr defaultRowHeight="14.4" x14ac:dyDescent="0.4"/>
  <cols>
    <col min="1" max="1" width="1.69921875" style="1" customWidth="1"/>
    <col min="2" max="2" width="8.796875" style="1"/>
    <col min="3" max="3" width="16.59765625" style="1" bestFit="1" customWidth="1"/>
    <col min="4" max="4" width="18.8984375" style="1" bestFit="1" customWidth="1"/>
    <col min="5" max="16384" width="8.796875" style="1"/>
  </cols>
  <sheetData>
    <row r="1" spans="2:8" ht="15" thickBot="1" x14ac:dyDescent="0.45"/>
    <row r="2" spans="2:8" ht="29.4" thickBot="1" x14ac:dyDescent="0.45">
      <c r="B2" s="19" t="s">
        <v>0</v>
      </c>
      <c r="C2" s="20" t="s">
        <v>1</v>
      </c>
      <c r="D2" s="20" t="s">
        <v>2</v>
      </c>
      <c r="E2" s="20" t="s">
        <v>3</v>
      </c>
      <c r="F2" s="21" t="s">
        <v>4</v>
      </c>
      <c r="G2" s="21" t="s">
        <v>5</v>
      </c>
      <c r="H2" s="20" t="s">
        <v>6</v>
      </c>
    </row>
    <row r="3" spans="2:8" x14ac:dyDescent="0.4">
      <c r="B3" s="4" t="s">
        <v>13</v>
      </c>
      <c r="C3" s="5" t="s">
        <v>20</v>
      </c>
      <c r="D3" s="5" t="s">
        <v>29</v>
      </c>
      <c r="E3" s="5" t="s">
        <v>36</v>
      </c>
      <c r="F3" s="30">
        <v>1210</v>
      </c>
      <c r="G3" s="16">
        <v>0.48899999999999999</v>
      </c>
      <c r="H3" s="27">
        <v>1.2</v>
      </c>
    </row>
    <row r="4" spans="2:8" x14ac:dyDescent="0.4">
      <c r="B4" s="7" t="s">
        <v>15</v>
      </c>
      <c r="C4" s="2" t="s">
        <v>24</v>
      </c>
      <c r="D4" s="2" t="s">
        <v>31</v>
      </c>
      <c r="E4" s="2" t="s">
        <v>39</v>
      </c>
      <c r="F4" s="31">
        <v>4867</v>
      </c>
      <c r="G4" s="3">
        <v>0.628</v>
      </c>
      <c r="H4" s="28">
        <v>3.9</v>
      </c>
    </row>
    <row r="5" spans="2:8" x14ac:dyDescent="0.4">
      <c r="B5" s="7"/>
      <c r="C5" s="2"/>
      <c r="D5" s="36" t="s">
        <v>53</v>
      </c>
      <c r="E5" s="2"/>
      <c r="F5" s="31">
        <f>SUBTOTAL(1,F3:F4)</f>
        <v>3038.5</v>
      </c>
      <c r="G5" s="3"/>
      <c r="H5" s="28"/>
    </row>
    <row r="6" spans="2:8" x14ac:dyDescent="0.4">
      <c r="B6" s="7"/>
      <c r="C6" s="2">
        <f>SUBTOTAL(3,C3:C4)</f>
        <v>2</v>
      </c>
      <c r="D6" s="36" t="s">
        <v>49</v>
      </c>
      <c r="E6" s="2"/>
      <c r="F6" s="31"/>
      <c r="G6" s="3"/>
      <c r="H6" s="28"/>
    </row>
    <row r="7" spans="2:8" x14ac:dyDescent="0.4">
      <c r="B7" s="7" t="s">
        <v>10</v>
      </c>
      <c r="C7" s="2" t="s">
        <v>17</v>
      </c>
      <c r="D7" s="2" t="s">
        <v>26</v>
      </c>
      <c r="E7" s="2" t="s">
        <v>33</v>
      </c>
      <c r="F7" s="31">
        <v>4067</v>
      </c>
      <c r="G7" s="3">
        <v>0.34</v>
      </c>
      <c r="H7" s="28">
        <v>4.0999999999999996</v>
      </c>
    </row>
    <row r="8" spans="2:8" x14ac:dyDescent="0.4">
      <c r="B8" s="7" t="s">
        <v>12</v>
      </c>
      <c r="C8" s="2" t="s">
        <v>19</v>
      </c>
      <c r="D8" s="2" t="s">
        <v>28</v>
      </c>
      <c r="E8" s="2" t="s">
        <v>35</v>
      </c>
      <c r="F8" s="31">
        <v>4875</v>
      </c>
      <c r="G8" s="3">
        <v>0.78500000000000003</v>
      </c>
      <c r="H8" s="28">
        <v>4.9000000000000004</v>
      </c>
    </row>
    <row r="9" spans="2:8" x14ac:dyDescent="0.4">
      <c r="B9" s="7" t="s">
        <v>40</v>
      </c>
      <c r="C9" s="2" t="s">
        <v>21</v>
      </c>
      <c r="D9" s="2" t="s">
        <v>30</v>
      </c>
      <c r="E9" s="2" t="s">
        <v>37</v>
      </c>
      <c r="F9" s="31">
        <v>3732</v>
      </c>
      <c r="G9" s="3">
        <v>0.69299999999999995</v>
      </c>
      <c r="H9" s="28">
        <v>3.7</v>
      </c>
    </row>
    <row r="10" spans="2:8" x14ac:dyDescent="0.4">
      <c r="B10" s="7"/>
      <c r="C10" s="2"/>
      <c r="D10" s="36" t="s">
        <v>54</v>
      </c>
      <c r="E10" s="2"/>
      <c r="F10" s="31">
        <f>SUBTOTAL(1,F7:F9)</f>
        <v>4224.666666666667</v>
      </c>
      <c r="G10" s="3"/>
      <c r="H10" s="28"/>
    </row>
    <row r="11" spans="2:8" x14ac:dyDescent="0.4">
      <c r="B11" s="7"/>
      <c r="C11" s="2">
        <f>SUBTOTAL(3,C7:C9)</f>
        <v>3</v>
      </c>
      <c r="D11" s="36" t="s">
        <v>50</v>
      </c>
      <c r="E11" s="2"/>
      <c r="F11" s="31"/>
      <c r="G11" s="3"/>
      <c r="H11" s="28"/>
    </row>
    <row r="12" spans="2:8" x14ac:dyDescent="0.4">
      <c r="B12" s="7" t="s">
        <v>9</v>
      </c>
      <c r="C12" s="2" t="s">
        <v>16</v>
      </c>
      <c r="D12" s="2" t="s">
        <v>25</v>
      </c>
      <c r="E12" s="2" t="s">
        <v>32</v>
      </c>
      <c r="F12" s="31">
        <v>2950</v>
      </c>
      <c r="G12" s="3">
        <v>0.28499999999999998</v>
      </c>
      <c r="H12" s="28">
        <v>2.9</v>
      </c>
    </row>
    <row r="13" spans="2:8" x14ac:dyDescent="0.4">
      <c r="B13" s="7" t="s">
        <v>11</v>
      </c>
      <c r="C13" s="2" t="s">
        <v>18</v>
      </c>
      <c r="D13" s="2" t="s">
        <v>27</v>
      </c>
      <c r="E13" s="2" t="s">
        <v>34</v>
      </c>
      <c r="F13" s="31">
        <v>2432</v>
      </c>
      <c r="G13" s="3">
        <v>0.52600000000000002</v>
      </c>
      <c r="H13" s="28">
        <v>2.4</v>
      </c>
    </row>
    <row r="14" spans="2:8" ht="15" thickBot="1" x14ac:dyDescent="0.45">
      <c r="B14" s="17" t="s">
        <v>14</v>
      </c>
      <c r="C14" s="10" t="s">
        <v>23</v>
      </c>
      <c r="D14" s="10" t="s">
        <v>25</v>
      </c>
      <c r="E14" s="10" t="s">
        <v>38</v>
      </c>
      <c r="F14" s="32">
        <v>4632</v>
      </c>
      <c r="G14" s="18">
        <v>0.378</v>
      </c>
      <c r="H14" s="29">
        <v>4.5999999999999996</v>
      </c>
    </row>
    <row r="15" spans="2:8" x14ac:dyDescent="0.4">
      <c r="B15" s="37"/>
      <c r="C15" s="37"/>
      <c r="D15" s="41" t="s">
        <v>55</v>
      </c>
      <c r="E15" s="37"/>
      <c r="F15" s="38">
        <f>SUBTOTAL(1,F12:F14)</f>
        <v>3338</v>
      </c>
      <c r="G15" s="39"/>
      <c r="H15" s="40"/>
    </row>
    <row r="16" spans="2:8" x14ac:dyDescent="0.4">
      <c r="B16" s="37"/>
      <c r="C16" s="37">
        <f>SUBTOTAL(3,C12:C14)</f>
        <v>3</v>
      </c>
      <c r="D16" s="41" t="s">
        <v>51</v>
      </c>
      <c r="E16" s="37"/>
      <c r="F16" s="38"/>
      <c r="G16" s="39"/>
      <c r="H16" s="40"/>
    </row>
    <row r="17" spans="2:8" x14ac:dyDescent="0.4">
      <c r="B17" s="37"/>
      <c r="C17" s="37"/>
      <c r="D17" s="41" t="s">
        <v>56</v>
      </c>
      <c r="E17" s="37"/>
      <c r="F17" s="38">
        <f>SUBTOTAL(1,F3:F14)</f>
        <v>3595.625</v>
      </c>
      <c r="G17" s="39"/>
      <c r="H17" s="40"/>
    </row>
    <row r="18" spans="2:8" x14ac:dyDescent="0.4">
      <c r="B18" s="37"/>
      <c r="C18" s="37">
        <f>SUBTOTAL(3,C3:C14)</f>
        <v>8</v>
      </c>
      <c r="D18" s="41" t="s">
        <v>52</v>
      </c>
      <c r="E18" s="37"/>
      <c r="F18" s="38"/>
      <c r="G18" s="39"/>
      <c r="H18" s="40"/>
    </row>
  </sheetData>
  <sortState ref="B3:H10">
    <sortCondition descending="1" ref="D4"/>
  </sortState>
  <phoneticPr fontId="2" type="noConversion"/>
  <conditionalFormatting sqref="B18:H18">
    <cfRule type="expression" dxfId="7" priority="5">
      <formula>$F18:F27&gt;=4000</formula>
    </cfRule>
  </conditionalFormatting>
  <conditionalFormatting sqref="B3:H3 B12:H15">
    <cfRule type="expression" dxfId="6" priority="9">
      <formula>$F3:F14&gt;=4000</formula>
    </cfRule>
  </conditionalFormatting>
  <conditionalFormatting sqref="B6:H6">
    <cfRule type="expression" dxfId="5" priority="12">
      <formula>$F6:F20&gt;=4000</formula>
    </cfRule>
  </conditionalFormatting>
  <conditionalFormatting sqref="B11:H11">
    <cfRule type="expression" dxfId="4" priority="16">
      <formula>$F11:F23&gt;=4000</formula>
    </cfRule>
  </conditionalFormatting>
  <conditionalFormatting sqref="B16:H17">
    <cfRule type="expression" dxfId="3" priority="18">
      <formula>$F16:F26&gt;=4000</formula>
    </cfRule>
  </conditionalFormatting>
  <conditionalFormatting sqref="B7:H10">
    <cfRule type="expression" dxfId="2" priority="25">
      <formula>$F7:F20&gt;=4000</formula>
    </cfRule>
  </conditionalFormatting>
  <conditionalFormatting sqref="B4:H5">
    <cfRule type="expression" dxfId="1" priority="26">
      <formula>$F4:F19&gt;=4000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클릭비율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경기도교육청</dc:creator>
  <cp:lastModifiedBy>경기도교육청</cp:lastModifiedBy>
  <dcterms:created xsi:type="dcterms:W3CDTF">2023-04-30T01:35:48Z</dcterms:created>
  <dcterms:modified xsi:type="dcterms:W3CDTF">2023-04-30T13:45:03Z</dcterms:modified>
</cp:coreProperties>
</file>