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8800" windowHeight="12285"/>
  </bookViews>
  <sheets>
    <sheet name="Sheet1" sheetId="1" r:id="rId1"/>
  </sheets>
  <definedNames>
    <definedName name="대원_A441">Sheet1!$B$5:$G$13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5" i="1" l="1"/>
  <c r="E15" i="1"/>
  <c r="I14" i="1"/>
  <c r="D15" i="1"/>
  <c r="I5" i="1" l="1"/>
  <c r="I6" i="1"/>
  <c r="I7" i="1"/>
  <c r="I8" i="1"/>
  <c r="I9" i="1"/>
  <c r="I10" i="1"/>
  <c r="I11" i="1"/>
  <c r="I12" i="1"/>
  <c r="I13" i="1"/>
  <c r="H5" i="1"/>
  <c r="H6" i="1"/>
  <c r="H7" i="1"/>
  <c r="H8" i="1"/>
  <c r="H9" i="1"/>
  <c r="H10" i="1"/>
  <c r="H11" i="1"/>
  <c r="H12" i="1"/>
  <c r="H13" i="1"/>
</calcChain>
</file>

<file path=xl/sharedStrings.xml><?xml version="1.0" encoding="utf-8"?>
<sst xmlns="http://schemas.openxmlformats.org/spreadsheetml/2006/main" count="57" uniqueCount="50">
  <si>
    <t>물건명</t>
    <phoneticPr fontId="1" type="noConversion"/>
  </si>
  <si>
    <t>소재지</t>
    <phoneticPr fontId="1" type="noConversion"/>
  </si>
  <si>
    <t>주택종류</t>
    <phoneticPr fontId="1" type="noConversion"/>
  </si>
  <si>
    <t>구분</t>
    <phoneticPr fontId="1" type="noConversion"/>
  </si>
  <si>
    <t>현시세</t>
    <phoneticPr fontId="1" type="noConversion"/>
  </si>
  <si>
    <t>실거래가</t>
    <phoneticPr fontId="1" type="noConversion"/>
  </si>
  <si>
    <t>개조여부</t>
    <phoneticPr fontId="1" type="noConversion"/>
  </si>
  <si>
    <t>중개수수료</t>
    <phoneticPr fontId="1" type="noConversion"/>
  </si>
  <si>
    <t>(단위:만원)</t>
    <phoneticPr fontId="1" type="noConversion"/>
  </si>
  <si>
    <t>대원-A441</t>
    <phoneticPr fontId="1" type="noConversion"/>
  </si>
  <si>
    <t>방배-H672</t>
    <phoneticPr fontId="1" type="noConversion"/>
  </si>
  <si>
    <t>서호-V341</t>
    <phoneticPr fontId="1" type="noConversion"/>
  </si>
  <si>
    <t>정금-A213</t>
    <phoneticPr fontId="1" type="noConversion"/>
  </si>
  <si>
    <t>양재-H582</t>
    <phoneticPr fontId="1" type="noConversion"/>
  </si>
  <si>
    <t>이수-V182</t>
    <phoneticPr fontId="1" type="noConversion"/>
  </si>
  <si>
    <t>홍실-A261</t>
    <phoneticPr fontId="1" type="noConversion"/>
  </si>
  <si>
    <t>양재-V182</t>
    <phoneticPr fontId="1" type="noConversion"/>
  </si>
  <si>
    <t>숭실-V153</t>
    <phoneticPr fontId="1" type="noConversion"/>
  </si>
  <si>
    <t>양재동</t>
    <phoneticPr fontId="1" type="noConversion"/>
  </si>
  <si>
    <t>아파트</t>
    <phoneticPr fontId="1" type="noConversion"/>
  </si>
  <si>
    <t>단독</t>
    <phoneticPr fontId="1" type="noConversion"/>
  </si>
  <si>
    <t>빌라</t>
    <phoneticPr fontId="1" type="noConversion"/>
  </si>
  <si>
    <t>아파트</t>
    <phoneticPr fontId="1" type="noConversion"/>
  </si>
  <si>
    <t>방배동</t>
    <phoneticPr fontId="1" type="noConversion"/>
  </si>
  <si>
    <t>사담동</t>
    <phoneticPr fontId="1" type="noConversion"/>
  </si>
  <si>
    <t>방배동</t>
    <phoneticPr fontId="1" type="noConversion"/>
  </si>
  <si>
    <t>서초동</t>
    <phoneticPr fontId="1" type="noConversion"/>
  </si>
  <si>
    <t>양재동</t>
    <phoneticPr fontId="1" type="noConversion"/>
  </si>
  <si>
    <t>사당동</t>
    <phoneticPr fontId="1" type="noConversion"/>
  </si>
  <si>
    <t>양제동</t>
    <phoneticPr fontId="1" type="noConversion"/>
  </si>
  <si>
    <t>삼도동</t>
    <phoneticPr fontId="1" type="noConversion"/>
  </si>
  <si>
    <t>빌라</t>
    <phoneticPr fontId="1" type="noConversion"/>
  </si>
  <si>
    <t>단독</t>
    <phoneticPr fontId="1" type="noConversion"/>
  </si>
  <si>
    <t>빌라</t>
    <phoneticPr fontId="1" type="noConversion"/>
  </si>
  <si>
    <t>매매</t>
    <phoneticPr fontId="1" type="noConversion"/>
  </si>
  <si>
    <t>매매</t>
    <phoneticPr fontId="1" type="noConversion"/>
  </si>
  <si>
    <t>매매</t>
    <phoneticPr fontId="1" type="noConversion"/>
  </si>
  <si>
    <t>전세</t>
    <phoneticPr fontId="1" type="noConversion"/>
  </si>
  <si>
    <t>전세</t>
    <phoneticPr fontId="1" type="noConversion"/>
  </si>
  <si>
    <t>월세</t>
    <phoneticPr fontId="1" type="noConversion"/>
  </si>
  <si>
    <t>월세</t>
    <phoneticPr fontId="1" type="noConversion"/>
  </si>
  <si>
    <t>물건명</t>
    <phoneticPr fontId="1" type="noConversion"/>
  </si>
  <si>
    <t>현시세</t>
    <phoneticPr fontId="1" type="noConversion"/>
  </si>
  <si>
    <t>현시세가 가장 낮은 물건명 위치</t>
    <phoneticPr fontId="1" type="noConversion"/>
  </si>
  <si>
    <t>실거래가가 최고인 물건명</t>
    <phoneticPr fontId="1" type="noConversion"/>
  </si>
  <si>
    <t>구분</t>
    <phoneticPr fontId="1" type="noConversion"/>
  </si>
  <si>
    <t>매매</t>
    <phoneticPr fontId="1" type="noConversion"/>
  </si>
  <si>
    <t>수수료율</t>
    <phoneticPr fontId="1" type="noConversion"/>
  </si>
  <si>
    <t>각 물건명의
실거래가</t>
    <phoneticPr fontId="1" type="noConversion"/>
  </si>
  <si>
    <t>이수-V182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</si>
</sst>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#,##0_ "/>
  </numFmts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굴림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2" xfId="0" applyFont="1" applyBorder="1">
      <alignment vertical="center"/>
    </xf>
    <xf numFmtId="0" fontId="2" fillId="0" borderId="3" xfId="0" applyFont="1" applyBorder="1">
      <alignment vertical="center"/>
    </xf>
    <xf numFmtId="0" fontId="2" fillId="0" borderId="4" xfId="0" applyFont="1" applyBorder="1">
      <alignment vertical="center"/>
    </xf>
    <xf numFmtId="0" fontId="2" fillId="0" borderId="5" xfId="0" applyFont="1" applyBorder="1">
      <alignment vertical="center"/>
    </xf>
    <xf numFmtId="10" fontId="2" fillId="0" borderId="6" xfId="0" applyNumberFormat="1" applyFont="1" applyBorder="1">
      <alignment vertical="center"/>
    </xf>
    <xf numFmtId="10" fontId="2" fillId="0" borderId="7" xfId="0" applyNumberFormat="1" applyFont="1" applyBorder="1">
      <alignment vertical="center"/>
    </xf>
    <xf numFmtId="0" fontId="2" fillId="0" borderId="6" xfId="0" applyFont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176" fontId="2" fillId="0" borderId="1" xfId="0" applyNumberFormat="1" applyFont="1" applyBorder="1">
      <alignment vertical="center"/>
    </xf>
    <xf numFmtId="176" fontId="2" fillId="0" borderId="7" xfId="0" applyNumberFormat="1" applyFont="1" applyBorder="1">
      <alignment vertical="center"/>
    </xf>
    <xf numFmtId="176" fontId="2" fillId="0" borderId="9" xfId="0" applyNumberFormat="1" applyFont="1" applyBorder="1">
      <alignment vertical="center"/>
    </xf>
    <xf numFmtId="0" fontId="2" fillId="0" borderId="9" xfId="0" applyFont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18"/>
  <sheetViews>
    <sheetView tabSelected="1" zoomScale="205" zoomScaleNormal="205" workbookViewId="0">
      <selection activeCell="I15" sqref="I15"/>
    </sheetView>
  </sheetViews>
  <sheetFormatPr defaultRowHeight="13.5" x14ac:dyDescent="0.3"/>
  <cols>
    <col min="1" max="1" width="1.625" style="1" customWidth="1"/>
    <col min="2" max="2" width="11.5" style="1" customWidth="1"/>
    <col min="3" max="3" width="10.625" style="1" customWidth="1"/>
    <col min="4" max="4" width="9" style="1"/>
    <col min="5" max="5" width="13.125" style="1" customWidth="1"/>
    <col min="6" max="8" width="9" style="1"/>
    <col min="9" max="9" width="10.125" style="1" customWidth="1"/>
    <col min="10" max="16384" width="9" style="1"/>
  </cols>
  <sheetData>
    <row r="3" spans="2:9" ht="14.25" thickBot="1" x14ac:dyDescent="0.35">
      <c r="I3" s="1" t="s">
        <v>8</v>
      </c>
    </row>
    <row r="4" spans="2:9" x14ac:dyDescent="0.3">
      <c r="B4" s="10" t="s">
        <v>0</v>
      </c>
      <c r="C4" s="11" t="s">
        <v>1</v>
      </c>
      <c r="D4" s="11" t="s">
        <v>2</v>
      </c>
      <c r="E4" s="11" t="s">
        <v>3</v>
      </c>
      <c r="F4" s="11" t="s">
        <v>4</v>
      </c>
      <c r="G4" s="11" t="s">
        <v>5</v>
      </c>
      <c r="H4" s="11" t="s">
        <v>6</v>
      </c>
      <c r="I4" s="12" t="s">
        <v>7</v>
      </c>
    </row>
    <row r="5" spans="2:9" x14ac:dyDescent="0.3">
      <c r="B5" s="14" t="s">
        <v>9</v>
      </c>
      <c r="C5" s="9" t="s">
        <v>24</v>
      </c>
      <c r="D5" s="9" t="s">
        <v>22</v>
      </c>
      <c r="E5" s="9" t="s">
        <v>34</v>
      </c>
      <c r="F5" s="15">
        <v>40500</v>
      </c>
      <c r="G5" s="15">
        <v>41500</v>
      </c>
      <c r="H5" s="9" t="str">
        <f t="shared" ref="H5:H13" si="0">CHOOSE(RIGHT(B5,1),"안함","부분 개조","개조")</f>
        <v>안함</v>
      </c>
      <c r="I5" s="18">
        <f t="shared" ref="I5:I13" si="1">TRUNC(HLOOKUP(E5,$B$17:$E$18,2,0)*G5)</f>
        <v>124</v>
      </c>
    </row>
    <row r="6" spans="2:9" x14ac:dyDescent="0.3">
      <c r="B6" s="14" t="s">
        <v>10</v>
      </c>
      <c r="C6" s="9" t="s">
        <v>25</v>
      </c>
      <c r="D6" s="9" t="s">
        <v>20</v>
      </c>
      <c r="E6" s="9" t="s">
        <v>35</v>
      </c>
      <c r="F6" s="15">
        <v>71000</v>
      </c>
      <c r="G6" s="15">
        <v>68000</v>
      </c>
      <c r="H6" s="9" t="str">
        <f t="shared" si="0"/>
        <v>부분 개조</v>
      </c>
      <c r="I6" s="18">
        <f t="shared" si="1"/>
        <v>204</v>
      </c>
    </row>
    <row r="7" spans="2:9" x14ac:dyDescent="0.3">
      <c r="B7" s="14" t="s">
        <v>11</v>
      </c>
      <c r="C7" s="9" t="s">
        <v>26</v>
      </c>
      <c r="D7" s="9" t="s">
        <v>31</v>
      </c>
      <c r="E7" s="9" t="s">
        <v>36</v>
      </c>
      <c r="F7" s="15">
        <v>27500</v>
      </c>
      <c r="G7" s="15">
        <v>25800</v>
      </c>
      <c r="H7" s="9" t="str">
        <f t="shared" si="0"/>
        <v>안함</v>
      </c>
      <c r="I7" s="18">
        <f t="shared" si="1"/>
        <v>77</v>
      </c>
    </row>
    <row r="8" spans="2:9" x14ac:dyDescent="0.3">
      <c r="B8" s="14" t="s">
        <v>12</v>
      </c>
      <c r="C8" s="9" t="s">
        <v>18</v>
      </c>
      <c r="D8" s="9" t="s">
        <v>22</v>
      </c>
      <c r="E8" s="9" t="s">
        <v>37</v>
      </c>
      <c r="F8" s="15">
        <v>12500</v>
      </c>
      <c r="G8" s="15">
        <v>11500</v>
      </c>
      <c r="H8" s="9" t="str">
        <f t="shared" si="0"/>
        <v>개조</v>
      </c>
      <c r="I8" s="18">
        <f t="shared" si="1"/>
        <v>46</v>
      </c>
    </row>
    <row r="9" spans="2:9" x14ac:dyDescent="0.3">
      <c r="B9" s="14" t="s">
        <v>13</v>
      </c>
      <c r="C9" s="9" t="s">
        <v>27</v>
      </c>
      <c r="D9" s="9" t="s">
        <v>32</v>
      </c>
      <c r="E9" s="9" t="s">
        <v>38</v>
      </c>
      <c r="F9" s="15">
        <v>18000</v>
      </c>
      <c r="G9" s="15">
        <v>18000</v>
      </c>
      <c r="H9" s="9" t="str">
        <f t="shared" si="0"/>
        <v>부분 개조</v>
      </c>
      <c r="I9" s="18">
        <f t="shared" si="1"/>
        <v>72</v>
      </c>
    </row>
    <row r="10" spans="2:9" x14ac:dyDescent="0.3">
      <c r="B10" s="14" t="s">
        <v>14</v>
      </c>
      <c r="C10" s="9" t="s">
        <v>28</v>
      </c>
      <c r="D10" s="9" t="s">
        <v>33</v>
      </c>
      <c r="E10" s="9" t="s">
        <v>37</v>
      </c>
      <c r="F10" s="15">
        <v>17500</v>
      </c>
      <c r="G10" s="15">
        <v>17000</v>
      </c>
      <c r="H10" s="9" t="str">
        <f t="shared" si="0"/>
        <v>부분 개조</v>
      </c>
      <c r="I10" s="18">
        <f t="shared" si="1"/>
        <v>68</v>
      </c>
    </row>
    <row r="11" spans="2:9" x14ac:dyDescent="0.3">
      <c r="B11" s="14" t="s">
        <v>15</v>
      </c>
      <c r="C11" s="9" t="s">
        <v>23</v>
      </c>
      <c r="D11" s="9" t="s">
        <v>19</v>
      </c>
      <c r="E11" s="9" t="s">
        <v>40</v>
      </c>
      <c r="F11" s="15">
        <v>22000</v>
      </c>
      <c r="G11" s="15">
        <v>2000</v>
      </c>
      <c r="H11" s="9" t="str">
        <f t="shared" si="0"/>
        <v>안함</v>
      </c>
      <c r="I11" s="18">
        <f t="shared" si="1"/>
        <v>10</v>
      </c>
    </row>
    <row r="12" spans="2:9" x14ac:dyDescent="0.3">
      <c r="B12" s="14" t="s">
        <v>16</v>
      </c>
      <c r="C12" s="9" t="s">
        <v>29</v>
      </c>
      <c r="D12" s="9" t="s">
        <v>31</v>
      </c>
      <c r="E12" s="9" t="s">
        <v>39</v>
      </c>
      <c r="F12" s="15">
        <v>7500</v>
      </c>
      <c r="G12" s="15">
        <v>7500</v>
      </c>
      <c r="H12" s="9" t="str">
        <f t="shared" si="0"/>
        <v>부분 개조</v>
      </c>
      <c r="I12" s="18">
        <f t="shared" si="1"/>
        <v>37</v>
      </c>
    </row>
    <row r="13" spans="2:9" x14ac:dyDescent="0.3">
      <c r="B13" s="14" t="s">
        <v>17</v>
      </c>
      <c r="C13" s="9" t="s">
        <v>30</v>
      </c>
      <c r="D13" s="9" t="s">
        <v>21</v>
      </c>
      <c r="E13" s="9" t="s">
        <v>40</v>
      </c>
      <c r="F13" s="15">
        <v>6000</v>
      </c>
      <c r="G13" s="15">
        <v>6500</v>
      </c>
      <c r="H13" s="9" t="str">
        <f t="shared" si="0"/>
        <v>개조</v>
      </c>
      <c r="I13" s="18">
        <f t="shared" si="1"/>
        <v>32</v>
      </c>
    </row>
    <row r="14" spans="2:9" ht="18.75" customHeight="1" x14ac:dyDescent="0.3">
      <c r="B14" s="19" t="s">
        <v>48</v>
      </c>
      <c r="C14" s="13" t="s">
        <v>41</v>
      </c>
      <c r="D14" s="13" t="s">
        <v>42</v>
      </c>
      <c r="E14" s="13" t="s">
        <v>5</v>
      </c>
      <c r="F14" s="21" t="s">
        <v>43</v>
      </c>
      <c r="G14" s="22"/>
      <c r="H14" s="23"/>
      <c r="I14" s="17">
        <f>MATCH(MIN(F5:F13),F5:F13,0)</f>
        <v>9</v>
      </c>
    </row>
    <row r="15" spans="2:9" ht="17.25" customHeight="1" thickBot="1" x14ac:dyDescent="0.35">
      <c r="B15" s="20"/>
      <c r="C15" s="8" t="s">
        <v>49</v>
      </c>
      <c r="D15" s="8">
        <f>VLOOKUP(C15,대원_A441,5,0)</f>
        <v>17500</v>
      </c>
      <c r="E15" s="8">
        <f>IF(ISERROR(VLOOKUP(C15,B5:G13,6,0)),"없음",VLOOKUP(C15,B5:G13,6,0))</f>
        <v>17000</v>
      </c>
      <c r="F15" s="24" t="s">
        <v>44</v>
      </c>
      <c r="G15" s="25"/>
      <c r="H15" s="26"/>
      <c r="I15" s="16" t="str">
        <f>INDEX(B5:B13,MATCH(MAX(G5:G13),G5:G13,0),1)</f>
        <v>방배-H672</v>
      </c>
    </row>
    <row r="16" spans="2:9" ht="14.25" thickBot="1" x14ac:dyDescent="0.35"/>
    <row r="17" spans="2:5" x14ac:dyDescent="0.3">
      <c r="B17" s="2" t="s">
        <v>45</v>
      </c>
      <c r="C17" s="3" t="s">
        <v>46</v>
      </c>
      <c r="D17" s="3" t="s">
        <v>39</v>
      </c>
      <c r="E17" s="4" t="s">
        <v>37</v>
      </c>
    </row>
    <row r="18" spans="2:5" ht="14.25" thickBot="1" x14ac:dyDescent="0.35">
      <c r="B18" s="5" t="s">
        <v>47</v>
      </c>
      <c r="C18" s="6">
        <v>3.0000000000000001E-3</v>
      </c>
      <c r="D18" s="6">
        <v>5.0000000000000001E-3</v>
      </c>
      <c r="E18" s="7">
        <v>4.0000000000000001E-3</v>
      </c>
    </row>
  </sheetData>
  <mergeCells count="3">
    <mergeCell ref="B14:B15"/>
    <mergeCell ref="F14:H14"/>
    <mergeCell ref="F15:H15"/>
  </mergeCells>
  <phoneticPr fontId="1" type="noConversion"/>
  <dataValidations count="1">
    <dataValidation type="list" allowBlank="1" showInputMessage="1" showErrorMessage="1" sqref="C15">
      <formula1>$B$5:$B$13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Sheet1</vt:lpstr>
      <vt:lpstr>대원_A441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2023-04-12T23:09:01Z</dcterms:created>
  <dcterms:modified xsi:type="dcterms:W3CDTF">2023-04-13T23:41:24Z</dcterms:modified>
</cp:coreProperties>
</file>