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emagall\Desktop\ComponentData\"/>
    </mc:Choice>
  </mc:AlternateContent>
  <bookViews>
    <workbookView xWindow="0" yWindow="0" windowWidth="16056" windowHeight="9096" tabRatio="602" activeTab="2"/>
  </bookViews>
  <sheets>
    <sheet name="Reaction Wheels" sheetId="1" r:id="rId1"/>
    <sheet name="CMG" sheetId="8" r:id="rId2"/>
    <sheet name="Magnetorquers" sheetId="10" r:id="rId3"/>
    <sheet name="Star Trackers" sheetId="4" r:id="rId4"/>
    <sheet name="Sun Sensors" sheetId="5" r:id="rId5"/>
    <sheet name="Earth Horizon Sensors" sheetId="6" r:id="rId6"/>
    <sheet name="Magnetometers" sheetId="9" r:id="rId7"/>
    <sheet name="Sheet3" sheetId="7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10" l="1"/>
  <c r="J6" i="10"/>
  <c r="J3" i="10"/>
  <c r="J4" i="10"/>
  <c r="J5" i="10"/>
  <c r="J8" i="4" l="1"/>
  <c r="J7" i="4"/>
  <c r="J6" i="4"/>
  <c r="J5" i="4"/>
  <c r="J4" i="4"/>
  <c r="J3" i="4"/>
  <c r="J2" i="4"/>
</calcChain>
</file>

<file path=xl/sharedStrings.xml><?xml version="1.0" encoding="utf-8"?>
<sst xmlns="http://schemas.openxmlformats.org/spreadsheetml/2006/main" count="118" uniqueCount="60">
  <si>
    <t>Name</t>
  </si>
  <si>
    <t>Mass (kg)</t>
  </si>
  <si>
    <t>Length (m)</t>
  </si>
  <si>
    <t>Width (m)</t>
  </si>
  <si>
    <t>Height (m)</t>
  </si>
  <si>
    <r>
      <t>Temp Min (</t>
    </r>
    <r>
      <rPr>
        <b/>
        <sz val="11"/>
        <color theme="1"/>
        <rFont val="Calibri"/>
        <family val="2"/>
      </rPr>
      <t>C)</t>
    </r>
  </si>
  <si>
    <r>
      <t>Temp Max (</t>
    </r>
    <r>
      <rPr>
        <b/>
        <sz val="11"/>
        <color theme="1"/>
        <rFont val="Calibri"/>
        <family val="2"/>
      </rPr>
      <t>C)</t>
    </r>
  </si>
  <si>
    <t>Momentum (Nms)</t>
  </si>
  <si>
    <t>CubeWheel</t>
  </si>
  <si>
    <t>Avg Power (W)</t>
  </si>
  <si>
    <t>Peak Power (W)</t>
  </si>
  <si>
    <t>CyberRW2</t>
  </si>
  <si>
    <t>Flywheel</t>
  </si>
  <si>
    <t>CubeWheel0017</t>
  </si>
  <si>
    <t>CubeWheel0057</t>
  </si>
  <si>
    <t>CubeWheel0162</t>
  </si>
  <si>
    <t>HR12-12</t>
  </si>
  <si>
    <t>HR12-25</t>
  </si>
  <si>
    <t>HR16-75</t>
  </si>
  <si>
    <t>HR16-100</t>
  </si>
  <si>
    <t>HR16-50</t>
  </si>
  <si>
    <t>HR0610</t>
  </si>
  <si>
    <t>MicroWheel1000</t>
  </si>
  <si>
    <t>MicroWheel4000</t>
  </si>
  <si>
    <t>CubeStar</t>
  </si>
  <si>
    <t>Accuracy (deg)</t>
  </si>
  <si>
    <t>KS Star Tracker</t>
  </si>
  <si>
    <t>st200</t>
  </si>
  <si>
    <t>HTst200</t>
  </si>
  <si>
    <t>vst41</t>
  </si>
  <si>
    <t>muSTAR-200H</t>
  </si>
  <si>
    <t>Astro10</t>
  </si>
  <si>
    <t>CubeSense Sun</t>
  </si>
  <si>
    <t>ACSS</t>
  </si>
  <si>
    <t>FSS100</t>
  </si>
  <si>
    <t>CSS100</t>
  </si>
  <si>
    <t>NXSS2v01</t>
  </si>
  <si>
    <t>S3</t>
  </si>
  <si>
    <t>Digital SS</t>
  </si>
  <si>
    <t>Digital ES</t>
  </si>
  <si>
    <t>DASH</t>
  </si>
  <si>
    <t>CubeSense Earth</t>
  </si>
  <si>
    <t>Infrared Earth Sensor</t>
  </si>
  <si>
    <t>MiDES-G</t>
  </si>
  <si>
    <t>CubeWheel0500</t>
  </si>
  <si>
    <t>CubeWheel1200</t>
  </si>
  <si>
    <t>CubeWheel2500</t>
  </si>
  <si>
    <t>CubeWheel5000</t>
  </si>
  <si>
    <t>This is here because it’s a sun sensor but it is too good. It makes everything else redudntant except for extreme cases. It also makes me suspicious there is something wrong with it AKA it’s a huge outlier</t>
  </si>
  <si>
    <t>CMG 15-45 S</t>
  </si>
  <si>
    <t>CMG 40-60 S</t>
  </si>
  <si>
    <t>microsat-cmg</t>
  </si>
  <si>
    <t>CMG 75-75 s</t>
  </si>
  <si>
    <t>3-axis Magnetomoeter</t>
  </si>
  <si>
    <t>GMAT-0.5</t>
  </si>
  <si>
    <t>Torque (Nm)</t>
  </si>
  <si>
    <t>GMAT-1</t>
  </si>
  <si>
    <t>GMAT-10</t>
  </si>
  <si>
    <t>iMTQ</t>
  </si>
  <si>
    <t>magnetic torquer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</si>
</sst>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/>
    <xf numFmtId="0" fontId="1" fillId="0" borderId="1" xfId="0" applyNumberFormat="1" applyFont="1" applyBorder="1"/>
    <xf numFmtId="0" fontId="0" fillId="0" borderId="0" xfId="0" applyNumberFormat="1"/>
    <xf numFmtId="0" fontId="0" fillId="0" borderId="0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zoomScaleNormal="100" workbookViewId="0">
      <selection activeCell="B6" sqref="B6"/>
    </sheetView>
  </sheetViews>
  <sheetFormatPr defaultRowHeight="14.4" x14ac:dyDescent="0.3"/>
  <cols>
    <col min="1" max="1" width="20.6640625" style="3" customWidth="1"/>
    <col min="2" max="11" width="20.6640625" customWidth="1"/>
  </cols>
  <sheetData>
    <row r="1" spans="1:10" s="1" customFormat="1" x14ac:dyDescent="0.3">
      <c r="A1" s="2" t="s">
        <v>0</v>
      </c>
      <c r="B1" s="1" t="s">
        <v>1</v>
      </c>
      <c r="C1" s="1" t="s">
        <v>5</v>
      </c>
      <c r="D1" s="1" t="s">
        <v>6</v>
      </c>
      <c r="E1" s="1" t="s">
        <v>9</v>
      </c>
      <c r="F1" s="1" t="s">
        <v>10</v>
      </c>
      <c r="G1" s="1" t="s">
        <v>2</v>
      </c>
      <c r="H1" s="1" t="s">
        <v>3</v>
      </c>
      <c r="I1" s="1" t="s">
        <v>4</v>
      </c>
      <c r="J1" s="1" t="s">
        <v>7</v>
      </c>
    </row>
    <row r="2" spans="1:10" x14ac:dyDescent="0.3">
      <c r="A2" s="3" t="s">
        <v>13</v>
      </c>
      <c r="B2">
        <v>0.06</v>
      </c>
      <c r="C2">
        <v>-20</v>
      </c>
      <c r="D2">
        <v>80</v>
      </c>
      <c r="E2">
        <v>0.3</v>
      </c>
      <c r="F2">
        <v>0.85</v>
      </c>
      <c r="G2">
        <v>2.8000000000000001E-2</v>
      </c>
      <c r="H2">
        <v>2.8000000000000001E-2</v>
      </c>
      <c r="I2">
        <v>2.5999999999999999E-2</v>
      </c>
      <c r="J2">
        <v>1.7700000000000001E-3</v>
      </c>
    </row>
    <row r="3" spans="1:10" x14ac:dyDescent="0.3">
      <c r="A3" s="3" t="s">
        <v>11</v>
      </c>
      <c r="B3">
        <v>0.03</v>
      </c>
      <c r="C3">
        <v>-40</v>
      </c>
      <c r="D3">
        <v>85</v>
      </c>
      <c r="E3">
        <v>0.2</v>
      </c>
      <c r="F3">
        <v>0.65</v>
      </c>
      <c r="G3">
        <v>0.02</v>
      </c>
      <c r="H3">
        <v>0.02</v>
      </c>
      <c r="I3">
        <v>0.02</v>
      </c>
      <c r="J3">
        <v>2E-3</v>
      </c>
    </row>
    <row r="4" spans="1:10" x14ac:dyDescent="0.3">
      <c r="A4" s="3" t="s">
        <v>8</v>
      </c>
      <c r="B4">
        <v>0.08</v>
      </c>
      <c r="C4">
        <v>-20</v>
      </c>
      <c r="D4">
        <v>70</v>
      </c>
      <c r="E4">
        <v>0.3</v>
      </c>
      <c r="F4">
        <v>2.5</v>
      </c>
      <c r="G4">
        <v>3.4000000000000002E-2</v>
      </c>
      <c r="H4">
        <v>3.4000000000000002E-2</v>
      </c>
      <c r="I4">
        <v>1.7000000000000001E-2</v>
      </c>
      <c r="J4">
        <v>5.0000000000000001E-3</v>
      </c>
    </row>
    <row r="5" spans="1:10" x14ac:dyDescent="0.3">
      <c r="A5" s="3" t="s">
        <v>14</v>
      </c>
      <c r="B5">
        <v>0.115</v>
      </c>
      <c r="C5">
        <v>-20</v>
      </c>
      <c r="D5">
        <v>80</v>
      </c>
      <c r="E5">
        <v>0.77</v>
      </c>
      <c r="F5">
        <v>2.7</v>
      </c>
      <c r="G5">
        <v>3.5000000000000003E-2</v>
      </c>
      <c r="H5">
        <v>3.5000000000000003E-2</v>
      </c>
      <c r="I5">
        <v>2.4E-2</v>
      </c>
      <c r="J5">
        <v>5.7000000000000002E-3</v>
      </c>
    </row>
    <row r="6" spans="1:10" x14ac:dyDescent="0.3">
      <c r="A6" s="3" t="s">
        <v>15</v>
      </c>
      <c r="B6">
        <v>0.14399999999999999</v>
      </c>
      <c r="C6">
        <v>-20</v>
      </c>
      <c r="D6">
        <v>80</v>
      </c>
      <c r="E6">
        <v>0.77</v>
      </c>
      <c r="F6">
        <v>7.2</v>
      </c>
      <c r="G6">
        <v>4.5999999999999999E-2</v>
      </c>
      <c r="H6">
        <v>4.5999999999999999E-2</v>
      </c>
      <c r="I6">
        <v>2.4E-2</v>
      </c>
      <c r="J6">
        <v>1.6199999999999999E-2</v>
      </c>
    </row>
    <row r="7" spans="1:10" x14ac:dyDescent="0.3">
      <c r="A7" s="3" t="s">
        <v>44</v>
      </c>
      <c r="B7">
        <v>0.31</v>
      </c>
      <c r="C7">
        <v>-20</v>
      </c>
      <c r="D7">
        <v>80</v>
      </c>
      <c r="E7">
        <v>5.3</v>
      </c>
      <c r="F7">
        <v>15</v>
      </c>
      <c r="G7">
        <v>6.6000000000000003E-2</v>
      </c>
      <c r="H7">
        <v>6.6000000000000003E-2</v>
      </c>
      <c r="I7">
        <v>2.5000000000000001E-2</v>
      </c>
      <c r="J7">
        <v>0.05</v>
      </c>
    </row>
    <row r="8" spans="1:10" x14ac:dyDescent="0.3">
      <c r="A8" s="3" t="s">
        <v>12</v>
      </c>
      <c r="B8">
        <v>3</v>
      </c>
      <c r="C8">
        <v>-10</v>
      </c>
      <c r="D8">
        <v>45</v>
      </c>
      <c r="E8">
        <v>10</v>
      </c>
      <c r="F8">
        <v>70</v>
      </c>
      <c r="G8">
        <v>0.16</v>
      </c>
      <c r="H8">
        <v>0.16</v>
      </c>
      <c r="I8">
        <v>0.12</v>
      </c>
      <c r="J8">
        <v>0.05</v>
      </c>
    </row>
    <row r="9" spans="1:10" x14ac:dyDescent="0.3">
      <c r="A9" s="3" t="s">
        <v>45</v>
      </c>
      <c r="B9">
        <v>0.45</v>
      </c>
      <c r="C9">
        <v>-20</v>
      </c>
      <c r="D9">
        <v>80</v>
      </c>
      <c r="E9">
        <v>4.7</v>
      </c>
      <c r="F9">
        <v>13</v>
      </c>
      <c r="G9">
        <v>7.1999999999999995E-2</v>
      </c>
      <c r="H9">
        <v>7.1999999999999995E-2</v>
      </c>
      <c r="I9">
        <v>3.1E-2</v>
      </c>
      <c r="J9">
        <v>0.12</v>
      </c>
    </row>
    <row r="10" spans="1:10" x14ac:dyDescent="0.3">
      <c r="A10" s="3" t="s">
        <v>46</v>
      </c>
      <c r="B10">
        <v>0.75</v>
      </c>
      <c r="C10">
        <v>-20</v>
      </c>
      <c r="D10">
        <v>80</v>
      </c>
      <c r="E10">
        <v>9</v>
      </c>
      <c r="F10">
        <v>30</v>
      </c>
      <c r="G10">
        <v>8.5999999999999993E-2</v>
      </c>
      <c r="H10">
        <v>8.5999999999999993E-2</v>
      </c>
      <c r="I10">
        <v>3.5999999999999997E-2</v>
      </c>
      <c r="J10">
        <v>0.25</v>
      </c>
    </row>
    <row r="11" spans="1:10" x14ac:dyDescent="0.3">
      <c r="A11" s="3" t="s">
        <v>47</v>
      </c>
      <c r="B11">
        <v>0.97</v>
      </c>
      <c r="C11">
        <v>-20</v>
      </c>
      <c r="D11">
        <v>80</v>
      </c>
      <c r="E11">
        <v>9</v>
      </c>
      <c r="F11">
        <v>48</v>
      </c>
      <c r="G11">
        <v>0.1</v>
      </c>
      <c r="H11">
        <v>0.1</v>
      </c>
      <c r="I11">
        <v>3.6999999999999998E-2</v>
      </c>
      <c r="J11">
        <v>0.5</v>
      </c>
    </row>
    <row r="12" spans="1:10" x14ac:dyDescent="0.3">
      <c r="A12" s="3" t="s">
        <v>22</v>
      </c>
      <c r="B12">
        <v>1.5</v>
      </c>
      <c r="C12">
        <v>-30</v>
      </c>
      <c r="D12">
        <v>60</v>
      </c>
      <c r="E12">
        <v>9</v>
      </c>
      <c r="F12">
        <v>50</v>
      </c>
      <c r="G12">
        <v>0.13</v>
      </c>
      <c r="H12">
        <v>0.13</v>
      </c>
      <c r="I12">
        <v>0.09</v>
      </c>
      <c r="J12">
        <v>1.1000000000000001</v>
      </c>
    </row>
    <row r="13" spans="1:10" x14ac:dyDescent="0.3">
      <c r="A13" s="3" t="s">
        <v>23</v>
      </c>
      <c r="B13">
        <v>3.3</v>
      </c>
      <c r="C13">
        <v>-30</v>
      </c>
      <c r="D13">
        <v>60</v>
      </c>
      <c r="E13">
        <v>11</v>
      </c>
      <c r="F13">
        <v>80</v>
      </c>
      <c r="G13">
        <v>0.218</v>
      </c>
      <c r="H13">
        <v>0.218</v>
      </c>
      <c r="I13">
        <v>8.1000000000000003E-2</v>
      </c>
      <c r="J13">
        <v>4</v>
      </c>
    </row>
    <row r="14" spans="1:10" x14ac:dyDescent="0.3">
      <c r="A14" s="3" t="s">
        <v>21</v>
      </c>
      <c r="B14">
        <v>6.8</v>
      </c>
      <c r="C14">
        <v>-15</v>
      </c>
      <c r="D14">
        <v>60</v>
      </c>
      <c r="E14">
        <v>15</v>
      </c>
      <c r="F14">
        <v>80</v>
      </c>
      <c r="G14">
        <v>0.26700000000000002</v>
      </c>
      <c r="H14">
        <v>0.26700000000000002</v>
      </c>
      <c r="I14">
        <v>0.12</v>
      </c>
      <c r="J14">
        <v>8</v>
      </c>
    </row>
    <row r="15" spans="1:10" x14ac:dyDescent="0.3">
      <c r="A15" s="3" t="s">
        <v>16</v>
      </c>
      <c r="B15">
        <v>6</v>
      </c>
      <c r="C15">
        <v>-30</v>
      </c>
      <c r="D15">
        <v>70</v>
      </c>
      <c r="E15">
        <v>22</v>
      </c>
      <c r="F15">
        <v>195</v>
      </c>
      <c r="G15">
        <v>0.316</v>
      </c>
      <c r="H15">
        <v>0.316</v>
      </c>
      <c r="I15">
        <v>0.159</v>
      </c>
      <c r="J15">
        <v>12</v>
      </c>
    </row>
    <row r="16" spans="1:10" x14ac:dyDescent="0.3">
      <c r="A16" s="3" t="s">
        <v>17</v>
      </c>
      <c r="B16">
        <v>7</v>
      </c>
      <c r="C16">
        <v>-30</v>
      </c>
      <c r="D16">
        <v>70</v>
      </c>
      <c r="E16">
        <v>22</v>
      </c>
      <c r="F16">
        <v>195</v>
      </c>
      <c r="G16">
        <v>0.316</v>
      </c>
      <c r="H16">
        <v>0.316</v>
      </c>
      <c r="I16">
        <v>0.159</v>
      </c>
      <c r="J16">
        <v>25</v>
      </c>
    </row>
    <row r="17" spans="1:10" x14ac:dyDescent="0.3">
      <c r="A17" s="3" t="s">
        <v>20</v>
      </c>
      <c r="B17">
        <v>9</v>
      </c>
      <c r="C17">
        <v>-30</v>
      </c>
      <c r="D17">
        <v>70</v>
      </c>
      <c r="E17">
        <v>22</v>
      </c>
      <c r="F17">
        <v>195</v>
      </c>
      <c r="G17">
        <v>0.41799999999999998</v>
      </c>
      <c r="H17">
        <v>0.41799999999999998</v>
      </c>
      <c r="I17">
        <v>0.17799999999999999</v>
      </c>
      <c r="J17">
        <v>50</v>
      </c>
    </row>
    <row r="18" spans="1:10" x14ac:dyDescent="0.3">
      <c r="A18" s="3" t="s">
        <v>18</v>
      </c>
      <c r="B18">
        <v>10.4</v>
      </c>
      <c r="C18">
        <v>-30</v>
      </c>
      <c r="D18">
        <v>70</v>
      </c>
      <c r="E18">
        <v>22</v>
      </c>
      <c r="F18">
        <v>195</v>
      </c>
      <c r="G18">
        <v>0.41799999999999998</v>
      </c>
      <c r="H18">
        <v>0.41799999999999998</v>
      </c>
      <c r="I18">
        <v>0.17799999999999999</v>
      </c>
      <c r="J18">
        <v>75</v>
      </c>
    </row>
    <row r="19" spans="1:10" x14ac:dyDescent="0.3">
      <c r="A19" s="3" t="s">
        <v>19</v>
      </c>
      <c r="B19">
        <v>12</v>
      </c>
      <c r="C19">
        <v>-30</v>
      </c>
      <c r="D19">
        <v>70</v>
      </c>
      <c r="E19">
        <v>22</v>
      </c>
      <c r="F19">
        <v>195</v>
      </c>
      <c r="G19">
        <v>0.41799999999999998</v>
      </c>
      <c r="H19">
        <v>0.41799999999999998</v>
      </c>
      <c r="I19">
        <v>0.17799999999999999</v>
      </c>
      <c r="J19">
        <v>100</v>
      </c>
    </row>
  </sheetData>
  <sortState ref="A2:J19">
    <sortCondition ref="J2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zoomScaleNormal="100" workbookViewId="0">
      <selection activeCell="D17" sqref="D17"/>
    </sheetView>
  </sheetViews>
  <sheetFormatPr defaultRowHeight="14.4" x14ac:dyDescent="0.3"/>
  <cols>
    <col min="1" max="1" width="20.6640625" style="3" customWidth="1"/>
    <col min="2" max="11" width="20.6640625" customWidth="1"/>
  </cols>
  <sheetData>
    <row r="1" spans="1:10" s="1" customFormat="1" x14ac:dyDescent="0.3">
      <c r="A1" s="2" t="s">
        <v>0</v>
      </c>
      <c r="B1" s="1" t="s">
        <v>1</v>
      </c>
      <c r="C1" s="1" t="s">
        <v>5</v>
      </c>
      <c r="D1" s="1" t="s">
        <v>6</v>
      </c>
      <c r="E1" s="1" t="s">
        <v>9</v>
      </c>
      <c r="F1" s="1" t="s">
        <v>10</v>
      </c>
      <c r="G1" s="1" t="s">
        <v>2</v>
      </c>
      <c r="H1" s="1" t="s">
        <v>3</v>
      </c>
      <c r="I1" s="1" t="s">
        <v>4</v>
      </c>
      <c r="J1" s="1" t="s">
        <v>7</v>
      </c>
    </row>
    <row r="2" spans="1:10" x14ac:dyDescent="0.3">
      <c r="A2" s="3" t="s">
        <v>49</v>
      </c>
      <c r="B2">
        <v>18.399999999999999</v>
      </c>
      <c r="C2">
        <v>-20</v>
      </c>
      <c r="D2">
        <v>55</v>
      </c>
      <c r="E2">
        <v>25</v>
      </c>
      <c r="F2">
        <v>25</v>
      </c>
      <c r="G2">
        <v>0.27</v>
      </c>
      <c r="H2">
        <v>0.27</v>
      </c>
      <c r="I2">
        <v>0.35</v>
      </c>
      <c r="J2">
        <v>15</v>
      </c>
    </row>
    <row r="3" spans="1:10" x14ac:dyDescent="0.3">
      <c r="A3" s="3" t="s">
        <v>50</v>
      </c>
      <c r="B3">
        <v>38</v>
      </c>
      <c r="C3">
        <v>-30</v>
      </c>
      <c r="D3">
        <v>35</v>
      </c>
      <c r="E3">
        <v>55</v>
      </c>
      <c r="F3">
        <v>115</v>
      </c>
      <c r="G3">
        <v>0.37</v>
      </c>
      <c r="H3">
        <v>0.46500000000000002</v>
      </c>
      <c r="I3">
        <v>0.5</v>
      </c>
      <c r="J3">
        <v>40</v>
      </c>
    </row>
    <row r="4" spans="1:10" x14ac:dyDescent="0.3">
      <c r="A4" s="3" t="s">
        <v>52</v>
      </c>
      <c r="B4">
        <v>69</v>
      </c>
      <c r="C4">
        <v>-20</v>
      </c>
      <c r="D4">
        <v>40</v>
      </c>
      <c r="E4">
        <v>37</v>
      </c>
      <c r="F4">
        <v>160</v>
      </c>
      <c r="G4">
        <v>0.55000000000000004</v>
      </c>
      <c r="H4">
        <v>0.5</v>
      </c>
      <c r="I4">
        <v>0.56999999999999995</v>
      </c>
      <c r="J4">
        <v>75</v>
      </c>
    </row>
    <row r="5" spans="1:10" x14ac:dyDescent="0.3">
      <c r="A5" s="4" t="s">
        <v>51</v>
      </c>
      <c r="B5">
        <v>0.6</v>
      </c>
      <c r="C5">
        <v>-20</v>
      </c>
      <c r="D5">
        <v>85</v>
      </c>
      <c r="E5">
        <v>1.5</v>
      </c>
      <c r="F5">
        <v>2</v>
      </c>
      <c r="G5">
        <v>4.8000000000000001E-2</v>
      </c>
      <c r="H5">
        <v>4.8000000000000001E-2</v>
      </c>
      <c r="I5">
        <v>9.0999999999999998E-2</v>
      </c>
      <c r="J5">
        <v>5.6000000000000001E-2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tabSelected="1" zoomScaleNormal="100" workbookViewId="0">
      <selection activeCell="G12" sqref="G12"/>
    </sheetView>
  </sheetViews>
  <sheetFormatPr defaultRowHeight="14.4" x14ac:dyDescent="0.3"/>
  <cols>
    <col min="1" max="1" width="20.6640625" style="3" customWidth="1"/>
    <col min="2" max="11" width="20.6640625" customWidth="1"/>
  </cols>
  <sheetData>
    <row r="1" spans="1:10" s="1" customFormat="1" x14ac:dyDescent="0.3">
      <c r="A1" s="2" t="s">
        <v>0</v>
      </c>
      <c r="B1" s="1" t="s">
        <v>1</v>
      </c>
      <c r="C1" s="1" t="s">
        <v>5</v>
      </c>
      <c r="D1" s="1" t="s">
        <v>6</v>
      </c>
      <c r="E1" s="1" t="s">
        <v>9</v>
      </c>
      <c r="F1" s="1" t="s">
        <v>10</v>
      </c>
      <c r="G1" s="1" t="s">
        <v>2</v>
      </c>
      <c r="H1" s="1" t="s">
        <v>3</v>
      </c>
      <c r="I1" s="1" t="s">
        <v>4</v>
      </c>
      <c r="J1" s="1" t="s">
        <v>55</v>
      </c>
    </row>
    <row r="2" spans="1:10" x14ac:dyDescent="0.3">
      <c r="A2" s="4" t="s">
        <v>59</v>
      </c>
      <c r="B2">
        <v>0.67</v>
      </c>
      <c r="C2">
        <v>-10</v>
      </c>
      <c r="D2">
        <v>45</v>
      </c>
      <c r="E2">
        <v>3</v>
      </c>
      <c r="F2">
        <v>3</v>
      </c>
      <c r="G2">
        <v>0.28000000000000003</v>
      </c>
      <c r="H2">
        <v>0.56000000000000005</v>
      </c>
      <c r="I2">
        <v>0.53500000000000003</v>
      </c>
      <c r="J2">
        <f>15*4.5*10^-5</f>
        <v>6.7500000000000004E-4</v>
      </c>
    </row>
    <row r="3" spans="1:10" x14ac:dyDescent="0.3">
      <c r="A3" s="3" t="s">
        <v>57</v>
      </c>
      <c r="B3">
        <v>0.21</v>
      </c>
      <c r="C3">
        <v>-25</v>
      </c>
      <c r="D3">
        <v>60</v>
      </c>
      <c r="E3">
        <v>1</v>
      </c>
      <c r="F3">
        <v>1</v>
      </c>
      <c r="G3">
        <v>0.245</v>
      </c>
      <c r="H3">
        <v>0.05</v>
      </c>
      <c r="I3">
        <v>3.5999999999999997E-2</v>
      </c>
      <c r="J3">
        <f>10*4.5*10^-5</f>
        <v>4.5000000000000004E-4</v>
      </c>
    </row>
    <row r="4" spans="1:10" x14ac:dyDescent="0.3">
      <c r="A4" s="3" t="s">
        <v>56</v>
      </c>
      <c r="B4">
        <v>0.05</v>
      </c>
      <c r="C4">
        <v>-25</v>
      </c>
      <c r="D4">
        <v>60</v>
      </c>
      <c r="E4">
        <v>0.25</v>
      </c>
      <c r="F4">
        <v>0.25</v>
      </c>
      <c r="G4">
        <v>0.11</v>
      </c>
      <c r="H4">
        <v>0.11</v>
      </c>
      <c r="I4">
        <v>0.115</v>
      </c>
      <c r="J4">
        <f>1*4.5*10^-5</f>
        <v>4.5000000000000003E-5</v>
      </c>
    </row>
    <row r="5" spans="1:10" x14ac:dyDescent="0.3">
      <c r="A5" s="3" t="s">
        <v>54</v>
      </c>
      <c r="B5">
        <v>0.04</v>
      </c>
      <c r="C5">
        <v>-25</v>
      </c>
      <c r="D5">
        <v>60</v>
      </c>
      <c r="E5">
        <v>0.25</v>
      </c>
      <c r="F5">
        <v>0.25</v>
      </c>
      <c r="G5">
        <v>0.11</v>
      </c>
      <c r="H5">
        <v>0.11</v>
      </c>
      <c r="I5">
        <v>0.9</v>
      </c>
      <c r="J5">
        <f>0.5*4.5*10^-5</f>
        <v>2.2500000000000001E-5</v>
      </c>
    </row>
    <row r="6" spans="1:10" x14ac:dyDescent="0.3">
      <c r="A6" s="4" t="s">
        <v>58</v>
      </c>
      <c r="B6">
        <v>0.19600000000000001</v>
      </c>
      <c r="C6">
        <v>-40</v>
      </c>
      <c r="D6">
        <v>70</v>
      </c>
      <c r="E6">
        <v>0.17499999999999999</v>
      </c>
      <c r="F6">
        <v>1.2</v>
      </c>
      <c r="G6">
        <v>9.5899999999999999E-2</v>
      </c>
      <c r="H6">
        <v>9.01E-2</v>
      </c>
      <c r="I6">
        <v>1.7000000000000001E-2</v>
      </c>
      <c r="J6">
        <f>0.2*4.5*10^-5</f>
        <v>9.0000000000000002E-6</v>
      </c>
    </row>
  </sheetData>
  <sortState ref="A2:J6">
    <sortCondition descending="1" ref="J1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workbookViewId="0">
      <selection activeCell="E21" sqref="E21"/>
    </sheetView>
  </sheetViews>
  <sheetFormatPr defaultRowHeight="14.4" x14ac:dyDescent="0.3"/>
  <cols>
    <col min="1" max="13" width="20.6640625" customWidth="1"/>
  </cols>
  <sheetData>
    <row r="1" spans="1:10" s="1" customFormat="1" x14ac:dyDescent="0.3">
      <c r="A1" s="2" t="s">
        <v>0</v>
      </c>
      <c r="B1" s="1" t="s">
        <v>1</v>
      </c>
      <c r="C1" s="1" t="s">
        <v>5</v>
      </c>
      <c r="D1" s="1" t="s">
        <v>6</v>
      </c>
      <c r="E1" s="1" t="s">
        <v>9</v>
      </c>
      <c r="F1" s="1" t="s">
        <v>10</v>
      </c>
      <c r="G1" s="1" t="s">
        <v>2</v>
      </c>
      <c r="H1" s="1" t="s">
        <v>3</v>
      </c>
      <c r="I1" s="1" t="s">
        <v>4</v>
      </c>
      <c r="J1" s="1" t="s">
        <v>25</v>
      </c>
    </row>
    <row r="2" spans="1:10" x14ac:dyDescent="0.3">
      <c r="A2" t="s">
        <v>30</v>
      </c>
      <c r="B2">
        <v>1.5</v>
      </c>
      <c r="C2">
        <v>-24</v>
      </c>
      <c r="D2">
        <v>61</v>
      </c>
      <c r="E2">
        <v>10</v>
      </c>
      <c r="F2">
        <v>10</v>
      </c>
      <c r="G2">
        <v>0.15</v>
      </c>
      <c r="H2">
        <v>0.15</v>
      </c>
      <c r="I2">
        <v>0.23200000000000001</v>
      </c>
      <c r="J2">
        <f>1/3600</f>
        <v>2.7777777777777778E-4</v>
      </c>
    </row>
    <row r="3" spans="1:10" x14ac:dyDescent="0.3">
      <c r="A3" t="s">
        <v>31</v>
      </c>
      <c r="B3">
        <v>1.72</v>
      </c>
      <c r="C3">
        <v>-40</v>
      </c>
      <c r="D3">
        <v>40</v>
      </c>
      <c r="E3">
        <v>11</v>
      </c>
      <c r="F3">
        <v>15</v>
      </c>
      <c r="G3">
        <v>0.14000000000000001</v>
      </c>
      <c r="H3">
        <v>0.14000000000000001</v>
      </c>
      <c r="I3">
        <v>0.26400000000000001</v>
      </c>
      <c r="J3">
        <f>1.5/3600</f>
        <v>4.1666666666666669E-4</v>
      </c>
    </row>
    <row r="4" spans="1:10" x14ac:dyDescent="0.3">
      <c r="A4" t="s">
        <v>26</v>
      </c>
      <c r="B4">
        <v>0.19700000000000001</v>
      </c>
      <c r="C4">
        <v>-30</v>
      </c>
      <c r="D4">
        <v>40</v>
      </c>
      <c r="E4">
        <v>0.5</v>
      </c>
      <c r="F4">
        <v>1.35</v>
      </c>
      <c r="G4">
        <v>5.6000000000000001E-2</v>
      </c>
      <c r="H4">
        <v>0.06</v>
      </c>
      <c r="I4">
        <v>9.2999999999999999E-2</v>
      </c>
      <c r="J4">
        <f>5/3600</f>
        <v>1.3888888888888889E-3</v>
      </c>
    </row>
    <row r="5" spans="1:10" x14ac:dyDescent="0.3">
      <c r="A5" t="s">
        <v>27</v>
      </c>
      <c r="B5">
        <v>0.106</v>
      </c>
      <c r="C5">
        <v>-20</v>
      </c>
      <c r="D5">
        <v>40</v>
      </c>
      <c r="E5">
        <v>0.55000000000000004</v>
      </c>
      <c r="F5">
        <v>0.55000000000000004</v>
      </c>
      <c r="G5">
        <v>0.05</v>
      </c>
      <c r="H5">
        <v>0.05</v>
      </c>
      <c r="I5">
        <v>8.3000000000000004E-2</v>
      </c>
      <c r="J5">
        <f>10/3600</f>
        <v>2.7777777777777779E-3</v>
      </c>
    </row>
    <row r="6" spans="1:10" x14ac:dyDescent="0.3">
      <c r="A6" t="s">
        <v>29</v>
      </c>
      <c r="B6">
        <v>0.8</v>
      </c>
      <c r="C6">
        <v>-20</v>
      </c>
      <c r="D6">
        <v>65</v>
      </c>
      <c r="E6">
        <v>2.5</v>
      </c>
      <c r="F6">
        <v>2.5</v>
      </c>
      <c r="G6">
        <v>0.08</v>
      </c>
      <c r="H6">
        <v>0.1</v>
      </c>
      <c r="I6">
        <v>0.18</v>
      </c>
      <c r="J6">
        <f>18/3600</f>
        <v>5.0000000000000001E-3</v>
      </c>
    </row>
    <row r="7" spans="1:10" x14ac:dyDescent="0.3">
      <c r="A7" t="s">
        <v>28</v>
      </c>
      <c r="B7">
        <v>4.2000000000000003E-2</v>
      </c>
      <c r="C7">
        <v>-20</v>
      </c>
      <c r="D7">
        <v>40</v>
      </c>
      <c r="E7">
        <v>0.6</v>
      </c>
      <c r="F7">
        <v>1</v>
      </c>
      <c r="G7">
        <v>2.9000000000000001E-2</v>
      </c>
      <c r="H7">
        <v>2.9000000000000001E-2</v>
      </c>
      <c r="I7">
        <v>3.8100000000000002E-2</v>
      </c>
      <c r="J7">
        <f>30/3600</f>
        <v>8.3333333333333332E-3</v>
      </c>
    </row>
    <row r="8" spans="1:10" x14ac:dyDescent="0.3">
      <c r="A8" t="s">
        <v>24</v>
      </c>
      <c r="B8">
        <v>4.7E-2</v>
      </c>
      <c r="C8">
        <v>-20</v>
      </c>
      <c r="D8">
        <v>80</v>
      </c>
      <c r="E8">
        <v>0.16500000000000001</v>
      </c>
      <c r="F8">
        <v>0.27100000000000002</v>
      </c>
      <c r="G8">
        <v>3.5000000000000003E-2</v>
      </c>
      <c r="H8">
        <v>2.4E-2</v>
      </c>
      <c r="I8">
        <v>4.9000000000000002E-2</v>
      </c>
      <c r="J8">
        <f>72/3600</f>
        <v>0.02</v>
      </c>
    </row>
  </sheetData>
  <sortState ref="A2:J8">
    <sortCondition ref="J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E28" sqref="E28"/>
    </sheetView>
  </sheetViews>
  <sheetFormatPr defaultRowHeight="14.4" x14ac:dyDescent="0.3"/>
  <cols>
    <col min="1" max="13" width="20.6640625" customWidth="1"/>
  </cols>
  <sheetData>
    <row r="1" spans="1:13" x14ac:dyDescent="0.3">
      <c r="A1" s="2" t="s">
        <v>0</v>
      </c>
      <c r="B1" s="1" t="s">
        <v>1</v>
      </c>
      <c r="C1" s="1" t="s">
        <v>5</v>
      </c>
      <c r="D1" s="1" t="s">
        <v>6</v>
      </c>
      <c r="E1" s="1" t="s">
        <v>9</v>
      </c>
      <c r="F1" s="1" t="s">
        <v>10</v>
      </c>
      <c r="G1" s="1" t="s">
        <v>2</v>
      </c>
      <c r="H1" s="1" t="s">
        <v>3</v>
      </c>
      <c r="I1" s="1" t="s">
        <v>4</v>
      </c>
      <c r="J1" s="1" t="s">
        <v>25</v>
      </c>
      <c r="K1" s="1"/>
      <c r="L1" s="1"/>
      <c r="M1" s="1"/>
    </row>
    <row r="2" spans="1:13" x14ac:dyDescent="0.3">
      <c r="A2" t="s">
        <v>37</v>
      </c>
      <c r="B2">
        <v>0.33</v>
      </c>
      <c r="C2">
        <v>-25</v>
      </c>
      <c r="D2">
        <v>60</v>
      </c>
      <c r="E2">
        <v>0.7</v>
      </c>
      <c r="F2">
        <v>1</v>
      </c>
      <c r="G2">
        <v>0.112</v>
      </c>
      <c r="H2">
        <v>0.112</v>
      </c>
      <c r="I2">
        <v>4.2999999999999997E-2</v>
      </c>
      <c r="J2">
        <v>0.02</v>
      </c>
    </row>
    <row r="3" spans="1:13" x14ac:dyDescent="0.3">
      <c r="A3" t="s">
        <v>32</v>
      </c>
      <c r="B3">
        <v>1.4999999999999999E-2</v>
      </c>
      <c r="C3">
        <v>-20</v>
      </c>
      <c r="D3">
        <v>80</v>
      </c>
      <c r="E3">
        <v>0.1</v>
      </c>
      <c r="F3">
        <v>0.17399999999999999</v>
      </c>
      <c r="G3">
        <v>3.5000000000000003E-2</v>
      </c>
      <c r="H3">
        <v>2.4E-2</v>
      </c>
      <c r="I3">
        <v>2.1999999999999999E-2</v>
      </c>
      <c r="J3">
        <v>0.2</v>
      </c>
    </row>
    <row r="4" spans="1:13" x14ac:dyDescent="0.3">
      <c r="A4" t="s">
        <v>38</v>
      </c>
      <c r="B4">
        <v>0.24</v>
      </c>
      <c r="C4">
        <v>-25</v>
      </c>
      <c r="D4">
        <v>70</v>
      </c>
      <c r="E4">
        <v>0.05</v>
      </c>
      <c r="F4">
        <v>0.05</v>
      </c>
      <c r="G4">
        <v>9.1999999999999998E-2</v>
      </c>
      <c r="H4">
        <v>6.8000000000000005E-2</v>
      </c>
      <c r="I4">
        <v>3.3000000000000002E-2</v>
      </c>
      <c r="J4">
        <v>0.5</v>
      </c>
    </row>
    <row r="5" spans="1:13" x14ac:dyDescent="0.3">
      <c r="A5" t="s">
        <v>33</v>
      </c>
      <c r="B5">
        <v>0.04</v>
      </c>
      <c r="C5">
        <v>-40</v>
      </c>
      <c r="D5">
        <v>85</v>
      </c>
      <c r="E5">
        <v>4.4999999999999998E-2</v>
      </c>
      <c r="F5">
        <v>0.09</v>
      </c>
      <c r="G5">
        <v>6.9000000000000006E-2</v>
      </c>
      <c r="H5">
        <v>4.9200000000000001E-2</v>
      </c>
      <c r="I5">
        <v>2.6599999999999999E-2</v>
      </c>
      <c r="J5">
        <v>1</v>
      </c>
    </row>
    <row r="6" spans="1:13" x14ac:dyDescent="0.3">
      <c r="A6" t="s">
        <v>36</v>
      </c>
      <c r="B6">
        <v>5.0000000000000001E-3</v>
      </c>
      <c r="C6">
        <v>-40</v>
      </c>
      <c r="D6">
        <v>85</v>
      </c>
      <c r="E6">
        <v>2.0500000000000001E-2</v>
      </c>
      <c r="F6">
        <v>2.5999999999999999E-2</v>
      </c>
      <c r="G6">
        <v>1.9E-2</v>
      </c>
      <c r="H6">
        <v>1.9E-2</v>
      </c>
      <c r="I6">
        <v>8.9999999999999993E-3</v>
      </c>
      <c r="J6">
        <v>4</v>
      </c>
    </row>
    <row r="7" spans="1:13" x14ac:dyDescent="0.3">
      <c r="A7" t="s">
        <v>35</v>
      </c>
      <c r="B7">
        <v>5.0000000000000001E-4</v>
      </c>
      <c r="C7">
        <v>-20</v>
      </c>
      <c r="D7">
        <v>60</v>
      </c>
      <c r="E7">
        <v>3.3E-4</v>
      </c>
      <c r="F7">
        <v>3.3E-4</v>
      </c>
      <c r="G7">
        <v>0.02</v>
      </c>
      <c r="H7">
        <v>0.01</v>
      </c>
      <c r="I7">
        <v>5.7000000000000002E-2</v>
      </c>
      <c r="J7">
        <v>10</v>
      </c>
    </row>
  </sheetData>
  <sortState ref="A2:J8">
    <sortCondition ref="J2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workbookViewId="0">
      <selection activeCell="A12" sqref="A12"/>
    </sheetView>
  </sheetViews>
  <sheetFormatPr defaultRowHeight="14.4" x14ac:dyDescent="0.3"/>
  <cols>
    <col min="1" max="13" width="20.6640625" customWidth="1"/>
  </cols>
  <sheetData>
    <row r="1" spans="1:13" x14ac:dyDescent="0.3">
      <c r="A1" s="2" t="s">
        <v>0</v>
      </c>
      <c r="B1" s="1" t="s">
        <v>1</v>
      </c>
      <c r="C1" s="1" t="s">
        <v>5</v>
      </c>
      <c r="D1" s="1" t="s">
        <v>6</v>
      </c>
      <c r="E1" s="1" t="s">
        <v>9</v>
      </c>
      <c r="F1" s="1" t="s">
        <v>10</v>
      </c>
      <c r="G1" s="1" t="s">
        <v>2</v>
      </c>
      <c r="H1" s="1" t="s">
        <v>3</v>
      </c>
      <c r="I1" s="1" t="s">
        <v>4</v>
      </c>
      <c r="J1" s="1" t="s">
        <v>25</v>
      </c>
      <c r="K1" s="1"/>
      <c r="L1" s="1"/>
      <c r="M1" s="1"/>
    </row>
    <row r="2" spans="1:13" x14ac:dyDescent="0.3">
      <c r="A2" t="s">
        <v>43</v>
      </c>
      <c r="B2">
        <v>1.5</v>
      </c>
      <c r="C2">
        <v>-40</v>
      </c>
      <c r="D2">
        <v>60</v>
      </c>
      <c r="E2">
        <v>4</v>
      </c>
      <c r="F2">
        <v>4</v>
      </c>
      <c r="G2">
        <v>0.13300000000000001</v>
      </c>
      <c r="H2">
        <v>0.13300000000000001</v>
      </c>
      <c r="I2">
        <v>0.129</v>
      </c>
      <c r="J2">
        <v>2.5000000000000001E-2</v>
      </c>
    </row>
    <row r="3" spans="1:13" x14ac:dyDescent="0.3">
      <c r="A3" t="s">
        <v>42</v>
      </c>
      <c r="B3">
        <v>2.5</v>
      </c>
      <c r="C3">
        <v>-30</v>
      </c>
      <c r="D3">
        <v>60</v>
      </c>
      <c r="E3">
        <v>4</v>
      </c>
      <c r="F3">
        <v>4</v>
      </c>
      <c r="G3">
        <v>0.17</v>
      </c>
      <c r="H3">
        <v>0.16400000000000001</v>
      </c>
      <c r="I3">
        <v>0.156</v>
      </c>
      <c r="J3">
        <v>0.05</v>
      </c>
    </row>
    <row r="4" spans="1:13" x14ac:dyDescent="0.3">
      <c r="A4" t="s">
        <v>40</v>
      </c>
      <c r="B4">
        <v>0.35</v>
      </c>
      <c r="C4">
        <v>-30</v>
      </c>
      <c r="D4">
        <v>55</v>
      </c>
      <c r="E4">
        <v>1</v>
      </c>
      <c r="F4">
        <v>1</v>
      </c>
      <c r="G4">
        <v>6.0999999999999999E-2</v>
      </c>
      <c r="H4">
        <v>9.5000000000000001E-2</v>
      </c>
      <c r="I4">
        <v>6.0999999999999999E-2</v>
      </c>
      <c r="J4">
        <v>0.2</v>
      </c>
    </row>
    <row r="5" spans="1:13" x14ac:dyDescent="0.3">
      <c r="A5" t="s">
        <v>39</v>
      </c>
      <c r="B5">
        <v>0.4</v>
      </c>
      <c r="C5">
        <v>-25</v>
      </c>
      <c r="D5">
        <v>70</v>
      </c>
      <c r="E5">
        <v>2</v>
      </c>
      <c r="F5">
        <v>2</v>
      </c>
      <c r="G5">
        <v>0.126</v>
      </c>
      <c r="H5">
        <v>7.0999999999999994E-2</v>
      </c>
      <c r="I5">
        <v>5.1999999999999998E-2</v>
      </c>
      <c r="J5">
        <v>1</v>
      </c>
    </row>
    <row r="6" spans="1:13" x14ac:dyDescent="0.3">
      <c r="A6" t="s">
        <v>41</v>
      </c>
      <c r="B6">
        <v>1.7999999999999999E-2</v>
      </c>
      <c r="C6">
        <v>-20</v>
      </c>
      <c r="D6">
        <v>80</v>
      </c>
      <c r="E6">
        <v>0.2</v>
      </c>
      <c r="F6">
        <v>0.28000000000000003</v>
      </c>
      <c r="G6">
        <v>3.5000000000000003E-2</v>
      </c>
      <c r="H6">
        <v>0.02</v>
      </c>
      <c r="I6">
        <v>2.4E-2</v>
      </c>
      <c r="J6">
        <v>1</v>
      </c>
    </row>
  </sheetData>
  <sortState ref="A2:J6">
    <sortCondition ref="J2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topLeftCell="G1" zoomScaleNormal="100" workbookViewId="0">
      <selection activeCell="J9" sqref="J9"/>
    </sheetView>
  </sheetViews>
  <sheetFormatPr defaultRowHeight="14.4" x14ac:dyDescent="0.3"/>
  <cols>
    <col min="1" max="13" width="20.6640625" customWidth="1"/>
  </cols>
  <sheetData>
    <row r="1" spans="1:13" x14ac:dyDescent="0.3">
      <c r="A1" s="2" t="s">
        <v>0</v>
      </c>
      <c r="B1" s="1" t="s">
        <v>1</v>
      </c>
      <c r="C1" s="1" t="s">
        <v>5</v>
      </c>
      <c r="D1" s="1" t="s">
        <v>6</v>
      </c>
      <c r="E1" s="1" t="s">
        <v>9</v>
      </c>
      <c r="F1" s="1" t="s">
        <v>10</v>
      </c>
      <c r="G1" s="1" t="s">
        <v>2</v>
      </c>
      <c r="H1" s="1" t="s">
        <v>3</v>
      </c>
      <c r="I1" s="1" t="s">
        <v>4</v>
      </c>
      <c r="J1" s="1" t="s">
        <v>25</v>
      </c>
      <c r="K1" s="1"/>
      <c r="L1" s="1"/>
      <c r="M1" s="1"/>
    </row>
    <row r="2" spans="1:13" x14ac:dyDescent="0.3">
      <c r="A2" t="s">
        <v>53</v>
      </c>
      <c r="B2">
        <v>0.22</v>
      </c>
      <c r="C2">
        <v>-30</v>
      </c>
      <c r="D2">
        <v>60</v>
      </c>
      <c r="E2">
        <v>1.5</v>
      </c>
      <c r="F2">
        <v>1.5</v>
      </c>
      <c r="G2">
        <v>0.1</v>
      </c>
      <c r="H2">
        <v>0.05</v>
      </c>
      <c r="I2">
        <v>0.04</v>
      </c>
      <c r="J2">
        <v>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"/>
  <sheetViews>
    <sheetView workbookViewId="0">
      <selection activeCell="M16" sqref="M16"/>
    </sheetView>
  </sheetViews>
  <sheetFormatPr defaultRowHeight="14.4" x14ac:dyDescent="0.3"/>
  <sheetData>
    <row r="1" spans="1:12" x14ac:dyDescent="0.3">
      <c r="A1" t="s">
        <v>34</v>
      </c>
      <c r="B1">
        <v>4.0000000000000001E-3</v>
      </c>
      <c r="C1">
        <v>-20</v>
      </c>
      <c r="D1">
        <v>60</v>
      </c>
      <c r="E1">
        <v>1.65E-3</v>
      </c>
      <c r="F1">
        <v>6.6E-3</v>
      </c>
      <c r="G1">
        <v>0.02</v>
      </c>
      <c r="H1">
        <v>0.01</v>
      </c>
      <c r="I1">
        <v>5.7000000000000002E-3</v>
      </c>
      <c r="J1">
        <v>0.1</v>
      </c>
      <c r="L1" t="s">
        <v>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Reaction Wheels</vt:lpstr>
      <vt:lpstr>CMG</vt:lpstr>
      <vt:lpstr>Magnetorquers</vt:lpstr>
      <vt:lpstr>Star Trackers</vt:lpstr>
      <vt:lpstr>Sun Sensors</vt:lpstr>
      <vt:lpstr>Earth Horizon Sensors</vt:lpstr>
      <vt:lpstr>Magnetometers</vt:lpstr>
      <vt:lpstr>Sheet3</vt:lpstr>
    </vt:vector>
  </TitlesOfParts>
  <Company>Dwight Look College of Engineering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Demagall, Alex</dc:creator>
  <cp:lastModifiedBy>Demagall, Alex</cp:lastModifiedBy>
  <dcterms:created xsi:type="dcterms:W3CDTF">2024-01-17T20:03:50Z</dcterms:created>
  <dcterms:modified xsi:type="dcterms:W3CDTF">2024-03-29T16:14:25Z</dcterms:modified>
</cp:coreProperties>
</file>