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405" windowWidth="14520" windowHeight="11880" tabRatio="668" firstSheet="3" activeTab="3"/>
  </bookViews>
  <sheets>
    <sheet name="Single scores" sheetId="3" r:id="rId1"/>
    <sheet name="Pairwise scores" sheetId="2" r:id="rId2"/>
    <sheet name="Marginal scores" sheetId="12" r:id="rId3"/>
    <sheet name="S-DSM 40 instr" sheetId="7" r:id="rId4"/>
    <sheet name="E-DSM 40 instr" sheetId="16" r:id="rId5"/>
    <sheet name="Pctg of top archs with instr" sheetId="14" r:id="rId6"/>
    <sheet name="Notes" sheetId="13" r:id="rId7"/>
    <sheet name="selection" sheetId="18" r:id="rId8"/>
    <sheet name="Packaging" sheetId="15" r:id="rId9"/>
    <sheet name="Scheduling" sheetId="17" r:id="rId10"/>
    <sheet name="Potential scores (old)" sheetId="8" r:id="rId11"/>
    <sheet name="Panel scores (old)" sheetId="1" r:id="rId12"/>
  </sheets>
  <definedNames>
    <definedName name="cmax">#REF!</definedName>
    <definedName name="cmin">#REF!</definedName>
    <definedName name="smax">#REF!</definedName>
    <definedName name="smin">#REF!</definedName>
  </definedNames>
  <calcPr calcId="145621"/>
</workbook>
</file>

<file path=xl/calcChain.xml><?xml version="1.0" encoding="utf-8"?>
<calcChain xmlns="http://schemas.openxmlformats.org/spreadsheetml/2006/main">
  <c r="AG68" i="7" l="1"/>
  <c r="D43" i="7" l="1"/>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C43" i="7"/>
  <c r="D27" i="3" l="1"/>
  <c r="D28" i="3"/>
  <c r="D29" i="3"/>
  <c r="D30" i="3"/>
  <c r="D31" i="3"/>
  <c r="D32" i="3"/>
  <c r="D33" i="3"/>
  <c r="D34" i="3"/>
  <c r="D35" i="3"/>
  <c r="D36" i="3"/>
  <c r="D37" i="3"/>
  <c r="D38" i="3"/>
  <c r="D39" i="3"/>
  <c r="D40" i="3"/>
  <c r="D41" i="3"/>
  <c r="D3" i="3"/>
  <c r="D4" i="3"/>
  <c r="D5" i="3"/>
  <c r="D6" i="3"/>
  <c r="D7" i="3"/>
  <c r="D8" i="3"/>
  <c r="D9" i="3"/>
  <c r="D10" i="3"/>
  <c r="D11" i="3"/>
  <c r="D12" i="3"/>
  <c r="D13" i="3"/>
  <c r="D14" i="3"/>
  <c r="D15" i="3"/>
  <c r="D16" i="3"/>
  <c r="D17" i="3"/>
  <c r="D18" i="3"/>
  <c r="D19" i="3"/>
  <c r="D20" i="3"/>
  <c r="D21" i="3"/>
  <c r="D22" i="3"/>
  <c r="D23" i="3"/>
  <c r="D24" i="3"/>
  <c r="D25" i="3"/>
  <c r="D26" i="3"/>
  <c r="D2" i="3"/>
  <c r="T3" i="17" l="1"/>
  <c r="T2" i="17"/>
  <c r="C24" i="15" l="1"/>
  <c r="D24" i="15"/>
  <c r="E24" i="15"/>
  <c r="F24" i="15"/>
  <c r="G24" i="15"/>
  <c r="H24" i="15"/>
  <c r="B24" i="15"/>
  <c r="C22" i="15"/>
  <c r="D22" i="15"/>
  <c r="E22" i="15"/>
  <c r="F22" i="15"/>
  <c r="G22" i="15"/>
  <c r="H22" i="15"/>
  <c r="B22" i="15"/>
  <c r="C16" i="15"/>
  <c r="D16" i="15"/>
  <c r="E16" i="15"/>
  <c r="F16" i="15"/>
  <c r="G16" i="15"/>
  <c r="H16" i="15"/>
  <c r="B16" i="15"/>
  <c r="N28" i="17" l="1"/>
  <c r="K30" i="17"/>
  <c r="L30" i="17" s="1"/>
  <c r="K31" i="17"/>
  <c r="L31" i="17" s="1"/>
  <c r="K32" i="17"/>
  <c r="L32" i="17" s="1"/>
  <c r="K33" i="17"/>
  <c r="L33" i="17" s="1"/>
  <c r="K34" i="17"/>
  <c r="L34" i="17" s="1"/>
  <c r="K35" i="17"/>
  <c r="L35" i="17" s="1"/>
  <c r="K36" i="17"/>
  <c r="L36" i="17" s="1"/>
  <c r="K37" i="17"/>
  <c r="L37" i="17" s="1"/>
  <c r="K29" i="17"/>
  <c r="L29" i="17" s="1"/>
  <c r="K28" i="17"/>
  <c r="L28" i="17" s="1"/>
  <c r="K2" i="17"/>
  <c r="J11" i="17" l="1"/>
  <c r="J10" i="17"/>
  <c r="J9" i="17"/>
  <c r="J8" i="17"/>
  <c r="J7" i="17"/>
  <c r="J6" i="17"/>
  <c r="J5" i="17"/>
  <c r="J4" i="17"/>
  <c r="J3" i="17"/>
  <c r="J2" i="17"/>
  <c r="B42" i="1" l="1"/>
  <c r="I42" i="1" s="1"/>
  <c r="C42" i="1"/>
  <c r="D42" i="1"/>
  <c r="E42" i="1"/>
  <c r="F42" i="1"/>
  <c r="G42" i="1"/>
  <c r="H42" i="1"/>
  <c r="B43" i="1"/>
  <c r="I43" i="1" s="1"/>
  <c r="C43" i="1"/>
  <c r="D43" i="1"/>
  <c r="E43" i="1"/>
  <c r="F43" i="1"/>
  <c r="G43" i="1"/>
  <c r="H43" i="1"/>
  <c r="B44" i="1"/>
  <c r="I44" i="1" s="1"/>
  <c r="C44" i="1"/>
  <c r="D44" i="1"/>
  <c r="E44" i="1"/>
  <c r="F44" i="1"/>
  <c r="G44" i="1"/>
  <c r="H44" i="1"/>
  <c r="B45" i="1"/>
  <c r="I45" i="1" s="1"/>
  <c r="C45" i="1"/>
  <c r="D45" i="1"/>
  <c r="E45" i="1"/>
  <c r="F45" i="1"/>
  <c r="G45" i="1"/>
  <c r="H45" i="1"/>
  <c r="B46" i="1"/>
  <c r="I46" i="1" s="1"/>
  <c r="C46" i="1"/>
  <c r="D46" i="1"/>
  <c r="E46" i="1"/>
  <c r="F46" i="1"/>
  <c r="G46" i="1"/>
  <c r="H46" i="1"/>
  <c r="B47" i="1"/>
  <c r="I47" i="1" s="1"/>
  <c r="C47" i="1"/>
  <c r="D47" i="1"/>
  <c r="E47" i="1"/>
  <c r="F47" i="1"/>
  <c r="G47" i="1"/>
  <c r="H47" i="1"/>
  <c r="B48" i="1"/>
  <c r="I48" i="1" s="1"/>
  <c r="C48" i="1"/>
  <c r="D48" i="1"/>
  <c r="E48" i="1"/>
  <c r="F48" i="1"/>
  <c r="G48" i="1"/>
  <c r="H48" i="1"/>
  <c r="B49" i="1"/>
  <c r="I49" i="1" s="1"/>
  <c r="C49" i="1"/>
  <c r="D49" i="1"/>
  <c r="E49" i="1"/>
  <c r="F49" i="1"/>
  <c r="G49" i="1"/>
  <c r="H49" i="1"/>
  <c r="B50" i="1"/>
  <c r="I50" i="1" s="1"/>
  <c r="C50" i="1"/>
  <c r="D50" i="1"/>
  <c r="E50" i="1"/>
  <c r="F50" i="1"/>
  <c r="G50" i="1"/>
  <c r="H50" i="1"/>
  <c r="B51" i="1"/>
  <c r="I51" i="1" s="1"/>
  <c r="C51" i="1"/>
  <c r="D51" i="1"/>
  <c r="E51" i="1"/>
  <c r="F51" i="1"/>
  <c r="G51" i="1"/>
  <c r="H51" i="1"/>
  <c r="B52" i="1"/>
  <c r="I52" i="1" s="1"/>
  <c r="C52" i="1"/>
  <c r="D52" i="1"/>
  <c r="E52" i="1"/>
  <c r="F52" i="1"/>
  <c r="G52" i="1"/>
  <c r="H52" i="1"/>
  <c r="B53" i="1"/>
  <c r="I53" i="1" s="1"/>
  <c r="C53" i="1"/>
  <c r="D53" i="1"/>
  <c r="E53" i="1"/>
  <c r="F53" i="1"/>
  <c r="G53" i="1"/>
  <c r="H53" i="1"/>
  <c r="B54" i="1"/>
  <c r="I54" i="1" s="1"/>
  <c r="C54" i="1"/>
  <c r="D54" i="1"/>
  <c r="E54" i="1"/>
  <c r="F54" i="1"/>
  <c r="G54" i="1"/>
  <c r="H54" i="1"/>
  <c r="B55" i="1"/>
  <c r="I55" i="1" s="1"/>
  <c r="C55" i="1"/>
  <c r="D55" i="1"/>
  <c r="E55" i="1"/>
  <c r="F55" i="1"/>
  <c r="G55" i="1"/>
  <c r="H55" i="1"/>
  <c r="B56" i="1"/>
  <c r="I56" i="1" s="1"/>
  <c r="C56" i="1"/>
  <c r="D56" i="1"/>
  <c r="E56" i="1"/>
  <c r="F56" i="1"/>
  <c r="G56" i="1"/>
  <c r="H56" i="1"/>
  <c r="B57" i="1"/>
  <c r="I57" i="1" s="1"/>
  <c r="C57" i="1"/>
  <c r="D57" i="1"/>
  <c r="E57" i="1"/>
  <c r="F57" i="1"/>
  <c r="G57" i="1"/>
  <c r="H57" i="1"/>
  <c r="B58" i="1"/>
  <c r="I58" i="1" s="1"/>
  <c r="C58" i="1"/>
  <c r="D58" i="1"/>
  <c r="E58" i="1"/>
  <c r="F58" i="1"/>
  <c r="G58" i="1"/>
  <c r="H58" i="1"/>
  <c r="K73" i="1" l="1"/>
  <c r="K74" i="1"/>
  <c r="K64" i="1"/>
  <c r="K76" i="1"/>
  <c r="K68" i="1"/>
  <c r="K71" i="1"/>
  <c r="K70" i="1"/>
  <c r="K61" i="1"/>
  <c r="K66" i="1"/>
  <c r="K63" i="1"/>
  <c r="K67" i="1"/>
  <c r="K69" i="1"/>
  <c r="K65" i="1"/>
  <c r="K75" i="1"/>
  <c r="K77" i="1"/>
  <c r="K72" i="1"/>
  <c r="K62" i="1"/>
  <c r="I3" i="1"/>
  <c r="I4" i="1"/>
  <c r="I5" i="1"/>
  <c r="I6" i="1"/>
  <c r="I7" i="1"/>
  <c r="I8" i="1"/>
  <c r="I9" i="1"/>
  <c r="I10" i="1"/>
  <c r="I11" i="1"/>
  <c r="I12" i="1"/>
  <c r="I13" i="1"/>
  <c r="I14" i="1"/>
  <c r="I15" i="1"/>
  <c r="I16" i="1"/>
  <c r="I17" i="1"/>
  <c r="I18" i="1"/>
  <c r="I2" i="1"/>
  <c r="T3" i="1"/>
  <c r="N3" i="1"/>
  <c r="O3" i="1"/>
  <c r="P3" i="1"/>
  <c r="Q3" i="1"/>
  <c r="R3" i="1"/>
  <c r="S3" i="1"/>
  <c r="M3" i="1"/>
  <c r="T2" i="1"/>
</calcChain>
</file>

<file path=xl/sharedStrings.xml><?xml version="1.0" encoding="utf-8"?>
<sst xmlns="http://schemas.openxmlformats.org/spreadsheetml/2006/main" count="993" uniqueCount="195">
  <si>
    <t>AMSR-E</t>
  </si>
  <si>
    <t>ASTER</t>
  </si>
  <si>
    <t>CERES</t>
  </si>
  <si>
    <t>EOSP</t>
  </si>
  <si>
    <t>GLAS</t>
  </si>
  <si>
    <t>HIRDLS</t>
  </si>
  <si>
    <t>MISR</t>
  </si>
  <si>
    <t>MLS</t>
  </si>
  <si>
    <t>MOPITT</t>
  </si>
  <si>
    <t>OMI</t>
  </si>
  <si>
    <t>SEAWIFS</t>
  </si>
  <si>
    <t>STIKSCAT</t>
  </si>
  <si>
    <t>TES</t>
  </si>
  <si>
    <t>ACRIM</t>
  </si>
  <si>
    <t>SOUNDERS</t>
  </si>
  <si>
    <t>ALTIMETRY</t>
  </si>
  <si>
    <t>MODIS</t>
  </si>
  <si>
    <t>Solid Earth</t>
  </si>
  <si>
    <t>Clouds and radiation</t>
  </si>
  <si>
    <t>Oceans</t>
  </si>
  <si>
    <t>Greenhouse Gases</t>
  </si>
  <si>
    <t>Land &amp; Ecosystems</t>
  </si>
  <si>
    <t>Glaciers and Polar Ice Sheets</t>
  </si>
  <si>
    <t>Ozone and Stratospheric Chemistry</t>
  </si>
  <si>
    <t>Panel</t>
  </si>
  <si>
    <t>Weight</t>
  </si>
  <si>
    <t>Normalized</t>
  </si>
  <si>
    <t>Avg</t>
  </si>
  <si>
    <t>cost (SFY00M)</t>
  </si>
  <si>
    <t>do not changem this takes values from 1st</t>
  </si>
  <si>
    <t>this is unweighted</t>
  </si>
  <si>
    <t>normalized science per $M</t>
  </si>
  <si>
    <t>AIRS</t>
  </si>
  <si>
    <t>ALT-SSALT</t>
  </si>
  <si>
    <t>AMSU-A</t>
  </si>
  <si>
    <t>CERES-B</t>
  </si>
  <si>
    <t>CERES-C</t>
  </si>
  <si>
    <t>DORIS</t>
  </si>
  <si>
    <t>GGI</t>
  </si>
  <si>
    <t>HSB</t>
  </si>
  <si>
    <t>TMR</t>
  </si>
  <si>
    <t>Instrument</t>
  </si>
  <si>
    <t>Score in isolation</t>
  </si>
  <si>
    <t>Sij</t>
  </si>
  <si>
    <t>cost in isolation</t>
  </si>
  <si>
    <t>cost-effectiveness</t>
  </si>
  <si>
    <t>HIMSS</t>
  </si>
  <si>
    <t>HIRIS</t>
  </si>
  <si>
    <t>IPEI</t>
  </si>
  <si>
    <t>LIS</t>
  </si>
  <si>
    <t>MIMR</t>
  </si>
  <si>
    <t>SAFIRE</t>
  </si>
  <si>
    <t>SAR</t>
  </si>
  <si>
    <t>SCANSCAT</t>
  </si>
  <si>
    <t>SOLSTICE</t>
  </si>
  <si>
    <t>SWIRLS</t>
  </si>
  <si>
    <t>XIE</t>
  </si>
  <si>
    <t>GLRS</t>
  </si>
  <si>
    <t>GOS</t>
  </si>
  <si>
    <t>LAWS</t>
  </si>
  <si>
    <t>MODIS-T</t>
  </si>
  <si>
    <t>SAGE-III</t>
  </si>
  <si>
    <t>SEAWINDS</t>
  </si>
  <si>
    <t>Subobj potentially satisfied</t>
  </si>
  <si>
    <t>Potential score</t>
  </si>
  <si>
    <t>[WAE6-2, OZO1-3, OZO2-3, WAE6-1]</t>
  </si>
  <si>
    <t>Actually satisfied  (partially or fully)</t>
  </si>
  <si>
    <t>Explanations</t>
  </si>
  <si>
    <t>Marginal score to ref EOS</t>
  </si>
  <si>
    <t>Only provides solar irradiance but not spectrally resolved IR/SW/UV. WAE6-2 is SW. OZO1 are UV</t>
  </si>
  <si>
    <t>Actual individual score</t>
  </si>
  <si>
    <t>0.0064 if in GEO</t>
  </si>
  <si>
    <t>[OZO1-3, OZO2-3] full</t>
  </si>
  <si>
    <t>[WAE6-1] partially (not GEO)</t>
  </si>
  <si>
    <t>Other score</t>
  </si>
  <si>
    <t>N/A</t>
  </si>
  <si>
    <t>provides only UV coverage so no WAE6-1 or -2</t>
  </si>
  <si>
    <t>0.0128 if 2 CERES with diff angles</t>
  </si>
  <si>
    <t>[WAE6-3, WAE6-2]</t>
  </si>
  <si>
    <t>[WAE6-3, WAE6-2] partially</t>
  </si>
  <si>
    <t>CERES does not provide total solar irradiance of TIM class, only SW and LW. It also does not have enough spectral res for UV like SOLSTICE</t>
  </si>
  <si>
    <t>[OCE2-5, OCE3-3, ICE3-1, WAE1-3, OCE2-1]</t>
  </si>
  <si>
    <t>0.0718 with TMR and GGI</t>
  </si>
  <si>
    <t>[OCE2-5, OCE3-3, ICE3-1] fully satisfied if with TMR and GGI</t>
  </si>
  <si>
    <t>[ECO1-3, SOL4-1, WAE1-1, OCE1-6, OCE2-4, GHG8-1, OZO6-1, SOL3-3, GHG1-1, GHG1-2, OZO1-1, OZO1-2, OZO2-1, OZO2-2, WAE2-4, WAE3-1, ECO6-2, OCE1-3, GHG3-1, ECO3-1, SOL1-3]</t>
  </si>
  <si>
    <t>0.1410 AIRS AMSU and HSB</t>
  </si>
  <si>
    <t>[WAE1-1, WAE1-2, WAE2-4, WAE3-1, WAE4-3, OCE1-3, OCE1-6, OCE2-4, GHG2-1, GHG3-1, GHG8-1, GHG8-2, ECO3-1, ECO6-2, OZO1-1, OZO1-2, OZO6-1, SOL1-3, SOL3-3]</t>
  </si>
  <si>
    <t>AIRS provides hyprespectral IR temperature and humidity sounding. AMSU-A provides all-weather capability for temperature sounding and some  humidity sounding. HSB provides better humidity sounding, liquid water and rain rates</t>
  </si>
  <si>
    <t>HIRDLS provides high spatial resolution I n the stratosphere. MLS is the only one to provide profiles of OH. HCl/BrO/Clo, volcanic SO2, and the only one to have the ability to see through cirrus. TES is the onky one that has sensitivity in the troposphere, and OMI is the continuity instrument for ozone</t>
  </si>
  <si>
    <t>instrument</t>
  </si>
  <si>
    <t>Last refreshed</t>
  </si>
  <si>
    <t>score</t>
  </si>
  <si>
    <t>Marginal score</t>
  </si>
  <si>
    <t>last updated</t>
  </si>
  <si>
    <t>jan 8 2012</t>
  </si>
  <si>
    <t>misses gravity (ocean mass distribution subobj)</t>
  </si>
  <si>
    <t xml:space="preserve">Ref = full set \ SAR, LAWS, EOSP and same instruments </t>
  </si>
  <si>
    <t>all instruments</t>
  </si>
  <si>
    <t>Subobj subobj-WAE1-4 is completely missed ==&gt; winds
Subobj subobj-WAE7-1 is partially missed, score = 0.330000 sea ice cover 
Subobj subobj-WAE7-2 is partially missed, score = 0.500000  ==&gt; snow cover
Subobj subobj-WAE7-3 is completely missed ==&gt; snow water equivalent
Subobj subobj-OCE3-1 is partially missed, score = 0.670000  ==&gt; sea ice thickness
Subobj subobj-OCE3-2 is partially missed, score = 0.330000 ==&gt; sea ice cover
Subobj subobj-GHG8-3 is partially missed, score = 0.500000  ==&gt; winds
Subobj subobj-GHG9-3 is partially missed, score = 0.500000 ==&gt; cloud particle size distribution
Subobj subobj-GHG10-1 is completely missed ==&gt;  black carbon and other polluting aerosols
Subobj subobj-ECO4-1 is partially missed, score = 0.500000  ==&gt; snow cover
Subobj subobj-ECO4-2 is completely missed ==&gt; snow water equivalent
Subobj subobj-ECO6-3 is completely missed ==&gt; ocean mass distribution
Subobj subobj-ICE1-1 is partially missed, score = 0.670000  ==&gt; ice sheet thickness
Subobj subobj-OZO6-3 is completely missed ==&gt; winds
Subobj subobj-SOL2-2 is completely missed ==&gt; surface deformation</t>
  </si>
  <si>
    <t>notes</t>
  </si>
  <si>
    <t>because TES does the same</t>
  </si>
  <si>
    <t>resu = SEL_evaluate_architecture3(logical(SEL_ref_arch()))</t>
  </si>
  <si>
    <t>Subobj subobj-WAE1-4 is completely missed
Subobj subobj-WAE7-2 is partially missed, score = 0.500000 
Subobj subobj-OCE3-1 is partially missed, score = 0.670000 
Subobj subobj-GHG8-3 is partially missed, score = 0.500000 
Subobj subobj-GHG9-3 is partially missed, score = 0.500000 
Subobj subobj-GHG10-1 is completely missed
Subobj subobj-ECO4-1 is partially missed, score = 0.500000 
Subobj subobj-ECO6-3 is completely missed
Subobj subobj-ICE1-1 is partially missed, score = 0.670000 
Subobj subobj-OZO6-3 is completely missed
Subobj subobj-SOL2-2 is completely missed</t>
  </si>
  <si>
    <t>% of top archs carrying this instrument</t>
  </si>
  <si>
    <t>cancelled</t>
  </si>
  <si>
    <t>no</t>
  </si>
  <si>
    <t>yes</t>
  </si>
  <si>
    <t>Instruments</t>
  </si>
  <si>
    <t>'AIRS'</t>
  </si>
  <si>
    <t>'AMSR-E'</t>
  </si>
  <si>
    <t>'AMSU-A'</t>
  </si>
  <si>
    <t>'ASTER'</t>
  </si>
  <si>
    <t>'CERES'</t>
  </si>
  <si>
    <t>'CERES-B'</t>
  </si>
  <si>
    <t>'CERES-C'</t>
  </si>
  <si>
    <t>'HIRDLS'</t>
  </si>
  <si>
    <t>'HSB'</t>
  </si>
  <si>
    <t>'MISR'</t>
  </si>
  <si>
    <t>'MLS'</t>
  </si>
  <si>
    <t>'MODIS'</t>
  </si>
  <si>
    <t>'MODIS-B'</t>
  </si>
  <si>
    <t>'MOPITT'</t>
  </si>
  <si>
    <t>'OMI'</t>
  </si>
  <si>
    <t>'TES'</t>
  </si>
  <si>
    <t>ref arch</t>
  </si>
  <si>
    <t>all together</t>
  </si>
  <si>
    <t>all separate</t>
  </si>
  <si>
    <t>cost together - cost separate &gt; 0 ==&gt; together is worse</t>
  </si>
  <si>
    <t>cost together - cost separate &lt; 0 ==&gt; together is better (green)</t>
  </si>
  <si>
    <t>Mission</t>
  </si>
  <si>
    <t>Original Cost</t>
  </si>
  <si>
    <t>Latest estimate</t>
  </si>
  <si>
    <t>Lifetime</t>
  </si>
  <si>
    <t>Payload</t>
  </si>
  <si>
    <t>Launch date</t>
  </si>
  <si>
    <t>ref pos</t>
  </si>
  <si>
    <t>benefit</t>
  </si>
  <si>
    <t>cost</t>
  </si>
  <si>
    <t>benefit/cost</t>
  </si>
  <si>
    <t>ACRIMSAT</t>
  </si>
  <si>
    <t>AQUA</t>
  </si>
  <si>
    <t>AIRS AMSR-E AMSU-A CERES-C HSB MODIS</t>
  </si>
  <si>
    <t>AURA</t>
  </si>
  <si>
    <t>HIRDLS MLS OMI TES</t>
  </si>
  <si>
    <t>ICESAT</t>
  </si>
  <si>
    <t>JASON-1</t>
  </si>
  <si>
    <t>ALT-SSALT TMR GGI DORIS</t>
  </si>
  <si>
    <t>METEOR-SAGE-III</t>
  </si>
  <si>
    <t>ORBVIEW-SEAWIFS</t>
  </si>
  <si>
    <t>QUIKSCAT</t>
  </si>
  <si>
    <t>SORCE</t>
  </si>
  <si>
    <t>TERRA</t>
  </si>
  <si>
    <t>ASTER CERES CERES-B MISR MODIS-B MOPITT</t>
  </si>
  <si>
    <t xml:space="preserve"> 2   3   4   5   9   7   1   8   6  10</t>
  </si>
  <si>
    <t>Architecture/</t>
  </si>
  <si>
    <t xml:space="preserve">Payload </t>
  </si>
  <si>
    <t>Bus</t>
  </si>
  <si>
    <t>Launch</t>
  </si>
  <si>
    <t>Program</t>
  </si>
  <si>
    <t>IA&amp;T</t>
  </si>
  <si>
    <t>Ops</t>
  </si>
  <si>
    <t>Total</t>
  </si>
  <si>
    <t>REF/EOS1</t>
  </si>
  <si>
    <t>REF/EOS2</t>
  </si>
  <si>
    <t>REF/EOS3</t>
  </si>
  <si>
    <t>REF/TOTAL</t>
  </si>
  <si>
    <t>ALT/EOS1</t>
  </si>
  <si>
    <t>ALT/EOS2</t>
  </si>
  <si>
    <t>ALT/EOS3</t>
  </si>
  <si>
    <t>ALT/EOS4</t>
  </si>
  <si>
    <t>ALT/TOTAL</t>
  </si>
  <si>
    <t>DIFF</t>
  </si>
  <si>
    <t>DC</t>
  </si>
  <si>
    <t>costs</t>
  </si>
  <si>
    <t>prog risk</t>
  </si>
  <si>
    <t>launch risk</t>
  </si>
  <si>
    <t>data continuity</t>
  </si>
  <si>
    <t>discounted value</t>
  </si>
  <si>
    <t>min</t>
  </si>
  <si>
    <t>max</t>
  </si>
  <si>
    <t>norm</t>
  </si>
  <si>
    <t>fairness</t>
  </si>
  <si>
    <t>avg tier</t>
  </si>
  <si>
    <t>avg position</t>
  </si>
  <si>
    <t xml:space="preserve">Subobj subobj-WAE3-2 is completely missed
Subobj subobj-WAE5-1 is partially missed, score = 0.660000 
Subobj subobj-OCE2-5 is partially missed, score = 0.500000 
Subobj subobj-OCE3-3 is partially missed, score = 0.500000 
Subobj subobj-GHG10-2 is partially missed, score = 0.660000 
Subobj subobj-ECO6-3 is completely missed
Subobj subobj-ICE3-1 is partially missed, score = 0.500000 
Subobj subobj-SOL3-1 is partially missed, score = 0.500000 </t>
  </si>
  <si>
    <t>Full set = all instruments - all deleted + SAR + LAWS + EOSP + LIS + repetition of instruments where required for cross-registration</t>
  </si>
  <si>
    <t>misses gravity (ocean mass distribution subobj). Note that this is only with precompute science activated. Without this, score is 0.9115</t>
  </si>
  <si>
    <t>reference architecture</t>
  </si>
  <si>
    <t>all instruments (with precompute)</t>
  </si>
  <si>
    <t>science</t>
  </si>
  <si>
    <t>Subobj subobj-WAE1-3 (3.4.1 Ocean surface wind speed) is partially missed, score = 0.500000 
Subobj subobj-WAE1-4 (1.4.1 atmospheric wind speed) is completely missed
Subobj subobj-WAE3-3 (A3.Lightning Detection) is completely missed
Subobj subobj-WAE6-1 (1.9.1 Spectrally resolved solar irradiance) is completely missed
Subobj subobj-WAE7-2 (4.2.4 snow cover) is partially missed, score = 0.500000 
Subobj subobj-OCE2-1 (3.4.1 Ocean surface wind speed) is partially missed, score = 0.500000 
Subobj subobj-OCE2-2 (3.4.2 Ocean surface wind direction) is completely missed
Subobj subobj-OCE2-5 (3.2.1 Sea level height) is completely missed
Subobj subobj-OCE3-1 (4.3.1 Sea ice thickness) is partially missed, score = 0.200000 
Subobj subobj-OCE3-3 (3.2.1 Sea level height) is completely missed
Subobj subobj-GHG8-3 (1.4.1 atmospheric wind speed) is partially missed, score = 0.500000 
Subobj subobj-GHG9-3 (1.6.2 cloud ice particle size distribution) is partially missed, score = 0.500000 
Subobj subobj-GHG10-1 (1.8.13 Black carbon and other polluting aerosols) is completely missed
Subobj subobj-ECO4-1 (4.2.4 snow cover) is partially missed, score = 0.500000 
Subobj subobj-ECO6-3 (3.2.6 Ocean mass distribution) is completely missed
Subobj subobj-ICE1-1 (4.3.1 Sea ice thickness) is partially missed, score = 0.200000 
Subobj subobj-ICE3-1 (3.2.1 Sea level height) is completely missed
Subobj subobj-OZO1-3 (1.9.4 Spectrally resolved UV radiance -0.15-0.3um-) is partially missed, score = 0.200000 
Subobj subobj-OZO6-3 (1.3.2 Water vapor transport - Winds) is completely missed
Subobj subobj-SOL2-2 (2.2.1 surface deformation) is completely missed</t>
  </si>
  <si>
    <t>results = PACK_evaluate_architecture7(ones(1,16))</t>
  </si>
  <si>
    <t>results = PACK_evaluate_architecture7(params.ref_pack_arch.arch)</t>
  </si>
  <si>
    <t>results = PACK_evaluate_architecture7(1:16)</t>
  </si>
  <si>
    <t>Subobj subobj-WAE1-3 (3.4.1 Ocean surface wind speed) is partially missed, score = 0.500000 
Subobj subobj-WAE1-4 (1.4.1 atmospheric wind speed) is completely missed
Subobj subobj-WAE2-6 (A4.Clouds and radiation) is partially missed, score = 0.660000 
Subobj subobj-WAE3-3 (A3.Lightning Detection) is completely missed
Subobj subobj-WAE6-1 (1.9.1 Spectrally resolved solar irradiance) is completely missed
Subobj subobj-WAE6-4 (2.1.1 Albedo and reflectance) is completely missed
Subobj subobj-WAE7-2 (4.2.4 snow cover) is partially missed, score = 0.500000 
Subobj subobj-OCE2-1 (3.4.1 Ocean surface wind speed) is partially missed, score = 0.500000 
Subobj subobj-OCE2-2 (3.4.2 Ocean surface wind direction) is completely missed
Subobj subobj-OCE2-5 (3.2.1 Sea level height) is completely missed
Subobj subobj-OCE3-1 (4.3.1 Sea ice thickness) is partially missed, score = 0.200000 
Subobj subobj-OCE3-3 (3.2.1 Sea level height) is completely missed
Subobj subobj-GHG8-3 (1.4.1 atmospheric wind speed) is partially missed, score = 0.500000 
Subobj subobj-GHG9-3 (1.6.2 cloud ice particle size distribution) is partially missed, score = 0.500000 
Subobj subobj-GHG10-1 (1.8.13 Black carbon and other polluting aerosols) is completely missed
Subobj subobj-ECO4-1 (4.2.4 snow cover) is partially missed, score = 0.500000 
Subobj subobj-ECO6-3 (3.2.6 Ocean mass distribution) is completely missed
Subobj subobj-ICE1-1 (4.3.1 Sea ice thickness) is partially missed, score = 0.200000 
Subobj subobj-ICE2-4 (2.1.1 Albedo and reflectance) is partially missed, score = 0.200000 
Subobj subobj-ICE3-1 (3.2.1 Sea level height) is completely missed
Subobj subobj-OZO1-3 (1.9.4 Spectrally resolved UV radiance -0.15-0.3um-) is partially missed, score = 0.200000 
Subobj subobj-OZO6-3 (1.3.2 Water vapor transport - Winds) is completely missed
Subobj subobj-SOL2-2 (2.2.1 surface deformation) is completely missed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</si>
</sst>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0.0%"/>
    <numFmt numFmtId="166" formatCode="0.000"/>
    <numFmt numFmtId="167" formatCode="0.0000"/>
    <numFmt numFmtId="168"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s>
  <borders count="2">
    <border>
      <left/>
      <right/>
      <top/>
      <bottom/>
      <diagonal/>
    </border>
    <border>
      <left style="medium">
        <color indexed="64"/>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31">
    <xf numFmtId="0" fontId="0" fillId="0" borderId="0" xfId="0"/>
    <xf numFmtId="0" fontId="0" fillId="2" borderId="0" xfId="0" applyFont="1" applyFill="1"/>
    <xf numFmtId="0" fontId="0" fillId="0" borderId="0" xfId="0" applyFont="1"/>
    <xf numFmtId="9" fontId="0" fillId="0" borderId="0" xfId="2" applyFont="1"/>
    <xf numFmtId="164" fontId="0" fillId="0" borderId="0" xfId="1" applyNumberFormat="1" applyFont="1"/>
    <xf numFmtId="165" fontId="0" fillId="0" borderId="0" xfId="2" applyNumberFormat="1" applyFont="1"/>
    <xf numFmtId="9" fontId="0" fillId="0" borderId="0" xfId="0" applyNumberFormat="1"/>
    <xf numFmtId="165" fontId="0" fillId="0" borderId="0" xfId="0" applyNumberFormat="1"/>
    <xf numFmtId="10" fontId="0" fillId="0" borderId="0" xfId="2" applyNumberFormat="1" applyFont="1"/>
    <xf numFmtId="2" fontId="0" fillId="0" borderId="0" xfId="0" applyNumberFormat="1"/>
    <xf numFmtId="1" fontId="0" fillId="0" borderId="0" xfId="0" applyNumberFormat="1"/>
    <xf numFmtId="166" fontId="0" fillId="0" borderId="0" xfId="0" applyNumberFormat="1"/>
    <xf numFmtId="0" fontId="0" fillId="0" borderId="0" xfId="0" applyAlignment="1">
      <alignment vertical="center"/>
    </xf>
    <xf numFmtId="166" fontId="0" fillId="0" borderId="0" xfId="0" applyNumberFormat="1" applyAlignment="1">
      <alignment vertical="center"/>
    </xf>
    <xf numFmtId="0" fontId="0" fillId="0" borderId="0" xfId="0" applyAlignment="1">
      <alignment vertical="center" wrapText="1"/>
    </xf>
    <xf numFmtId="165" fontId="0" fillId="0" borderId="0" xfId="2" applyNumberFormat="1" applyFont="1" applyAlignment="1">
      <alignment vertical="center"/>
    </xf>
    <xf numFmtId="0" fontId="0" fillId="3" borderId="0" xfId="0" applyFill="1" applyAlignment="1">
      <alignment vertical="center"/>
    </xf>
    <xf numFmtId="0" fontId="0" fillId="4" borderId="0" xfId="0" applyFill="1" applyAlignment="1">
      <alignment vertical="center"/>
    </xf>
    <xf numFmtId="166" fontId="0" fillId="0" borderId="0" xfId="0" applyNumberFormat="1" applyAlignment="1">
      <alignment vertical="center" wrapText="1"/>
    </xf>
    <xf numFmtId="0" fontId="0" fillId="0" borderId="0" xfId="0" applyFill="1" applyAlignment="1">
      <alignment vertical="center"/>
    </xf>
    <xf numFmtId="166" fontId="0" fillId="0" borderId="0" xfId="0" applyNumberFormat="1" applyFill="1" applyAlignment="1">
      <alignment vertical="center"/>
    </xf>
    <xf numFmtId="14" fontId="0" fillId="0" borderId="0" xfId="0" applyNumberFormat="1"/>
    <xf numFmtId="167" fontId="0" fillId="0" borderId="0" xfId="0" applyNumberFormat="1"/>
    <xf numFmtId="0" fontId="0" fillId="0" borderId="0" xfId="0" applyAlignment="1">
      <alignment wrapText="1"/>
    </xf>
    <xf numFmtId="0" fontId="2" fillId="0" borderId="0" xfId="0" applyFont="1"/>
    <xf numFmtId="0" fontId="3" fillId="0" borderId="0" xfId="0" applyFont="1"/>
    <xf numFmtId="0" fontId="2" fillId="5" borderId="1" xfId="0" applyFont="1" applyFill="1" applyBorder="1"/>
    <xf numFmtId="1" fontId="0" fillId="0" borderId="0" xfId="3" applyNumberFormat="1" applyFont="1"/>
    <xf numFmtId="168" fontId="0" fillId="0" borderId="0" xfId="0" applyNumberFormat="1"/>
    <xf numFmtId="43" fontId="0" fillId="0" borderId="0" xfId="1" applyFont="1"/>
    <xf numFmtId="14" fontId="0" fillId="0" borderId="0" xfId="0" applyNumberFormat="1" applyAlignment="1">
      <alignment horizontal="center" wrapText="1"/>
    </xf>
  </cellXfs>
  <cellStyles count="4">
    <cellStyle name="Comma" xfId="1" builtinId="3"/>
    <cellStyle name="Currency" xfId="3" builtinId="4"/>
    <cellStyle name="Normal" xfId="0" builtinId="0"/>
    <cellStyle name="Percent" xfId="2" builtinId="5"/>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dxf>
    <dxf>
      <font>
        <b/>
        <i val="0"/>
      </font>
    </dxf>
    <dxf>
      <font>
        <color auto="1"/>
      </font>
      <fill>
        <patternFill>
          <bgColor rgb="FFFFC7CE"/>
        </patternFill>
      </fill>
    </dxf>
    <dxf>
      <font>
        <color auto="1"/>
      </font>
      <fill>
        <patternFill>
          <bgColor rgb="FF00B0F0"/>
        </patternFill>
      </fill>
    </dxf>
    <dxf>
      <font>
        <b/>
        <i val="0"/>
      </font>
    </dxf>
    <dxf>
      <font>
        <b/>
        <i val="0"/>
      </font>
    </dxf>
    <dxf>
      <font>
        <color auto="1"/>
      </font>
      <fill>
        <patternFill>
          <bgColor rgb="FF0070C0"/>
        </patternFill>
      </fill>
    </dxf>
    <dxf>
      <font>
        <color auto="1"/>
      </font>
      <fill>
        <patternFill>
          <bgColor theme="9" tint="-0.24994659260841701"/>
        </patternFill>
      </fill>
    </dxf>
    <dxf>
      <font>
        <b/>
        <i val="0"/>
      </font>
    </dxf>
    <dxf>
      <font>
        <b/>
        <i val="0"/>
      </font>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'Single scores'!$B$45</c:f>
              <c:strCache>
                <c:ptCount val="1"/>
                <c:pt idx="0">
                  <c:v>Score in isolation</c:v>
                </c:pt>
              </c:strCache>
            </c:strRef>
          </c:tx>
          <c:invertIfNegative val="0"/>
          <c:cat>
            <c:strRef>
              <c:f>'Single scores'!$A$46:$A$85</c:f>
              <c:strCache>
                <c:ptCount val="40"/>
                <c:pt idx="0">
                  <c:v>SAR</c:v>
                </c:pt>
                <c:pt idx="1">
                  <c:v>MODIS</c:v>
                </c:pt>
                <c:pt idx="2">
                  <c:v>MODIS-T</c:v>
                </c:pt>
                <c:pt idx="3">
                  <c:v>MLS</c:v>
                </c:pt>
                <c:pt idx="4">
                  <c:v>OMI</c:v>
                </c:pt>
                <c:pt idx="5">
                  <c:v>SEAWIFS</c:v>
                </c:pt>
                <c:pt idx="6">
                  <c:v>AIRS</c:v>
                </c:pt>
                <c:pt idx="7">
                  <c:v>AMSR-E</c:v>
                </c:pt>
                <c:pt idx="8">
                  <c:v>MIMR</c:v>
                </c:pt>
                <c:pt idx="9">
                  <c:v>GLRS</c:v>
                </c:pt>
                <c:pt idx="10">
                  <c:v>HIRDLS</c:v>
                </c:pt>
                <c:pt idx="11">
                  <c:v>GLAS</c:v>
                </c:pt>
                <c:pt idx="12">
                  <c:v>HIMSS</c:v>
                </c:pt>
                <c:pt idx="13">
                  <c:v>SAGE-III</c:v>
                </c:pt>
                <c:pt idx="14">
                  <c:v>ASTER</c:v>
                </c:pt>
                <c:pt idx="15">
                  <c:v>MOPITT</c:v>
                </c:pt>
                <c:pt idx="16">
                  <c:v>EOSP</c:v>
                </c:pt>
                <c:pt idx="17">
                  <c:v>HSB</c:v>
                </c:pt>
                <c:pt idx="18">
                  <c:v>SCANSCAT</c:v>
                </c:pt>
                <c:pt idx="19">
                  <c:v>SEAWINDS</c:v>
                </c:pt>
                <c:pt idx="20">
                  <c:v>CERES-B</c:v>
                </c:pt>
                <c:pt idx="21">
                  <c:v>CERES-C</c:v>
                </c:pt>
                <c:pt idx="22">
                  <c:v>ALT-SSALT</c:v>
                </c:pt>
                <c:pt idx="23">
                  <c:v>HIRIS</c:v>
                </c:pt>
                <c:pt idx="24">
                  <c:v>TES</c:v>
                </c:pt>
                <c:pt idx="25">
                  <c:v>MISR</c:v>
                </c:pt>
                <c:pt idx="26">
                  <c:v>AMSU-A</c:v>
                </c:pt>
                <c:pt idx="27">
                  <c:v>CERES</c:v>
                </c:pt>
                <c:pt idx="28">
                  <c:v>LIS</c:v>
                </c:pt>
                <c:pt idx="29">
                  <c:v>SWIRLS</c:v>
                </c:pt>
                <c:pt idx="30">
                  <c:v>SOLSTICE</c:v>
                </c:pt>
                <c:pt idx="31">
                  <c:v>LAWS</c:v>
                </c:pt>
                <c:pt idx="32">
                  <c:v>ACRIM</c:v>
                </c:pt>
                <c:pt idx="33">
                  <c:v>SAFIRE</c:v>
                </c:pt>
                <c:pt idx="34">
                  <c:v>DORIS</c:v>
                </c:pt>
                <c:pt idx="35">
                  <c:v>GGI</c:v>
                </c:pt>
                <c:pt idx="36">
                  <c:v>GOS</c:v>
                </c:pt>
                <c:pt idx="37">
                  <c:v>IPEI</c:v>
                </c:pt>
                <c:pt idx="38">
                  <c:v>TMR</c:v>
                </c:pt>
                <c:pt idx="39">
                  <c:v>XIE</c:v>
                </c:pt>
              </c:strCache>
            </c:strRef>
          </c:cat>
          <c:val>
            <c:numRef>
              <c:f>'Single scores'!$B$46:$B$85</c:f>
              <c:numCache>
                <c:formatCode>General</c:formatCode>
                <c:ptCount val="40"/>
                <c:pt idx="0">
                  <c:v>0.20997335997336</c:v>
                </c:pt>
                <c:pt idx="1">
                  <c:v>0.168898115773116</c:v>
                </c:pt>
                <c:pt idx="2">
                  <c:v>0.15498681873681899</c:v>
                </c:pt>
                <c:pt idx="3">
                  <c:v>9.5403069153069203E-2</c:v>
                </c:pt>
                <c:pt idx="4">
                  <c:v>8.5501165501165502E-2</c:v>
                </c:pt>
                <c:pt idx="5">
                  <c:v>7.9670329670329706E-2</c:v>
                </c:pt>
                <c:pt idx="6">
                  <c:v>7.7325452325452307E-2</c:v>
                </c:pt>
                <c:pt idx="7">
                  <c:v>6.3347069597069594E-2</c:v>
                </c:pt>
                <c:pt idx="8">
                  <c:v>6.3347069597069594E-2</c:v>
                </c:pt>
                <c:pt idx="9">
                  <c:v>0.06</c:v>
                </c:pt>
                <c:pt idx="10">
                  <c:v>5.5180486180486203E-2</c:v>
                </c:pt>
                <c:pt idx="11">
                  <c:v>4.7179487179487202E-2</c:v>
                </c:pt>
                <c:pt idx="12">
                  <c:v>4.5558608058608098E-2</c:v>
                </c:pt>
                <c:pt idx="13">
                  <c:v>4.06468531468532E-2</c:v>
                </c:pt>
                <c:pt idx="14">
                  <c:v>3.5484515484515498E-2</c:v>
                </c:pt>
                <c:pt idx="15">
                  <c:v>3.3213453213453203E-2</c:v>
                </c:pt>
                <c:pt idx="16">
                  <c:v>2.62237762237762E-2</c:v>
                </c:pt>
                <c:pt idx="17">
                  <c:v>2.5018315018315002E-2</c:v>
                </c:pt>
                <c:pt idx="18">
                  <c:v>2.01923076923077E-2</c:v>
                </c:pt>
                <c:pt idx="19">
                  <c:v>2.01923076923077E-2</c:v>
                </c:pt>
                <c:pt idx="20">
                  <c:v>2.01923076923077E-2</c:v>
                </c:pt>
                <c:pt idx="21">
                  <c:v>2.01923076923077E-2</c:v>
                </c:pt>
                <c:pt idx="22">
                  <c:v>1.7948717948717899E-2</c:v>
                </c:pt>
                <c:pt idx="23">
                  <c:v>1.6613802863802901E-2</c:v>
                </c:pt>
                <c:pt idx="24">
                  <c:v>1.48601398601399E-2</c:v>
                </c:pt>
                <c:pt idx="25">
                  <c:v>1.4019314019314E-2</c:v>
                </c:pt>
                <c:pt idx="26">
                  <c:v>1.0938644688644699E-2</c:v>
                </c:pt>
                <c:pt idx="27">
                  <c:v>1.00961538461538E-2</c:v>
                </c:pt>
                <c:pt idx="28">
                  <c:v>6.3461538461538503E-3</c:v>
                </c:pt>
                <c:pt idx="29">
                  <c:v>6.2393162393162404E-3</c:v>
                </c:pt>
                <c:pt idx="30">
                  <c:v>5.1282051282051299E-3</c:v>
                </c:pt>
                <c:pt idx="31">
                  <c:v>4.8076923076923097E-3</c:v>
                </c:pt>
                <c:pt idx="32">
                  <c:v>4.3269230769230798E-3</c:v>
                </c:pt>
                <c:pt idx="33">
                  <c:v>1.71794871794872E-3</c:v>
                </c:pt>
                <c:pt idx="34">
                  <c:v>0</c:v>
                </c:pt>
                <c:pt idx="35">
                  <c:v>0</c:v>
                </c:pt>
                <c:pt idx="36">
                  <c:v>0</c:v>
                </c:pt>
                <c:pt idx="37">
                  <c:v>0</c:v>
                </c:pt>
                <c:pt idx="38">
                  <c:v>0</c:v>
                </c:pt>
                <c:pt idx="39">
                  <c:v>0</c:v>
                </c:pt>
              </c:numCache>
            </c:numRef>
          </c:val>
        </c:ser>
        <c:dLbls>
          <c:showLegendKey val="0"/>
          <c:showVal val="0"/>
          <c:showCatName val="0"/>
          <c:showSerName val="0"/>
          <c:showPercent val="0"/>
          <c:showBubbleSize val="0"/>
        </c:dLbls>
        <c:gapWidth val="150"/>
        <c:axId val="75651712"/>
        <c:axId val="75653504"/>
      </c:barChart>
      <c:catAx>
        <c:axId val="75651712"/>
        <c:scaling>
          <c:orientation val="minMax"/>
        </c:scaling>
        <c:delete val="0"/>
        <c:axPos val="b"/>
        <c:majorTickMark val="out"/>
        <c:minorTickMark val="none"/>
        <c:tickLblPos val="nextTo"/>
        <c:txPr>
          <a:bodyPr/>
          <a:lstStyle/>
          <a:p>
            <a:pPr algn="ctr" rtl="0">
              <a:defRPr lang="en-US" sz="1200" b="1" i="0" u="none" strike="noStrike" kern="1200" baseline="0">
                <a:solidFill>
                  <a:sysClr val="windowText" lastClr="000000"/>
                </a:solidFill>
                <a:effectLst/>
                <a:latin typeface="+mn-lt"/>
                <a:ea typeface="+mn-ea"/>
                <a:cs typeface="+mn-cs"/>
              </a:defRPr>
            </a:pPr>
            <a:endParaRPr lang="en-US"/>
          </a:p>
        </c:txPr>
        <c:crossAx val="75653504"/>
        <c:crosses val="autoZero"/>
        <c:auto val="1"/>
        <c:lblAlgn val="ctr"/>
        <c:lblOffset val="100"/>
        <c:noMultiLvlLbl val="0"/>
      </c:catAx>
      <c:valAx>
        <c:axId val="75653504"/>
        <c:scaling>
          <c:orientation val="minMax"/>
        </c:scaling>
        <c:delete val="0"/>
        <c:axPos val="l"/>
        <c:majorGridlines/>
        <c:title>
          <c:tx>
            <c:rich>
              <a:bodyPr rot="-5400000" vert="horz"/>
              <a:lstStyle/>
              <a:p>
                <a:pPr>
                  <a:defRPr sz="900"/>
                </a:pPr>
                <a:r>
                  <a:rPr lang="en-US" sz="1600" b="1" i="0" baseline="0">
                    <a:effectLst/>
                  </a:rPr>
                  <a:t>Normalized instrument benefit to EOS panels</a:t>
                </a:r>
                <a:endParaRPr lang="en-US" sz="900">
                  <a:effectLst/>
                </a:endParaRPr>
              </a:p>
            </c:rich>
          </c:tx>
          <c:overlay val="0"/>
        </c:title>
        <c:numFmt formatCode="General" sourceLinked="1"/>
        <c:majorTickMark val="out"/>
        <c:minorTickMark val="none"/>
        <c:tickLblPos val="nextTo"/>
        <c:txPr>
          <a:bodyPr/>
          <a:lstStyle/>
          <a:p>
            <a:pPr>
              <a:defRPr sz="1400"/>
            </a:pPr>
            <a:endParaRPr lang="en-US"/>
          </a:p>
        </c:txPr>
        <c:crossAx val="7565171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'Single scores'!$D$87</c:f>
              <c:strCache>
                <c:ptCount val="1"/>
                <c:pt idx="0">
                  <c:v>cost-effectiveness</c:v>
                </c:pt>
              </c:strCache>
            </c:strRef>
          </c:tx>
          <c:invertIfNegative val="0"/>
          <c:cat>
            <c:strRef>
              <c:f>'Single scores'!$A$88:$A$127</c:f>
              <c:strCache>
                <c:ptCount val="40"/>
                <c:pt idx="0">
                  <c:v>OMI</c:v>
                </c:pt>
                <c:pt idx="1">
                  <c:v>MODIS</c:v>
                </c:pt>
                <c:pt idx="2">
                  <c:v>EOSP</c:v>
                </c:pt>
                <c:pt idx="3">
                  <c:v>MODIS-T</c:v>
                </c:pt>
                <c:pt idx="4">
                  <c:v>MIMR</c:v>
                </c:pt>
                <c:pt idx="5">
                  <c:v>HSB</c:v>
                </c:pt>
                <c:pt idx="6">
                  <c:v>AIRS</c:v>
                </c:pt>
                <c:pt idx="7">
                  <c:v>AMSR-E</c:v>
                </c:pt>
                <c:pt idx="8">
                  <c:v>SEAWIFS</c:v>
                </c:pt>
                <c:pt idx="9">
                  <c:v>HIRDLS</c:v>
                </c:pt>
                <c:pt idx="10">
                  <c:v>TES</c:v>
                </c:pt>
                <c:pt idx="11">
                  <c:v>SAGE-III</c:v>
                </c:pt>
                <c:pt idx="12">
                  <c:v>MLS</c:v>
                </c:pt>
                <c:pt idx="13">
                  <c:v>HIMSS</c:v>
                </c:pt>
                <c:pt idx="14">
                  <c:v>MOPITT</c:v>
                </c:pt>
                <c:pt idx="15">
                  <c:v>LIS</c:v>
                </c:pt>
                <c:pt idx="16">
                  <c:v>GLRS</c:v>
                </c:pt>
                <c:pt idx="17">
                  <c:v>GLAS</c:v>
                </c:pt>
                <c:pt idx="18">
                  <c:v>CERES-B</c:v>
                </c:pt>
                <c:pt idx="19">
                  <c:v>CERES-C</c:v>
                </c:pt>
                <c:pt idx="20">
                  <c:v>ACRIM</c:v>
                </c:pt>
                <c:pt idx="21">
                  <c:v>ASTER</c:v>
                </c:pt>
                <c:pt idx="22">
                  <c:v>SEAWINDS</c:v>
                </c:pt>
                <c:pt idx="23">
                  <c:v>AMSU-A</c:v>
                </c:pt>
                <c:pt idx="24">
                  <c:v>SCANSCAT</c:v>
                </c:pt>
                <c:pt idx="25">
                  <c:v>SOLSTICE</c:v>
                </c:pt>
                <c:pt idx="26">
                  <c:v>MISR</c:v>
                </c:pt>
                <c:pt idx="27">
                  <c:v>ALT-SSALT</c:v>
                </c:pt>
                <c:pt idx="28">
                  <c:v>CERES</c:v>
                </c:pt>
                <c:pt idx="29">
                  <c:v>SAR</c:v>
                </c:pt>
                <c:pt idx="30">
                  <c:v>HIRIS</c:v>
                </c:pt>
                <c:pt idx="31">
                  <c:v>SWIRLS</c:v>
                </c:pt>
                <c:pt idx="32">
                  <c:v>LAWS</c:v>
                </c:pt>
                <c:pt idx="33">
                  <c:v>SAFIRE</c:v>
                </c:pt>
                <c:pt idx="34">
                  <c:v>DORIS</c:v>
                </c:pt>
                <c:pt idx="35">
                  <c:v>GGI</c:v>
                </c:pt>
                <c:pt idx="36">
                  <c:v>GOS</c:v>
                </c:pt>
                <c:pt idx="37">
                  <c:v>IPEI</c:v>
                </c:pt>
                <c:pt idx="38">
                  <c:v>TMR</c:v>
                </c:pt>
                <c:pt idx="39">
                  <c:v>XIE</c:v>
                </c:pt>
              </c:strCache>
            </c:strRef>
          </c:cat>
          <c:val>
            <c:numRef>
              <c:f>'Single scores'!$D$88:$D$127</c:f>
              <c:numCache>
                <c:formatCode>General</c:formatCode>
                <c:ptCount val="40"/>
                <c:pt idx="0">
                  <c:v>0.85039765232745645</c:v>
                </c:pt>
                <c:pt idx="1">
                  <c:v>0.47350983236338784</c:v>
                </c:pt>
                <c:pt idx="2">
                  <c:v>0.41534467409769399</c:v>
                </c:pt>
                <c:pt idx="3">
                  <c:v>0.38405002815766781</c:v>
                </c:pt>
                <c:pt idx="4">
                  <c:v>0.31931423245587931</c:v>
                </c:pt>
                <c:pt idx="5">
                  <c:v>0.24118380643477322</c:v>
                </c:pt>
                <c:pt idx="6">
                  <c:v>0.23806014742862719</c:v>
                </c:pt>
                <c:pt idx="7">
                  <c:v>0.21588023979784929</c:v>
                </c:pt>
                <c:pt idx="8">
                  <c:v>0.21552341991370719</c:v>
                </c:pt>
                <c:pt idx="9">
                  <c:v>0.19217111940923914</c:v>
                </c:pt>
                <c:pt idx="10">
                  <c:v>0.15206825196011944</c:v>
                </c:pt>
                <c:pt idx="11">
                  <c:v>0.15028190335572791</c:v>
                </c:pt>
                <c:pt idx="12">
                  <c:v>0.14900035722611654</c:v>
                </c:pt>
                <c:pt idx="13">
                  <c:v>0.1458644439459954</c:v>
                </c:pt>
                <c:pt idx="14">
                  <c:v>0.14342079586416415</c:v>
                </c:pt>
                <c:pt idx="15">
                  <c:v>0.14274397961316324</c:v>
                </c:pt>
                <c:pt idx="16">
                  <c:v>0.11293672498385419</c:v>
                </c:pt>
                <c:pt idx="17">
                  <c:v>0.10757687298917647</c:v>
                </c:pt>
                <c:pt idx="18">
                  <c:v>0.10299493202848269</c:v>
                </c:pt>
                <c:pt idx="19">
                  <c:v>0.10269913750087967</c:v>
                </c:pt>
                <c:pt idx="20">
                  <c:v>9.8347597105980247E-2</c:v>
                </c:pt>
                <c:pt idx="21">
                  <c:v>9.3466186698223125E-2</c:v>
                </c:pt>
                <c:pt idx="22">
                  <c:v>7.0241144735118458E-2</c:v>
                </c:pt>
                <c:pt idx="23">
                  <c:v>6.182549696938746E-2</c:v>
                </c:pt>
                <c:pt idx="24">
                  <c:v>5.9829452401008232E-2</c:v>
                </c:pt>
                <c:pt idx="25">
                  <c:v>5.7261166133470674E-2</c:v>
                </c:pt>
                <c:pt idx="26">
                  <c:v>5.4845040629219223E-2</c:v>
                </c:pt>
                <c:pt idx="27">
                  <c:v>5.3502038837936826E-2</c:v>
                </c:pt>
                <c:pt idx="28">
                  <c:v>5.134956875043957E-2</c:v>
                </c:pt>
                <c:pt idx="29">
                  <c:v>3.1236739061791134E-2</c:v>
                </c:pt>
                <c:pt idx="30">
                  <c:v>1.7301186443774937E-2</c:v>
                </c:pt>
                <c:pt idx="31">
                  <c:v>1.4032689912072857E-2</c:v>
                </c:pt>
                <c:pt idx="32">
                  <c:v>6.9122777123166506E-3</c:v>
                </c:pt>
                <c:pt idx="33">
                  <c:v>2.7681827830436886E-3</c:v>
                </c:pt>
                <c:pt idx="34">
                  <c:v>0</c:v>
                </c:pt>
                <c:pt idx="35">
                  <c:v>0</c:v>
                </c:pt>
                <c:pt idx="36">
                  <c:v>0</c:v>
                </c:pt>
                <c:pt idx="37">
                  <c:v>0</c:v>
                </c:pt>
                <c:pt idx="38">
                  <c:v>0</c:v>
                </c:pt>
                <c:pt idx="39">
                  <c:v>0</c:v>
                </c:pt>
              </c:numCache>
            </c:numRef>
          </c:val>
        </c:ser>
        <c:dLbls>
          <c:showLegendKey val="0"/>
          <c:showVal val="0"/>
          <c:showCatName val="0"/>
          <c:showSerName val="0"/>
          <c:showPercent val="0"/>
          <c:showBubbleSize val="0"/>
        </c:dLbls>
        <c:gapWidth val="150"/>
        <c:axId val="75685888"/>
        <c:axId val="75687424"/>
      </c:barChart>
      <c:catAx>
        <c:axId val="75685888"/>
        <c:scaling>
          <c:orientation val="minMax"/>
        </c:scaling>
        <c:delete val="0"/>
        <c:axPos val="b"/>
        <c:majorTickMark val="out"/>
        <c:minorTickMark val="none"/>
        <c:tickLblPos val="nextTo"/>
        <c:txPr>
          <a:bodyPr/>
          <a:lstStyle/>
          <a:p>
            <a:pPr>
              <a:defRPr sz="1200"/>
            </a:pPr>
            <a:endParaRPr lang="en-US"/>
          </a:p>
        </c:txPr>
        <c:crossAx val="75687424"/>
        <c:crosses val="autoZero"/>
        <c:auto val="1"/>
        <c:lblAlgn val="ctr"/>
        <c:lblOffset val="100"/>
        <c:noMultiLvlLbl val="0"/>
      </c:catAx>
      <c:valAx>
        <c:axId val="75687424"/>
        <c:scaling>
          <c:orientation val="minMax"/>
        </c:scaling>
        <c:delete val="0"/>
        <c:axPos val="l"/>
        <c:majorGridlines/>
        <c:title>
          <c:tx>
            <c:rich>
              <a:bodyPr rot="-5400000" vert="horz"/>
              <a:lstStyle/>
              <a:p>
                <a:pPr>
                  <a:defRPr sz="1600"/>
                </a:pPr>
                <a:r>
                  <a:rPr lang="en-US" sz="1600"/>
                  <a:t>Normalized instrument cost-effectiveness</a:t>
                </a:r>
                <a:r>
                  <a:rPr lang="en-US" sz="1600" baseline="0"/>
                  <a:t>  (benefot/cost)</a:t>
                </a:r>
                <a:endParaRPr lang="en-US" sz="1600"/>
              </a:p>
            </c:rich>
          </c:tx>
          <c:overlay val="0"/>
        </c:title>
        <c:numFmt formatCode="General" sourceLinked="1"/>
        <c:majorTickMark val="out"/>
        <c:minorTickMark val="none"/>
        <c:tickLblPos val="nextTo"/>
        <c:crossAx val="7568588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'Marginal scores'!$G$1</c:f>
              <c:strCache>
                <c:ptCount val="1"/>
                <c:pt idx="0">
                  <c:v>Marginal score</c:v>
                </c:pt>
              </c:strCache>
            </c:strRef>
          </c:tx>
          <c:invertIfNegative val="0"/>
          <c:cat>
            <c:strRef>
              <c:f>'Marginal scores'!$F$2:$F$26</c:f>
              <c:strCache>
                <c:ptCount val="25"/>
                <c:pt idx="0">
                  <c:v>MODIS</c:v>
                </c:pt>
                <c:pt idx="1">
                  <c:v>AMSR-E</c:v>
                </c:pt>
                <c:pt idx="2">
                  <c:v>ALT-SSALT</c:v>
                </c:pt>
                <c:pt idx="3">
                  <c:v>AIRS</c:v>
                </c:pt>
                <c:pt idx="4">
                  <c:v>TMR</c:v>
                </c:pt>
                <c:pt idx="5">
                  <c:v>DORIS</c:v>
                </c:pt>
                <c:pt idx="6">
                  <c:v>HIRDLS</c:v>
                </c:pt>
                <c:pt idx="7">
                  <c:v>GLAS</c:v>
                </c:pt>
                <c:pt idx="8">
                  <c:v>MLS</c:v>
                </c:pt>
                <c:pt idx="9">
                  <c:v>OMI</c:v>
                </c:pt>
                <c:pt idx="10">
                  <c:v>TES</c:v>
                </c:pt>
                <c:pt idx="11">
                  <c:v>SEAWINDS</c:v>
                </c:pt>
                <c:pt idx="12">
                  <c:v>ASTER</c:v>
                </c:pt>
                <c:pt idx="13">
                  <c:v>AMSU-A</c:v>
                </c:pt>
                <c:pt idx="14">
                  <c:v>HSB</c:v>
                </c:pt>
                <c:pt idx="15">
                  <c:v>MISR</c:v>
                </c:pt>
                <c:pt idx="16">
                  <c:v>ACRIM</c:v>
                </c:pt>
                <c:pt idx="17">
                  <c:v>CERES</c:v>
                </c:pt>
                <c:pt idx="18">
                  <c:v>CERES-B</c:v>
                </c:pt>
                <c:pt idx="19">
                  <c:v>SOLSTICE</c:v>
                </c:pt>
                <c:pt idx="20">
                  <c:v>CERES-C</c:v>
                </c:pt>
                <c:pt idx="21">
                  <c:v>LIS</c:v>
                </c:pt>
                <c:pt idx="22">
                  <c:v>MOPITT</c:v>
                </c:pt>
                <c:pt idx="23">
                  <c:v>SAGE-III</c:v>
                </c:pt>
                <c:pt idx="24">
                  <c:v>SEAWIFS</c:v>
                </c:pt>
              </c:strCache>
            </c:strRef>
          </c:cat>
          <c:val>
            <c:numRef>
              <c:f>'Marginal scores'!$G$2:$G$26</c:f>
              <c:numCache>
                <c:formatCode>0.0%</c:formatCode>
                <c:ptCount val="25"/>
                <c:pt idx="0">
                  <c:v>0.18618710495534699</c:v>
                </c:pt>
                <c:pt idx="1">
                  <c:v>0.10875650797438299</c:v>
                </c:pt>
                <c:pt idx="2">
                  <c:v>7.9553183664784394E-2</c:v>
                </c:pt>
                <c:pt idx="3">
                  <c:v>7.2676608559715805E-2</c:v>
                </c:pt>
                <c:pt idx="4">
                  <c:v>5.9664887748588101E-2</c:v>
                </c:pt>
                <c:pt idx="5">
                  <c:v>3.97765918323921E-2</c:v>
                </c:pt>
                <c:pt idx="6">
                  <c:v>3.7638323282589599E-2</c:v>
                </c:pt>
                <c:pt idx="7">
                  <c:v>3.6225110418785601E-2</c:v>
                </c:pt>
                <c:pt idx="8">
                  <c:v>3.6025858474541997E-2</c:v>
                </c:pt>
                <c:pt idx="9">
                  <c:v>1.80802690147236E-2</c:v>
                </c:pt>
                <c:pt idx="10">
                  <c:v>1.7480668256582298E-2</c:v>
                </c:pt>
                <c:pt idx="11">
                  <c:v>1.54489441491881E-2</c:v>
                </c:pt>
                <c:pt idx="12">
                  <c:v>1.4205925654425701E-2</c:v>
                </c:pt>
                <c:pt idx="13">
                  <c:v>1.17198886649012E-2</c:v>
                </c:pt>
                <c:pt idx="14">
                  <c:v>1.0654444240819299E-2</c:v>
                </c:pt>
                <c:pt idx="15">
                  <c:v>9.0401345073617499E-3</c:v>
                </c:pt>
                <c:pt idx="16">
                  <c:v>7.1029628272128702E-3</c:v>
                </c:pt>
                <c:pt idx="17">
                  <c:v>2.3794925471162399E-3</c:v>
                </c:pt>
                <c:pt idx="18">
                  <c:v>2.3794925471162399E-3</c:v>
                </c:pt>
                <c:pt idx="19">
                  <c:v>2.2729481047079701E-3</c:v>
                </c:pt>
                <c:pt idx="20">
                  <c:v>1.2075036806260401E-3</c:v>
                </c:pt>
                <c:pt idx="21">
                  <c:v>0</c:v>
                </c:pt>
                <c:pt idx="22">
                  <c:v>0</c:v>
                </c:pt>
                <c:pt idx="23">
                  <c:v>0</c:v>
                </c:pt>
                <c:pt idx="24">
                  <c:v>0</c:v>
                </c:pt>
              </c:numCache>
            </c:numRef>
          </c:val>
        </c:ser>
        <c:dLbls>
          <c:showLegendKey val="0"/>
          <c:showVal val="0"/>
          <c:showCatName val="0"/>
          <c:showSerName val="0"/>
          <c:showPercent val="0"/>
          <c:showBubbleSize val="0"/>
        </c:dLbls>
        <c:gapWidth val="150"/>
        <c:axId val="88082304"/>
        <c:axId val="88083840"/>
      </c:barChart>
      <c:catAx>
        <c:axId val="88082304"/>
        <c:scaling>
          <c:orientation val="minMax"/>
        </c:scaling>
        <c:delete val="0"/>
        <c:axPos val="b"/>
        <c:majorTickMark val="out"/>
        <c:minorTickMark val="none"/>
        <c:tickLblPos val="nextTo"/>
        <c:txPr>
          <a:bodyPr/>
          <a:lstStyle/>
          <a:p>
            <a:pPr>
              <a:defRPr sz="1400"/>
            </a:pPr>
            <a:endParaRPr lang="en-US"/>
          </a:p>
        </c:txPr>
        <c:crossAx val="88083840"/>
        <c:crosses val="autoZero"/>
        <c:auto val="1"/>
        <c:lblAlgn val="ctr"/>
        <c:lblOffset val="100"/>
        <c:noMultiLvlLbl val="0"/>
      </c:catAx>
      <c:valAx>
        <c:axId val="88083840"/>
        <c:scaling>
          <c:orientation val="minMax"/>
        </c:scaling>
        <c:delete val="0"/>
        <c:axPos val="l"/>
        <c:majorGridlines/>
        <c:title>
          <c:tx>
            <c:rich>
              <a:bodyPr rot="-5400000" vert="horz"/>
              <a:lstStyle/>
              <a:p>
                <a:pPr>
                  <a:defRPr sz="1600"/>
                </a:pPr>
                <a:r>
                  <a:rPr lang="en-US" sz="1600" b="1" i="1" u="none" strike="noStrike" baseline="0">
                    <a:effectLst/>
                  </a:rPr>
                  <a:t>(V</a:t>
                </a:r>
                <a:r>
                  <a:rPr lang="en-US" sz="1600" b="1" i="1" u="none" strike="noStrike" baseline="-25000">
                    <a:effectLst/>
                  </a:rPr>
                  <a:t>{all}</a:t>
                </a:r>
                <a:r>
                  <a:rPr lang="en-US" sz="1600" b="1" i="1" u="none" strike="noStrike" baseline="0">
                    <a:effectLst/>
                  </a:rPr>
                  <a:t> - V</a:t>
                </a:r>
                <a:r>
                  <a:rPr lang="en-US" sz="1600" b="1" i="1" u="none" strike="noStrike" baseline="-25000">
                    <a:effectLst/>
                  </a:rPr>
                  <a:t>{all\i} </a:t>
                </a:r>
                <a:r>
                  <a:rPr lang="en-US" sz="1600" b="1" i="1" u="none" strike="noStrike" kern="1200" baseline="0">
                    <a:solidFill>
                      <a:sysClr val="windowText" lastClr="000000"/>
                    </a:solidFill>
                    <a:effectLst/>
                    <a:latin typeface="+mn-lt"/>
                    <a:ea typeface="+mn-ea"/>
                    <a:cs typeface="+mn-cs"/>
                  </a:rPr>
                  <a:t>)/</a:t>
                </a:r>
                <a:r>
                  <a:rPr lang="en-US" sz="1600" b="1" i="1" u="none" strike="noStrike" baseline="0">
                    <a:effectLst/>
                  </a:rPr>
                  <a:t>V</a:t>
                </a:r>
                <a:r>
                  <a:rPr lang="en-US" sz="1600" b="1" i="1" u="none" strike="noStrike" baseline="-25000">
                    <a:effectLst/>
                  </a:rPr>
                  <a:t>{all}</a:t>
                </a:r>
                <a:r>
                  <a:rPr lang="en-US" sz="1600" b="1" i="1" u="none" strike="noStrike" baseline="0">
                    <a:effectLst/>
                  </a:rPr>
                  <a:t> (%)</a:t>
                </a:r>
                <a:endParaRPr lang="en-US" sz="1600"/>
              </a:p>
            </c:rich>
          </c:tx>
          <c:overlay val="0"/>
        </c:title>
        <c:numFmt formatCode="0.0%" sourceLinked="0"/>
        <c:majorTickMark val="out"/>
        <c:minorTickMark val="none"/>
        <c:tickLblPos val="nextTo"/>
        <c:txPr>
          <a:bodyPr/>
          <a:lstStyle/>
          <a:p>
            <a:pPr>
              <a:defRPr sz="1400"/>
            </a:pPr>
            <a:endParaRPr lang="en-US"/>
          </a:p>
        </c:txPr>
        <c:crossAx val="8808230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'Pctg of top archs with instr'!$E$1</c:f>
              <c:strCache>
                <c:ptCount val="1"/>
                <c:pt idx="0">
                  <c:v>% of top archs carrying this instrument</c:v>
                </c:pt>
              </c:strCache>
            </c:strRef>
          </c:tx>
          <c:invertIfNegative val="0"/>
          <c:cat>
            <c:strRef>
              <c:f>'Pctg of top archs with instr'!$D$2:$D$41</c:f>
              <c:strCache>
                <c:ptCount val="40"/>
                <c:pt idx="0">
                  <c:v>AMSR-E</c:v>
                </c:pt>
                <c:pt idx="1">
                  <c:v>ASTER</c:v>
                </c:pt>
                <c:pt idx="2">
                  <c:v>DORIS</c:v>
                </c:pt>
                <c:pt idx="3">
                  <c:v>HSB</c:v>
                </c:pt>
                <c:pt idx="4">
                  <c:v>MLS</c:v>
                </c:pt>
                <c:pt idx="5">
                  <c:v>MODIS</c:v>
                </c:pt>
                <c:pt idx="6">
                  <c:v>MOPITT</c:v>
                </c:pt>
                <c:pt idx="7">
                  <c:v>SAGE-III</c:v>
                </c:pt>
                <c:pt idx="8">
                  <c:v>SEAWIFS</c:v>
                </c:pt>
                <c:pt idx="9">
                  <c:v>OMI</c:v>
                </c:pt>
                <c:pt idx="10">
                  <c:v>ALT-SSALT</c:v>
                </c:pt>
                <c:pt idx="11">
                  <c:v>SEAWINDS</c:v>
                </c:pt>
                <c:pt idx="12">
                  <c:v>TMR</c:v>
                </c:pt>
                <c:pt idx="13">
                  <c:v>GLAS</c:v>
                </c:pt>
                <c:pt idx="14">
                  <c:v>AIRS</c:v>
                </c:pt>
                <c:pt idx="15">
                  <c:v>TES</c:v>
                </c:pt>
                <c:pt idx="16">
                  <c:v>ACRIM</c:v>
                </c:pt>
                <c:pt idx="17">
                  <c:v>LIS</c:v>
                </c:pt>
                <c:pt idx="18">
                  <c:v>EOSP</c:v>
                </c:pt>
                <c:pt idx="19">
                  <c:v>AMSU-A</c:v>
                </c:pt>
                <c:pt idx="20">
                  <c:v>HIRDLS</c:v>
                </c:pt>
                <c:pt idx="21">
                  <c:v>CERES-B</c:v>
                </c:pt>
                <c:pt idx="22">
                  <c:v>MISR</c:v>
                </c:pt>
                <c:pt idx="23">
                  <c:v>CERES-C</c:v>
                </c:pt>
                <c:pt idx="24">
                  <c:v>MIMR</c:v>
                </c:pt>
                <c:pt idx="25">
                  <c:v>SOLSTICE</c:v>
                </c:pt>
                <c:pt idx="26">
                  <c:v>SWIRLS</c:v>
                </c:pt>
                <c:pt idx="27">
                  <c:v>GLRS</c:v>
                </c:pt>
                <c:pt idx="28">
                  <c:v>CERES</c:v>
                </c:pt>
                <c:pt idx="29">
                  <c:v>SCANSCAT</c:v>
                </c:pt>
                <c:pt idx="30">
                  <c:v>MODIS-T</c:v>
                </c:pt>
                <c:pt idx="31">
                  <c:v>HIRIS</c:v>
                </c:pt>
                <c:pt idx="32">
                  <c:v>LAWS</c:v>
                </c:pt>
                <c:pt idx="33">
                  <c:v>GGI</c:v>
                </c:pt>
                <c:pt idx="34">
                  <c:v>GOS</c:v>
                </c:pt>
                <c:pt idx="35">
                  <c:v>HIMSS</c:v>
                </c:pt>
                <c:pt idx="36">
                  <c:v>IPEI</c:v>
                </c:pt>
                <c:pt idx="37">
                  <c:v>SAFIRE</c:v>
                </c:pt>
                <c:pt idx="38">
                  <c:v>SAR</c:v>
                </c:pt>
                <c:pt idx="39">
                  <c:v>XIE</c:v>
                </c:pt>
              </c:strCache>
            </c:strRef>
          </c:cat>
          <c:val>
            <c:numRef>
              <c:f>'Pctg of top archs with instr'!$E$2:$E$41</c:f>
              <c:numCache>
                <c:formatCode>0%</c:formatCode>
                <c:ptCount val="40"/>
                <c:pt idx="0">
                  <c:v>1</c:v>
                </c:pt>
                <c:pt idx="1">
                  <c:v>1</c:v>
                </c:pt>
                <c:pt idx="2">
                  <c:v>1</c:v>
                </c:pt>
                <c:pt idx="3">
                  <c:v>1</c:v>
                </c:pt>
                <c:pt idx="4">
                  <c:v>1</c:v>
                </c:pt>
                <c:pt idx="5">
                  <c:v>1</c:v>
                </c:pt>
                <c:pt idx="6">
                  <c:v>1</c:v>
                </c:pt>
                <c:pt idx="7">
                  <c:v>1</c:v>
                </c:pt>
                <c:pt idx="8">
                  <c:v>1</c:v>
                </c:pt>
                <c:pt idx="9">
                  <c:v>0.94</c:v>
                </c:pt>
                <c:pt idx="10">
                  <c:v>0.92</c:v>
                </c:pt>
                <c:pt idx="11">
                  <c:v>0.92</c:v>
                </c:pt>
                <c:pt idx="12">
                  <c:v>0.92</c:v>
                </c:pt>
                <c:pt idx="13">
                  <c:v>0.9</c:v>
                </c:pt>
                <c:pt idx="14">
                  <c:v>0.81</c:v>
                </c:pt>
                <c:pt idx="15">
                  <c:v>0.77</c:v>
                </c:pt>
                <c:pt idx="16">
                  <c:v>0.67</c:v>
                </c:pt>
                <c:pt idx="17">
                  <c:v>0.64</c:v>
                </c:pt>
                <c:pt idx="18">
                  <c:v>0.57999999999999996</c:v>
                </c:pt>
                <c:pt idx="19">
                  <c:v>0.48</c:v>
                </c:pt>
                <c:pt idx="20">
                  <c:v>0.42</c:v>
                </c:pt>
                <c:pt idx="21">
                  <c:v>0.42</c:v>
                </c:pt>
                <c:pt idx="22">
                  <c:v>0.3</c:v>
                </c:pt>
                <c:pt idx="23">
                  <c:v>0.28000000000000003</c:v>
                </c:pt>
                <c:pt idx="24">
                  <c:v>0.16</c:v>
                </c:pt>
                <c:pt idx="25">
                  <c:v>0.15</c:v>
                </c:pt>
                <c:pt idx="26">
                  <c:v>0.12</c:v>
                </c:pt>
                <c:pt idx="27">
                  <c:v>0.1</c:v>
                </c:pt>
                <c:pt idx="28">
                  <c:v>0.09</c:v>
                </c:pt>
                <c:pt idx="29">
                  <c:v>0.08</c:v>
                </c:pt>
                <c:pt idx="30">
                  <c:v>7.0000000000000007E-2</c:v>
                </c:pt>
                <c:pt idx="31">
                  <c:v>0.04</c:v>
                </c:pt>
                <c:pt idx="32">
                  <c:v>0.01</c:v>
                </c:pt>
                <c:pt idx="33">
                  <c:v>0</c:v>
                </c:pt>
                <c:pt idx="34">
                  <c:v>0</c:v>
                </c:pt>
                <c:pt idx="35">
                  <c:v>0</c:v>
                </c:pt>
                <c:pt idx="36">
                  <c:v>0</c:v>
                </c:pt>
                <c:pt idx="37">
                  <c:v>0</c:v>
                </c:pt>
                <c:pt idx="38">
                  <c:v>0</c:v>
                </c:pt>
                <c:pt idx="39">
                  <c:v>0</c:v>
                </c:pt>
              </c:numCache>
            </c:numRef>
          </c:val>
        </c:ser>
        <c:dLbls>
          <c:showLegendKey val="0"/>
          <c:showVal val="0"/>
          <c:showCatName val="0"/>
          <c:showSerName val="0"/>
          <c:showPercent val="0"/>
          <c:showBubbleSize val="0"/>
        </c:dLbls>
        <c:gapWidth val="150"/>
        <c:axId val="100286848"/>
        <c:axId val="100288384"/>
      </c:barChart>
      <c:catAx>
        <c:axId val="100286848"/>
        <c:scaling>
          <c:orientation val="minMax"/>
        </c:scaling>
        <c:delete val="0"/>
        <c:axPos val="b"/>
        <c:majorTickMark val="out"/>
        <c:minorTickMark val="none"/>
        <c:tickLblPos val="nextTo"/>
        <c:txPr>
          <a:bodyPr/>
          <a:lstStyle/>
          <a:p>
            <a:pPr>
              <a:defRPr sz="1400"/>
            </a:pPr>
            <a:endParaRPr lang="en-US"/>
          </a:p>
        </c:txPr>
        <c:crossAx val="100288384"/>
        <c:crosses val="autoZero"/>
        <c:auto val="1"/>
        <c:lblAlgn val="ctr"/>
        <c:lblOffset val="100"/>
        <c:noMultiLvlLbl val="0"/>
      </c:catAx>
      <c:valAx>
        <c:axId val="100288384"/>
        <c:scaling>
          <c:orientation val="minMax"/>
          <c:max val="1"/>
        </c:scaling>
        <c:delete val="0"/>
        <c:axPos val="l"/>
        <c:majorGridlines/>
        <c:title>
          <c:tx>
            <c:rich>
              <a:bodyPr rot="-5400000" vert="horz"/>
              <a:lstStyle/>
              <a:p>
                <a:pPr>
                  <a:defRPr sz="1400"/>
                </a:pPr>
                <a:r>
                  <a:rPr lang="en-US" sz="1600"/>
                  <a:t>% of top archs carrying this instrument</a:t>
                </a:r>
              </a:p>
            </c:rich>
          </c:tx>
          <c:overlay val="0"/>
        </c:title>
        <c:numFmt formatCode="0%" sourceLinked="1"/>
        <c:majorTickMark val="out"/>
        <c:minorTickMark val="none"/>
        <c:tickLblPos val="nextTo"/>
        <c:crossAx val="100286848"/>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Scheduling!$I$14</c:f>
              <c:strCache>
                <c:ptCount val="1"/>
                <c:pt idx="0">
                  <c:v>cost</c:v>
                </c:pt>
              </c:strCache>
            </c:strRef>
          </c:tx>
          <c:invertIfNegative val="0"/>
          <c:cat>
            <c:strRef>
              <c:f>Scheduling!$A$15:$A$24</c:f>
              <c:strCache>
                <c:ptCount val="10"/>
                <c:pt idx="0">
                  <c:v>TERRA</c:v>
                </c:pt>
                <c:pt idx="1">
                  <c:v>AQUA</c:v>
                </c:pt>
                <c:pt idx="2">
                  <c:v>AURA</c:v>
                </c:pt>
                <c:pt idx="3">
                  <c:v>ICESAT</c:v>
                </c:pt>
                <c:pt idx="4">
                  <c:v>QUIKSCAT</c:v>
                </c:pt>
                <c:pt idx="5">
                  <c:v>JASON-1</c:v>
                </c:pt>
                <c:pt idx="6">
                  <c:v>ORBVIEW-SEAWIFS</c:v>
                </c:pt>
                <c:pt idx="7">
                  <c:v>METEOR-SAGE-III</c:v>
                </c:pt>
                <c:pt idx="8">
                  <c:v>SORCE</c:v>
                </c:pt>
                <c:pt idx="9">
                  <c:v>ACRIMSAT</c:v>
                </c:pt>
              </c:strCache>
            </c:strRef>
          </c:cat>
          <c:val>
            <c:numRef>
              <c:f>Scheduling!$I$15:$I$24</c:f>
              <c:numCache>
                <c:formatCode>0</c:formatCode>
                <c:ptCount val="10"/>
                <c:pt idx="0">
                  <c:v>1251.54618678579</c:v>
                </c:pt>
                <c:pt idx="1">
                  <c:v>1113.7787541688101</c:v>
                </c:pt>
                <c:pt idx="2">
                  <c:v>968.04741368058501</c:v>
                </c:pt>
                <c:pt idx="3">
                  <c:v>358.11578797432003</c:v>
                </c:pt>
                <c:pt idx="4">
                  <c:v>285.35827003994802</c:v>
                </c:pt>
                <c:pt idx="5">
                  <c:v>263.74332716900102</c:v>
                </c:pt>
                <c:pt idx="6">
                  <c:v>191.859451975111</c:v>
                </c:pt>
                <c:pt idx="7">
                  <c:v>124.755787002874</c:v>
                </c:pt>
                <c:pt idx="8">
                  <c:v>85.785236311449296</c:v>
                </c:pt>
                <c:pt idx="9">
                  <c:v>43.859304508766499</c:v>
                </c:pt>
              </c:numCache>
            </c:numRef>
          </c:val>
        </c:ser>
        <c:dLbls>
          <c:showLegendKey val="0"/>
          <c:showVal val="0"/>
          <c:showCatName val="0"/>
          <c:showSerName val="0"/>
          <c:showPercent val="0"/>
          <c:showBubbleSize val="0"/>
        </c:dLbls>
        <c:gapWidth val="150"/>
        <c:axId val="100707712"/>
        <c:axId val="100725888"/>
      </c:barChart>
      <c:catAx>
        <c:axId val="100707712"/>
        <c:scaling>
          <c:orientation val="minMax"/>
        </c:scaling>
        <c:delete val="0"/>
        <c:axPos val="b"/>
        <c:majorTickMark val="out"/>
        <c:minorTickMark val="none"/>
        <c:tickLblPos val="nextTo"/>
        <c:txPr>
          <a:bodyPr/>
          <a:lstStyle/>
          <a:p>
            <a:pPr>
              <a:defRPr sz="1100"/>
            </a:pPr>
            <a:endParaRPr lang="en-US"/>
          </a:p>
        </c:txPr>
        <c:crossAx val="100725888"/>
        <c:crosses val="autoZero"/>
        <c:auto val="1"/>
        <c:lblAlgn val="ctr"/>
        <c:lblOffset val="100"/>
        <c:noMultiLvlLbl val="0"/>
      </c:catAx>
      <c:valAx>
        <c:axId val="100725888"/>
        <c:scaling>
          <c:orientation val="minMax"/>
        </c:scaling>
        <c:delete val="0"/>
        <c:axPos val="l"/>
        <c:majorGridlines/>
        <c:title>
          <c:tx>
            <c:rich>
              <a:bodyPr rot="-5400000" vert="horz"/>
              <a:lstStyle/>
              <a:p>
                <a:pPr>
                  <a:defRPr sz="1200"/>
                </a:pPr>
                <a:r>
                  <a:rPr lang="en-US" sz="1200"/>
                  <a:t>Lifecycle</a:t>
                </a:r>
                <a:r>
                  <a:rPr lang="en-US" sz="1200" baseline="0"/>
                  <a:t> cost (FY00$M)</a:t>
                </a:r>
                <a:endParaRPr lang="en-US" sz="1200"/>
              </a:p>
            </c:rich>
          </c:tx>
          <c:overlay val="0"/>
        </c:title>
        <c:numFmt formatCode="0" sourceLinked="1"/>
        <c:majorTickMark val="out"/>
        <c:minorTickMark val="none"/>
        <c:tickLblPos val="nextTo"/>
        <c:txPr>
          <a:bodyPr/>
          <a:lstStyle/>
          <a:p>
            <a:pPr>
              <a:defRPr sz="1100"/>
            </a:pPr>
            <a:endParaRPr lang="en-US"/>
          </a:p>
        </c:txPr>
        <c:crossAx val="100707712"/>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Scheduling!$J$39</c:f>
              <c:strCache>
                <c:ptCount val="1"/>
                <c:pt idx="0">
                  <c:v>benefit/cost</c:v>
                </c:pt>
              </c:strCache>
            </c:strRef>
          </c:tx>
          <c:invertIfNegative val="0"/>
          <c:cat>
            <c:strRef>
              <c:f>Scheduling!$A$40:$A$49</c:f>
              <c:strCache>
                <c:ptCount val="10"/>
                <c:pt idx="0">
                  <c:v>AQUA</c:v>
                </c:pt>
                <c:pt idx="1">
                  <c:v>ORBVIEW-SEAWIFS</c:v>
                </c:pt>
                <c:pt idx="2">
                  <c:v>METEOR-SAGE-III</c:v>
                </c:pt>
                <c:pt idx="3">
                  <c:v>AURA</c:v>
                </c:pt>
                <c:pt idx="4">
                  <c:v>JASON-1</c:v>
                </c:pt>
                <c:pt idx="5">
                  <c:v>TERRA</c:v>
                </c:pt>
                <c:pt idx="6">
                  <c:v>ACRIMSAT</c:v>
                </c:pt>
                <c:pt idx="7">
                  <c:v>ICESAT</c:v>
                </c:pt>
                <c:pt idx="8">
                  <c:v>QUIKSCAT</c:v>
                </c:pt>
                <c:pt idx="9">
                  <c:v>SORCE</c:v>
                </c:pt>
              </c:strCache>
            </c:strRef>
          </c:cat>
          <c:val>
            <c:numRef>
              <c:f>Scheduling!$J$40:$J$49</c:f>
              <c:numCache>
                <c:formatCode>0.00</c:formatCode>
                <c:ptCount val="10"/>
                <c:pt idx="0">
                  <c:v>4.6404460146012321</c:v>
                </c:pt>
                <c:pt idx="1">
                  <c:v>4.1525360804566951</c:v>
                </c:pt>
                <c:pt idx="2">
                  <c:v>3.4293884325077197</c:v>
                </c:pt>
                <c:pt idx="3">
                  <c:v>2.8074306956133817</c:v>
                </c:pt>
                <c:pt idx="4">
                  <c:v>2.7221493171225219</c:v>
                </c:pt>
                <c:pt idx="5">
                  <c:v>2.4507503195742588</c:v>
                </c:pt>
                <c:pt idx="6">
                  <c:v>1.461549945228872</c:v>
                </c:pt>
                <c:pt idx="7">
                  <c:v>1.3174366717077095</c:v>
                </c:pt>
                <c:pt idx="8">
                  <c:v>0.70761249321706798</c:v>
                </c:pt>
                <c:pt idx="9">
                  <c:v>0.59779576867828665</c:v>
                </c:pt>
              </c:numCache>
            </c:numRef>
          </c:val>
        </c:ser>
        <c:dLbls>
          <c:showLegendKey val="0"/>
          <c:showVal val="0"/>
          <c:showCatName val="0"/>
          <c:showSerName val="0"/>
          <c:showPercent val="0"/>
          <c:showBubbleSize val="0"/>
        </c:dLbls>
        <c:gapWidth val="150"/>
        <c:axId val="101798656"/>
        <c:axId val="101800192"/>
      </c:barChart>
      <c:catAx>
        <c:axId val="101798656"/>
        <c:scaling>
          <c:orientation val="minMax"/>
        </c:scaling>
        <c:delete val="0"/>
        <c:axPos val="b"/>
        <c:majorTickMark val="out"/>
        <c:minorTickMark val="none"/>
        <c:tickLblPos val="nextTo"/>
        <c:txPr>
          <a:bodyPr/>
          <a:lstStyle/>
          <a:p>
            <a:pPr>
              <a:defRPr sz="1100"/>
            </a:pPr>
            <a:endParaRPr lang="en-US"/>
          </a:p>
        </c:txPr>
        <c:crossAx val="101800192"/>
        <c:crosses val="autoZero"/>
        <c:auto val="1"/>
        <c:lblAlgn val="ctr"/>
        <c:lblOffset val="100"/>
        <c:noMultiLvlLbl val="0"/>
      </c:catAx>
      <c:valAx>
        <c:axId val="101800192"/>
        <c:scaling>
          <c:orientation val="minMax"/>
        </c:scaling>
        <c:delete val="0"/>
        <c:axPos val="l"/>
        <c:majorGridlines/>
        <c:title>
          <c:tx>
            <c:rich>
              <a:bodyPr rot="-5400000" vert="horz"/>
              <a:lstStyle/>
              <a:p>
                <a:pPr>
                  <a:defRPr sz="1200"/>
                </a:pPr>
                <a:r>
                  <a:rPr lang="en-US" sz="1200"/>
                  <a:t>Benefit/cost</a:t>
                </a:r>
                <a:r>
                  <a:rPr lang="en-US" sz="1200" baseline="0"/>
                  <a:t> (util/$B)</a:t>
                </a:r>
                <a:endParaRPr lang="en-US" sz="1200"/>
              </a:p>
            </c:rich>
          </c:tx>
          <c:layout/>
          <c:overlay val="0"/>
        </c:title>
        <c:numFmt formatCode="0.00" sourceLinked="1"/>
        <c:majorTickMark val="out"/>
        <c:minorTickMark val="none"/>
        <c:tickLblPos val="nextTo"/>
        <c:txPr>
          <a:bodyPr/>
          <a:lstStyle/>
          <a:p>
            <a:pPr>
              <a:defRPr sz="1100"/>
            </a:pPr>
            <a:endParaRPr lang="en-US"/>
          </a:p>
        </c:txPr>
        <c:crossAx val="101798656"/>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Scheduling!$H$55</c:f>
              <c:strCache>
                <c:ptCount val="1"/>
                <c:pt idx="0">
                  <c:v>benefit</c:v>
                </c:pt>
              </c:strCache>
            </c:strRef>
          </c:tx>
          <c:invertIfNegative val="0"/>
          <c:cat>
            <c:strRef>
              <c:f>Scheduling!$A$56:$A$65</c:f>
              <c:strCache>
                <c:ptCount val="10"/>
                <c:pt idx="0">
                  <c:v>AQUA</c:v>
                </c:pt>
                <c:pt idx="1">
                  <c:v>TERRA</c:v>
                </c:pt>
                <c:pt idx="2">
                  <c:v>AURA</c:v>
                </c:pt>
                <c:pt idx="3">
                  <c:v>ORBVIEW-SEAWIFS</c:v>
                </c:pt>
                <c:pt idx="4">
                  <c:v>JASON-1</c:v>
                </c:pt>
                <c:pt idx="5">
                  <c:v>ICESAT</c:v>
                </c:pt>
                <c:pt idx="6">
                  <c:v>METEOR-SAGE-III</c:v>
                </c:pt>
                <c:pt idx="7">
                  <c:v>QUIKSCAT</c:v>
                </c:pt>
                <c:pt idx="8">
                  <c:v>ACRIMSAT</c:v>
                </c:pt>
                <c:pt idx="9">
                  <c:v>SORCE</c:v>
                </c:pt>
              </c:strCache>
            </c:strRef>
          </c:cat>
          <c:val>
            <c:numRef>
              <c:f>Scheduling!$H$56:$H$65</c:f>
              <c:numCache>
                <c:formatCode>General</c:formatCode>
                <c:ptCount val="10"/>
                <c:pt idx="0">
                  <c:v>0.51684301809301803</c:v>
                </c:pt>
                <c:pt idx="1">
                  <c:v>0.30672272172272202</c:v>
                </c:pt>
                <c:pt idx="2">
                  <c:v>0.27177260239760198</c:v>
                </c:pt>
                <c:pt idx="3">
                  <c:v>7.9670329670329706E-2</c:v>
                </c:pt>
                <c:pt idx="4">
                  <c:v>7.1794871794871803E-2</c:v>
                </c:pt>
                <c:pt idx="5">
                  <c:v>4.7179487179487202E-2</c:v>
                </c:pt>
                <c:pt idx="6">
                  <c:v>4.2783605283605301E-2</c:v>
                </c:pt>
                <c:pt idx="7">
                  <c:v>2.01923076923077E-2</c:v>
                </c:pt>
                <c:pt idx="8">
                  <c:v>6.41025641025641E-3</c:v>
                </c:pt>
                <c:pt idx="9">
                  <c:v>5.1282051282051299E-3</c:v>
                </c:pt>
              </c:numCache>
            </c:numRef>
          </c:val>
        </c:ser>
        <c:dLbls>
          <c:showLegendKey val="0"/>
          <c:showVal val="0"/>
          <c:showCatName val="0"/>
          <c:showSerName val="0"/>
          <c:showPercent val="0"/>
          <c:showBubbleSize val="0"/>
        </c:dLbls>
        <c:gapWidth val="150"/>
        <c:axId val="101812096"/>
        <c:axId val="101813632"/>
      </c:barChart>
      <c:catAx>
        <c:axId val="101812096"/>
        <c:scaling>
          <c:orientation val="minMax"/>
        </c:scaling>
        <c:delete val="0"/>
        <c:axPos val="b"/>
        <c:majorTickMark val="out"/>
        <c:minorTickMark val="none"/>
        <c:tickLblPos val="nextTo"/>
        <c:txPr>
          <a:bodyPr/>
          <a:lstStyle/>
          <a:p>
            <a:pPr>
              <a:defRPr sz="1100"/>
            </a:pPr>
            <a:endParaRPr lang="en-US"/>
          </a:p>
        </c:txPr>
        <c:crossAx val="101813632"/>
        <c:crosses val="autoZero"/>
        <c:auto val="1"/>
        <c:lblAlgn val="ctr"/>
        <c:lblOffset val="100"/>
        <c:noMultiLvlLbl val="0"/>
      </c:catAx>
      <c:valAx>
        <c:axId val="101813632"/>
        <c:scaling>
          <c:orientation val="minMax"/>
        </c:scaling>
        <c:delete val="0"/>
        <c:axPos val="l"/>
        <c:majorGridlines/>
        <c:title>
          <c:tx>
            <c:rich>
              <a:bodyPr rot="-5400000" vert="horz"/>
              <a:lstStyle/>
              <a:p>
                <a:pPr algn="ctr" rtl="0">
                  <a:defRPr lang="en-US" sz="1200" b="1" i="0" u="none" strike="noStrike" kern="1200" baseline="0">
                    <a:solidFill>
                      <a:sysClr val="windowText" lastClr="000000"/>
                    </a:solidFill>
                    <a:latin typeface="+mn-lt"/>
                    <a:ea typeface="+mn-ea"/>
                    <a:cs typeface="+mn-cs"/>
                  </a:defRPr>
                </a:pPr>
                <a:r>
                  <a:rPr lang="en-US" sz="1200" b="1" i="0" u="none" strike="noStrike" kern="1200" baseline="0">
                    <a:solidFill>
                      <a:sysClr val="windowText" lastClr="000000"/>
                    </a:solidFill>
                    <a:latin typeface="+mn-lt"/>
                    <a:ea typeface="+mn-ea"/>
                    <a:cs typeface="+mn-cs"/>
                  </a:rPr>
                  <a:t>Science score</a:t>
                </a:r>
              </a:p>
            </c:rich>
          </c:tx>
          <c:layout/>
          <c:overlay val="0"/>
        </c:title>
        <c:numFmt formatCode="General" sourceLinked="1"/>
        <c:majorTickMark val="out"/>
        <c:minorTickMark val="none"/>
        <c:tickLblPos val="nextTo"/>
        <c:crossAx val="10181209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'Panel scores (old)'!$B$21</c:f>
              <c:strCache>
                <c:ptCount val="1"/>
                <c:pt idx="0">
                  <c:v>Clouds and radiation</c:v>
                </c:pt>
              </c:strCache>
            </c:strRef>
          </c:tx>
          <c:invertIfNegative val="0"/>
          <c:cat>
            <c:strRef>
              <c:f>'Panel scores (old)'!$A$22:$A$38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'Panel scores (old)'!$B$22:$B$38</c:f>
              <c:numCache>
                <c:formatCode>General</c:formatCode>
                <c:ptCount val="17"/>
                <c:pt idx="0">
                  <c:v>6.25E-2</c:v>
                </c:pt>
                <c:pt idx="1">
                  <c:v>0.14583333333333301</c:v>
                </c:pt>
                <c:pt idx="2">
                  <c:v>0</c:v>
                </c:pt>
                <c:pt idx="3">
                  <c:v>2.0833333333333301E-2</c:v>
                </c:pt>
                <c:pt idx="4">
                  <c:v>0</c:v>
                </c:pt>
                <c:pt idx="5">
                  <c:v>0</c:v>
                </c:pt>
                <c:pt idx="6">
                  <c:v>2.75E-2</c:v>
                </c:pt>
                <c:pt idx="7">
                  <c:v>0</c:v>
                </c:pt>
                <c:pt idx="8">
                  <c:v>0</c:v>
                </c:pt>
                <c:pt idx="9">
                  <c:v>4.1666666666666699E-2</c:v>
                </c:pt>
                <c:pt idx="10">
                  <c:v>4.1666666666666699E-2</c:v>
                </c:pt>
                <c:pt idx="11">
                  <c:v>6.25E-2</c:v>
                </c:pt>
                <c:pt idx="12">
                  <c:v>0</c:v>
                </c:pt>
                <c:pt idx="13">
                  <c:v>0</c:v>
                </c:pt>
                <c:pt idx="14">
                  <c:v>4.1666666666666699E-2</c:v>
                </c:pt>
                <c:pt idx="15">
                  <c:v>4.1666666666666699E-2</c:v>
                </c:pt>
                <c:pt idx="16">
                  <c:v>2.0833333333333301E-2</c:v>
                </c:pt>
              </c:numCache>
            </c:numRef>
          </c:val>
        </c:ser>
        <c:ser>
          <c:idx val="1"/>
          <c:order val="1"/>
          <c:tx>
            <c:strRef>
              <c:f>'Panel scores (old)'!$C$21</c:f>
              <c:strCache>
                <c:ptCount val="1"/>
                <c:pt idx="0">
                  <c:v>Oceans</c:v>
                </c:pt>
              </c:strCache>
            </c:strRef>
          </c:tx>
          <c:invertIfNegative val="0"/>
          <c:cat>
            <c:strRef>
              <c:f>'Panel scores (old)'!$A$22:$A$38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'Panel scores (old)'!$C$22:$C$38</c:f>
              <c:numCache>
                <c:formatCode>General</c:formatCode>
                <c:ptCount val="17"/>
                <c:pt idx="0">
                  <c:v>0</c:v>
                </c:pt>
                <c:pt idx="1">
                  <c:v>4.1666666666666699E-2</c:v>
                </c:pt>
                <c:pt idx="2">
                  <c:v>0</c:v>
                </c:pt>
                <c:pt idx="3">
                  <c:v>0</c:v>
                </c:pt>
                <c:pt idx="4">
                  <c:v>0.1</c:v>
                </c:pt>
                <c:pt idx="5">
                  <c:v>0.2475</c:v>
                </c:pt>
                <c:pt idx="6">
                  <c:v>5.5833333333333297E-2</c:v>
                </c:pt>
                <c:pt idx="7">
                  <c:v>0</c:v>
                </c:pt>
                <c:pt idx="8">
                  <c:v>0</c:v>
                </c:pt>
                <c:pt idx="9">
                  <c:v>0</c:v>
                </c:pt>
                <c:pt idx="10">
                  <c:v>0</c:v>
                </c:pt>
                <c:pt idx="11">
                  <c:v>0</c:v>
                </c:pt>
                <c:pt idx="12">
                  <c:v>0.1</c:v>
                </c:pt>
                <c:pt idx="13">
                  <c:v>0</c:v>
                </c:pt>
                <c:pt idx="14">
                  <c:v>0</c:v>
                </c:pt>
                <c:pt idx="15">
                  <c:v>0</c:v>
                </c:pt>
                <c:pt idx="16">
                  <c:v>0</c:v>
                </c:pt>
              </c:numCache>
            </c:numRef>
          </c:val>
        </c:ser>
        <c:ser>
          <c:idx val="2"/>
          <c:order val="2"/>
          <c:tx>
            <c:strRef>
              <c:f>'Panel scores (old)'!$D$21</c:f>
              <c:strCache>
                <c:ptCount val="1"/>
                <c:pt idx="0">
                  <c:v>Greenhouse Gases</c:v>
                </c:pt>
              </c:strCache>
            </c:strRef>
          </c:tx>
          <c:invertIfNegative val="0"/>
          <c:cat>
            <c:strRef>
              <c:f>'Panel scores (old)'!$A$22:$A$38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'Panel scores (old)'!$D$22:$D$38</c:f>
              <c:numCache>
                <c:formatCode>General</c:formatCode>
                <c:ptCount val="17"/>
                <c:pt idx="0">
                  <c:v>3.7878787878787901E-2</c:v>
                </c:pt>
                <c:pt idx="1">
                  <c:v>9.0909090909090898E-2</c:v>
                </c:pt>
                <c:pt idx="2">
                  <c:v>7.2272727272727294E-2</c:v>
                </c:pt>
                <c:pt idx="3">
                  <c:v>0.18181818181818199</c:v>
                </c:pt>
                <c:pt idx="4">
                  <c:v>0</c:v>
                </c:pt>
                <c:pt idx="5">
                  <c:v>0</c:v>
                </c:pt>
                <c:pt idx="6">
                  <c:v>0</c:v>
                </c:pt>
                <c:pt idx="7">
                  <c:v>0.10636363636363599</c:v>
                </c:pt>
                <c:pt idx="8">
                  <c:v>0</c:v>
                </c:pt>
                <c:pt idx="9">
                  <c:v>7.1969696969697003E-2</c:v>
                </c:pt>
                <c:pt idx="10">
                  <c:v>3.03030303030303E-2</c:v>
                </c:pt>
                <c:pt idx="11">
                  <c:v>0</c:v>
                </c:pt>
                <c:pt idx="12">
                  <c:v>0</c:v>
                </c:pt>
                <c:pt idx="13">
                  <c:v>9.6590909090909102E-2</c:v>
                </c:pt>
                <c:pt idx="14">
                  <c:v>1.13636363636364E-2</c:v>
                </c:pt>
                <c:pt idx="15">
                  <c:v>0</c:v>
                </c:pt>
                <c:pt idx="16">
                  <c:v>0</c:v>
                </c:pt>
              </c:numCache>
            </c:numRef>
          </c:val>
        </c:ser>
        <c:ser>
          <c:idx val="3"/>
          <c:order val="3"/>
          <c:tx>
            <c:strRef>
              <c:f>'Panel scores (old)'!$E$21</c:f>
              <c:strCache>
                <c:ptCount val="1"/>
                <c:pt idx="0">
                  <c:v>Land &amp; Ecosystems</c:v>
                </c:pt>
              </c:strCache>
            </c:strRef>
          </c:tx>
          <c:invertIfNegative val="0"/>
          <c:cat>
            <c:strRef>
              <c:f>'Panel scores (old)'!$A$22:$A$38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'Panel scores (old)'!$E$22:$E$38</c:f>
              <c:numCache>
                <c:formatCode>General</c:formatCode>
                <c:ptCount val="17"/>
                <c:pt idx="0">
                  <c:v>0</c:v>
                </c:pt>
                <c:pt idx="1">
                  <c:v>9.5238095238095205E-2</c:v>
                </c:pt>
                <c:pt idx="2">
                  <c:v>0</c:v>
                </c:pt>
                <c:pt idx="3">
                  <c:v>0</c:v>
                </c:pt>
                <c:pt idx="4">
                  <c:v>0</c:v>
                </c:pt>
                <c:pt idx="5">
                  <c:v>9.4285714285714306E-2</c:v>
                </c:pt>
                <c:pt idx="6">
                  <c:v>0</c:v>
                </c:pt>
                <c:pt idx="7">
                  <c:v>7.9523809523809497E-2</c:v>
                </c:pt>
                <c:pt idx="8">
                  <c:v>0</c:v>
                </c:pt>
                <c:pt idx="9">
                  <c:v>0</c:v>
                </c:pt>
                <c:pt idx="10">
                  <c:v>0</c:v>
                </c:pt>
                <c:pt idx="11">
                  <c:v>4.7619047619047603E-2</c:v>
                </c:pt>
                <c:pt idx="12">
                  <c:v>0</c:v>
                </c:pt>
                <c:pt idx="13">
                  <c:v>0</c:v>
                </c:pt>
                <c:pt idx="14">
                  <c:v>0</c:v>
                </c:pt>
                <c:pt idx="15">
                  <c:v>0</c:v>
                </c:pt>
                <c:pt idx="16">
                  <c:v>0</c:v>
                </c:pt>
              </c:numCache>
            </c:numRef>
          </c:val>
        </c:ser>
        <c:ser>
          <c:idx val="4"/>
          <c:order val="4"/>
          <c:tx>
            <c:strRef>
              <c:f>'Panel scores (old)'!$F$21</c:f>
              <c:strCache>
                <c:ptCount val="1"/>
                <c:pt idx="0">
                  <c:v>Glaciers and Polar Ice Sheets</c:v>
                </c:pt>
              </c:strCache>
            </c:strRef>
          </c:tx>
          <c:invertIfNegative val="0"/>
          <c:cat>
            <c:strRef>
              <c:f>'Panel scores (old)'!$A$22:$A$38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'Panel scores (old)'!$F$22:$F$38</c:f>
              <c:numCache>
                <c:formatCode>General</c:formatCode>
                <c:ptCount val="17"/>
                <c:pt idx="0">
                  <c:v>0</c:v>
                </c:pt>
                <c:pt idx="1">
                  <c:v>0</c:v>
                </c:pt>
                <c:pt idx="2">
                  <c:v>0</c:v>
                </c:pt>
                <c:pt idx="3">
                  <c:v>0</c:v>
                </c:pt>
                <c:pt idx="4">
                  <c:v>0.25</c:v>
                </c:pt>
                <c:pt idx="5">
                  <c:v>0</c:v>
                </c:pt>
                <c:pt idx="6">
                  <c:v>0.223333333333333</c:v>
                </c:pt>
                <c:pt idx="7">
                  <c:v>0</c:v>
                </c:pt>
                <c:pt idx="8">
                  <c:v>0</c:v>
                </c:pt>
                <c:pt idx="9">
                  <c:v>0</c:v>
                </c:pt>
                <c:pt idx="10">
                  <c:v>6.6666666666666693E-2</c:v>
                </c:pt>
                <c:pt idx="11">
                  <c:v>0</c:v>
                </c:pt>
                <c:pt idx="12">
                  <c:v>0</c:v>
                </c:pt>
                <c:pt idx="13">
                  <c:v>0</c:v>
                </c:pt>
                <c:pt idx="14">
                  <c:v>0</c:v>
                </c:pt>
                <c:pt idx="15">
                  <c:v>0</c:v>
                </c:pt>
                <c:pt idx="16">
                  <c:v>0</c:v>
                </c:pt>
              </c:numCache>
            </c:numRef>
          </c:val>
        </c:ser>
        <c:ser>
          <c:idx val="5"/>
          <c:order val="5"/>
          <c:tx>
            <c:strRef>
              <c:f>'Panel scores (old)'!$G$21</c:f>
              <c:strCache>
                <c:ptCount val="1"/>
                <c:pt idx="0">
                  <c:v>Ozone and Stratospheric Chemistry</c:v>
                </c:pt>
              </c:strCache>
            </c:strRef>
          </c:tx>
          <c:invertIfNegative val="0"/>
          <c:cat>
            <c:strRef>
              <c:f>'Panel scores (old)'!$A$22:$A$38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'Panel scores (old)'!$G$22:$G$38</c:f>
              <c:numCache>
                <c:formatCode>General</c:formatCode>
                <c:ptCount val="17"/>
                <c:pt idx="0">
                  <c:v>0.38333333333333303</c:v>
                </c:pt>
                <c:pt idx="1">
                  <c:v>9.5000000000000001E-2</c:v>
                </c:pt>
                <c:pt idx="2">
                  <c:v>0.33305555555555599</c:v>
                </c:pt>
                <c:pt idx="3">
                  <c:v>0.31922222222222202</c:v>
                </c:pt>
                <c:pt idx="4">
                  <c:v>0</c:v>
                </c:pt>
                <c:pt idx="5">
                  <c:v>0</c:v>
                </c:pt>
                <c:pt idx="6">
                  <c:v>0</c:v>
                </c:pt>
                <c:pt idx="7">
                  <c:v>0</c:v>
                </c:pt>
                <c:pt idx="8">
                  <c:v>0</c:v>
                </c:pt>
                <c:pt idx="9">
                  <c:v>4.1666666666666699E-2</c:v>
                </c:pt>
                <c:pt idx="10">
                  <c:v>0</c:v>
                </c:pt>
                <c:pt idx="11">
                  <c:v>0</c:v>
                </c:pt>
                <c:pt idx="12">
                  <c:v>0</c:v>
                </c:pt>
                <c:pt idx="13">
                  <c:v>0</c:v>
                </c:pt>
                <c:pt idx="14">
                  <c:v>0</c:v>
                </c:pt>
                <c:pt idx="15">
                  <c:v>0</c:v>
                </c:pt>
                <c:pt idx="16">
                  <c:v>0</c:v>
                </c:pt>
              </c:numCache>
            </c:numRef>
          </c:val>
        </c:ser>
        <c:ser>
          <c:idx val="6"/>
          <c:order val="6"/>
          <c:tx>
            <c:strRef>
              <c:f>'Panel scores (old)'!$H$21</c:f>
              <c:strCache>
                <c:ptCount val="1"/>
                <c:pt idx="0">
                  <c:v>Solid Earth</c:v>
                </c:pt>
              </c:strCache>
            </c:strRef>
          </c:tx>
          <c:invertIfNegative val="0"/>
          <c:cat>
            <c:strRef>
              <c:f>'Panel scores (old)'!$A$22:$A$38</c:f>
              <c:strCache>
                <c:ptCount val="17"/>
                <c:pt idx="0">
                  <c:v>OMI</c:v>
                </c:pt>
                <c:pt idx="1">
                  <c:v>SOUNDERS</c:v>
                </c:pt>
                <c:pt idx="2">
                  <c:v>MLS</c:v>
                </c:pt>
                <c:pt idx="3">
                  <c:v>HIRDLS</c:v>
                </c:pt>
                <c:pt idx="4">
                  <c:v>ALTIMETRY</c:v>
                </c:pt>
                <c:pt idx="5">
                  <c:v>SEAWIFS</c:v>
                </c:pt>
                <c:pt idx="6">
                  <c:v>GLAS</c:v>
                </c:pt>
                <c:pt idx="7">
                  <c:v>MOPITT</c:v>
                </c:pt>
                <c:pt idx="8">
                  <c:v>ASTER</c:v>
                </c:pt>
                <c:pt idx="9">
                  <c:v>EOSP</c:v>
                </c:pt>
                <c:pt idx="10">
                  <c:v>MODIS</c:v>
                </c:pt>
                <c:pt idx="11">
                  <c:v>AMSR-E</c:v>
                </c:pt>
                <c:pt idx="12">
                  <c:v>STIKSCAT</c:v>
                </c:pt>
                <c:pt idx="13">
                  <c:v>TES</c:v>
                </c:pt>
                <c:pt idx="14">
                  <c:v>MISR</c:v>
                </c:pt>
                <c:pt idx="15">
                  <c:v>ACRIM</c:v>
                </c:pt>
                <c:pt idx="16">
                  <c:v>CERES</c:v>
                </c:pt>
              </c:strCache>
            </c:strRef>
          </c:cat>
          <c:val>
            <c:numRef>
              <c:f>'Panel scores (old)'!$H$22:$H$38</c:f>
              <c:numCache>
                <c:formatCode>General</c:formatCode>
                <c:ptCount val="17"/>
                <c:pt idx="0">
                  <c:v>0.27083333333333298</c:v>
                </c:pt>
                <c:pt idx="1">
                  <c:v>8.3333333333333301E-2</c:v>
                </c:pt>
                <c:pt idx="2">
                  <c:v>0.16750000000000001</c:v>
                </c:pt>
                <c:pt idx="3">
                  <c:v>0</c:v>
                </c:pt>
                <c:pt idx="4">
                  <c:v>0</c:v>
                </c:pt>
                <c:pt idx="5">
                  <c:v>0</c:v>
                </c:pt>
                <c:pt idx="6">
                  <c:v>0</c:v>
                </c:pt>
                <c:pt idx="7">
                  <c:v>5.5833333333333297E-2</c:v>
                </c:pt>
                <c:pt idx="8">
                  <c:v>0.22222222222222199</c:v>
                </c:pt>
                <c:pt idx="9">
                  <c:v>2.7777777777777801E-2</c:v>
                </c:pt>
                <c:pt idx="10">
                  <c:v>0</c:v>
                </c:pt>
                <c:pt idx="11">
                  <c:v>0</c:v>
                </c:pt>
                <c:pt idx="12">
                  <c:v>0</c:v>
                </c:pt>
                <c:pt idx="13">
                  <c:v>0</c:v>
                </c:pt>
                <c:pt idx="14">
                  <c:v>2.7777777777777801E-2</c:v>
                </c:pt>
                <c:pt idx="15">
                  <c:v>0</c:v>
                </c:pt>
                <c:pt idx="16">
                  <c:v>0</c:v>
                </c:pt>
              </c:numCache>
            </c:numRef>
          </c:val>
        </c:ser>
        <c:dLbls>
          <c:showLegendKey val="0"/>
          <c:showVal val="0"/>
          <c:showCatName val="0"/>
          <c:showSerName val="0"/>
          <c:showPercent val="0"/>
          <c:showBubbleSize val="0"/>
        </c:dLbls>
        <c:gapWidth val="150"/>
        <c:overlap val="100"/>
        <c:axId val="104489344"/>
        <c:axId val="104490880"/>
      </c:barChart>
      <c:catAx>
        <c:axId val="104489344"/>
        <c:scaling>
          <c:orientation val="minMax"/>
        </c:scaling>
        <c:delete val="0"/>
        <c:axPos val="b"/>
        <c:majorTickMark val="out"/>
        <c:minorTickMark val="none"/>
        <c:tickLblPos val="nextTo"/>
        <c:crossAx val="104490880"/>
        <c:crosses val="autoZero"/>
        <c:auto val="1"/>
        <c:lblAlgn val="ctr"/>
        <c:lblOffset val="100"/>
        <c:noMultiLvlLbl val="0"/>
      </c:catAx>
      <c:valAx>
        <c:axId val="104490880"/>
        <c:scaling>
          <c:orientation val="minMax"/>
        </c:scaling>
        <c:delete val="0"/>
        <c:axPos val="l"/>
        <c:majorGridlines/>
        <c:title>
          <c:tx>
            <c:rich>
              <a:bodyPr rot="-5400000" vert="horz"/>
              <a:lstStyle/>
              <a:p>
                <a:pPr>
                  <a:defRPr/>
                </a:pPr>
                <a:r>
                  <a:rPr lang="en-US"/>
                  <a:t>Normalized</a:t>
                </a:r>
                <a:r>
                  <a:rPr lang="en-US" baseline="0"/>
                  <a:t> s</a:t>
                </a:r>
                <a:r>
                  <a:rPr lang="en-US"/>
                  <a:t>cientific</a:t>
                </a:r>
                <a:r>
                  <a:rPr lang="en-US" baseline="0"/>
                  <a:t> value</a:t>
                </a:r>
                <a:endParaRPr lang="en-US"/>
              </a:p>
            </c:rich>
          </c:tx>
          <c:overlay val="0"/>
        </c:title>
        <c:numFmt formatCode="General" sourceLinked="1"/>
        <c:majorTickMark val="out"/>
        <c:minorTickMark val="none"/>
        <c:tickLblPos val="nextTo"/>
        <c:crossAx val="104489344"/>
        <c:crosses val="autoZero"/>
        <c:crossBetween val="between"/>
      </c:valAx>
    </c:plotArea>
    <c:legend>
      <c:legendPos val="r"/>
      <c:overlay val="0"/>
    </c:legend>
    <c:plotVisOnly val="1"/>
    <c:dispBlanksAs val="gap"/>
    <c:showDLblsOverMax val="0"/>
  </c:chart>
  <c:txPr>
    <a:bodyPr/>
    <a:lstStyle/>
    <a:p>
      <a:pPr>
        <a:defRPr sz="12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'Panel scores (old)'!$K$60</c:f>
              <c:strCache>
                <c:ptCount val="1"/>
                <c:pt idx="0">
                  <c:v>normalized science per $M</c:v>
                </c:pt>
              </c:strCache>
            </c:strRef>
          </c:tx>
          <c:invertIfNegative val="0"/>
          <c:cat>
            <c:strRef>
              <c:f>'Panel scores (old)'!$A$61:$A$77</c:f>
              <c:strCache>
                <c:ptCount val="17"/>
                <c:pt idx="0">
                  <c:v>OMI</c:v>
                </c:pt>
                <c:pt idx="1">
                  <c:v>EOSP</c:v>
                </c:pt>
                <c:pt idx="2">
                  <c:v>SOUNDERS</c:v>
                </c:pt>
                <c:pt idx="3">
                  <c:v>HIRDLS</c:v>
                </c:pt>
                <c:pt idx="4">
                  <c:v>ACRIM</c:v>
                </c:pt>
                <c:pt idx="5">
                  <c:v>SEAWIFS</c:v>
                </c:pt>
                <c:pt idx="6">
                  <c:v>TES</c:v>
                </c:pt>
                <c:pt idx="7">
                  <c:v>GLAS</c:v>
                </c:pt>
                <c:pt idx="8">
                  <c:v>MOPITT</c:v>
                </c:pt>
                <c:pt idx="9">
                  <c:v>ALTIMETRY</c:v>
                </c:pt>
                <c:pt idx="10">
                  <c:v>MLS</c:v>
                </c:pt>
                <c:pt idx="11">
                  <c:v>MODIS</c:v>
                </c:pt>
                <c:pt idx="12">
                  <c:v>STIKSCAT</c:v>
                </c:pt>
                <c:pt idx="13">
                  <c:v>MISR</c:v>
                </c:pt>
                <c:pt idx="14">
                  <c:v>ASTER</c:v>
                </c:pt>
                <c:pt idx="15">
                  <c:v>AMSR-E</c:v>
                </c:pt>
                <c:pt idx="16">
                  <c:v>CERES</c:v>
                </c:pt>
              </c:strCache>
            </c:strRef>
          </c:cat>
          <c:val>
            <c:numRef>
              <c:f>'Panel scores (old)'!$K$61:$K$77</c:f>
              <c:numCache>
                <c:formatCode>0.00</c:formatCode>
                <c:ptCount val="17"/>
                <c:pt idx="0">
                  <c:v>0.72569608161255794</c:v>
                </c:pt>
                <c:pt idx="1">
                  <c:v>0.42511575033329108</c:v>
                </c:pt>
                <c:pt idx="2">
                  <c:v>0.19115203552524612</c:v>
                </c:pt>
                <c:pt idx="3">
                  <c:v>0.17499654744942345</c:v>
                </c:pt>
                <c:pt idx="4">
                  <c:v>0.15703872566364527</c:v>
                </c:pt>
                <c:pt idx="5">
                  <c:v>0.15602100981780653</c:v>
                </c:pt>
                <c:pt idx="6">
                  <c:v>0.14890135421241679</c:v>
                </c:pt>
                <c:pt idx="7">
                  <c:v>0.14279359540640479</c:v>
                </c:pt>
                <c:pt idx="8">
                  <c:v>0.138185517650667</c:v>
                </c:pt>
                <c:pt idx="9">
                  <c:v>0.12575513527517468</c:v>
                </c:pt>
                <c:pt idx="10">
                  <c:v>0.10645390872719539</c:v>
                </c:pt>
                <c:pt idx="11">
                  <c:v>7.0498768909051698E-2</c:v>
                </c:pt>
                <c:pt idx="12">
                  <c:v>6.4644233110819557E-2</c:v>
                </c:pt>
                <c:pt idx="13">
                  <c:v>5.9273680183872114E-2</c:v>
                </c:pt>
                <c:pt idx="14">
                  <c:v>5.8538748037501608E-2</c:v>
                </c:pt>
                <c:pt idx="15">
                  <c:v>4.2177104860213491E-2</c:v>
                </c:pt>
                <c:pt idx="16">
                  <c:v>9.4634690189068851E-3</c:v>
                </c:pt>
              </c:numCache>
            </c:numRef>
          </c:val>
        </c:ser>
        <c:dLbls>
          <c:showLegendKey val="0"/>
          <c:showVal val="0"/>
          <c:showCatName val="0"/>
          <c:showSerName val="0"/>
          <c:showPercent val="0"/>
          <c:showBubbleSize val="0"/>
        </c:dLbls>
        <c:gapWidth val="150"/>
        <c:axId val="104526208"/>
        <c:axId val="104527744"/>
      </c:barChart>
      <c:catAx>
        <c:axId val="104526208"/>
        <c:scaling>
          <c:orientation val="minMax"/>
        </c:scaling>
        <c:delete val="0"/>
        <c:axPos val="b"/>
        <c:majorTickMark val="out"/>
        <c:minorTickMark val="none"/>
        <c:tickLblPos val="nextTo"/>
        <c:txPr>
          <a:bodyPr/>
          <a:lstStyle/>
          <a:p>
            <a:pPr>
              <a:defRPr sz="1200"/>
            </a:pPr>
            <a:endParaRPr lang="en-US"/>
          </a:p>
        </c:txPr>
        <c:crossAx val="104527744"/>
        <c:crosses val="autoZero"/>
        <c:auto val="1"/>
        <c:lblAlgn val="ctr"/>
        <c:lblOffset val="100"/>
        <c:noMultiLvlLbl val="0"/>
      </c:catAx>
      <c:valAx>
        <c:axId val="104527744"/>
        <c:scaling>
          <c:orientation val="minMax"/>
        </c:scaling>
        <c:delete val="0"/>
        <c:axPos val="l"/>
        <c:majorGridlines/>
        <c:title>
          <c:tx>
            <c:rich>
              <a:bodyPr rot="-5400000" vert="horz"/>
              <a:lstStyle/>
              <a:p>
                <a:pPr>
                  <a:defRPr sz="1200"/>
                </a:pPr>
                <a:r>
                  <a:rPr lang="en-US" sz="1200"/>
                  <a:t>Normalized</a:t>
                </a:r>
                <a:r>
                  <a:rPr lang="en-US" sz="1200" baseline="0"/>
                  <a:t> science per $M</a:t>
                </a:r>
                <a:endParaRPr lang="en-US" sz="1200"/>
              </a:p>
            </c:rich>
          </c:tx>
          <c:overlay val="0"/>
        </c:title>
        <c:numFmt formatCode="0.00" sourceLinked="1"/>
        <c:majorTickMark val="out"/>
        <c:minorTickMark val="none"/>
        <c:tickLblPos val="nextTo"/>
        <c:txPr>
          <a:bodyPr/>
          <a:lstStyle/>
          <a:p>
            <a:pPr>
              <a:defRPr sz="1200"/>
            </a:pPr>
            <a:endParaRPr lang="en-US"/>
          </a:p>
        </c:txPr>
        <c:crossAx val="10452620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638735</xdr:colOff>
      <xdr:row>5</xdr:row>
      <xdr:rowOff>179294</xdr:rowOff>
    </xdr:from>
    <xdr:to>
      <xdr:col>18</xdr:col>
      <xdr:colOff>504264</xdr:colOff>
      <xdr:row>21</xdr:row>
      <xdr:rowOff>144555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665628</xdr:colOff>
      <xdr:row>22</xdr:row>
      <xdr:rowOff>178173</xdr:rowOff>
    </xdr:from>
    <xdr:to>
      <xdr:col>18</xdr:col>
      <xdr:colOff>571499</xdr:colOff>
      <xdr:row>37</xdr:row>
      <xdr:rowOff>63873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599005</xdr:colOff>
      <xdr:row>28</xdr:row>
      <xdr:rowOff>63189</xdr:rowOff>
    </xdr:from>
    <xdr:to>
      <xdr:col>9</xdr:col>
      <xdr:colOff>536864</xdr:colOff>
      <xdr:row>42</xdr:row>
      <xdr:rowOff>139389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44823</xdr:colOff>
      <xdr:row>4</xdr:row>
      <xdr:rowOff>135591</xdr:rowOff>
    </xdr:from>
    <xdr:to>
      <xdr:col>22</xdr:col>
      <xdr:colOff>190500</xdr:colOff>
      <xdr:row>19</xdr:row>
      <xdr:rowOff>21291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68034</xdr:colOff>
      <xdr:row>8</xdr:row>
      <xdr:rowOff>131989</xdr:rowOff>
    </xdr:from>
    <xdr:to>
      <xdr:col>19</xdr:col>
      <xdr:colOff>217714</xdr:colOff>
      <xdr:row>23</xdr:row>
      <xdr:rowOff>17689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639536</xdr:colOff>
      <xdr:row>36</xdr:row>
      <xdr:rowOff>104774</xdr:rowOff>
    </xdr:from>
    <xdr:to>
      <xdr:col>18</xdr:col>
      <xdr:colOff>544286</xdr:colOff>
      <xdr:row>50</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585107</xdr:colOff>
      <xdr:row>53</xdr:row>
      <xdr:rowOff>50346</xdr:rowOff>
    </xdr:from>
    <xdr:to>
      <xdr:col>18</xdr:col>
      <xdr:colOff>489857</xdr:colOff>
      <xdr:row>67</xdr:row>
      <xdr:rowOff>126546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336175</xdr:colOff>
      <xdr:row>21</xdr:row>
      <xdr:rowOff>23531</xdr:rowOff>
    </xdr:from>
    <xdr:to>
      <xdr:col>18</xdr:col>
      <xdr:colOff>380999</xdr:colOff>
      <xdr:row>36</xdr:row>
      <xdr:rowOff>123264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414618</xdr:colOff>
      <xdr:row>59</xdr:row>
      <xdr:rowOff>57150</xdr:rowOff>
    </xdr:from>
    <xdr:to>
      <xdr:col>16</xdr:col>
      <xdr:colOff>649942</xdr:colOff>
      <xdr:row>73</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
  <sheetViews>
    <sheetView topLeftCell="A16" zoomScale="55" zoomScaleNormal="55" workbookViewId="0">
      <selection activeCell="H44" sqref="H44"/>
    </sheetView>
  </sheetViews>
  <sheetFormatPr defaultRowHeight="15" x14ac:dyDescent="0.25"/>
  <cols>
    <col min="1" max="1" width="11.28515625" bestFit="1" customWidth="1"/>
    <col min="2" max="2" width="17.5703125" bestFit="1" customWidth="1"/>
    <col min="3" max="5" width="17.5703125" customWidth="1"/>
    <col min="8" max="8" width="10.85546875" bestFit="1" customWidth="1"/>
  </cols>
  <sheetData>
    <row r="1" spans="1:8" x14ac:dyDescent="0.25">
      <c r="A1" t="s">
        <v>41</v>
      </c>
      <c r="B1" t="s">
        <v>42</v>
      </c>
      <c r="C1" t="s">
        <v>44</v>
      </c>
      <c r="D1" t="s">
        <v>45</v>
      </c>
    </row>
    <row r="2" spans="1:8" x14ac:dyDescent="0.25">
      <c r="A2" t="s">
        <v>13</v>
      </c>
      <c r="B2" s="22">
        <v>4.3269230769230798E-3</v>
      </c>
      <c r="C2" s="10">
        <v>43.996225675553099</v>
      </c>
      <c r="D2" s="9">
        <f>B2/C2*1000</f>
        <v>9.8347597105980247E-2</v>
      </c>
      <c r="E2" s="10"/>
      <c r="F2" t="s">
        <v>90</v>
      </c>
      <c r="H2" s="21">
        <v>40954</v>
      </c>
    </row>
    <row r="3" spans="1:8" x14ac:dyDescent="0.25">
      <c r="A3" t="s">
        <v>32</v>
      </c>
      <c r="B3" s="22">
        <v>7.7325452325452307E-2</v>
      </c>
      <c r="C3" s="10">
        <v>324.81477122765898</v>
      </c>
      <c r="D3" s="9">
        <f t="shared" ref="D3:D41" si="0">B3/C3*1000</f>
        <v>0.23806014742862719</v>
      </c>
      <c r="E3" s="10"/>
    </row>
    <row r="4" spans="1:8" x14ac:dyDescent="0.25">
      <c r="A4" t="s">
        <v>33</v>
      </c>
      <c r="B4" s="22">
        <v>1.7948717948717899E-2</v>
      </c>
      <c r="C4" s="10">
        <v>335.477270372563</v>
      </c>
      <c r="D4" s="9">
        <f t="shared" si="0"/>
        <v>5.3502038837936826E-2</v>
      </c>
      <c r="E4" s="10"/>
    </row>
    <row r="5" spans="1:8" x14ac:dyDescent="0.25">
      <c r="A5" t="s">
        <v>0</v>
      </c>
      <c r="B5" s="22">
        <v>6.3347069597069594E-2</v>
      </c>
      <c r="C5" s="10">
        <v>293.43616468273302</v>
      </c>
      <c r="D5" s="9">
        <f t="shared" si="0"/>
        <v>0.21588023979784929</v>
      </c>
      <c r="E5" s="10"/>
    </row>
    <row r="6" spans="1:8" x14ac:dyDescent="0.25">
      <c r="A6" t="s">
        <v>34</v>
      </c>
      <c r="B6" s="22">
        <v>1.0938644688644699E-2</v>
      </c>
      <c r="C6" s="10">
        <v>176.92772763413299</v>
      </c>
      <c r="D6" s="9">
        <f t="shared" si="0"/>
        <v>6.182549696938746E-2</v>
      </c>
      <c r="E6" s="10"/>
    </row>
    <row r="7" spans="1:8" x14ac:dyDescent="0.25">
      <c r="A7" t="s">
        <v>1</v>
      </c>
      <c r="B7" s="22">
        <v>3.5484515484515498E-2</v>
      </c>
      <c r="C7" s="10">
        <v>379.65083136520099</v>
      </c>
      <c r="D7" s="9">
        <f t="shared" si="0"/>
        <v>9.3466186698223125E-2</v>
      </c>
      <c r="E7" s="10"/>
    </row>
    <row r="8" spans="1:8" x14ac:dyDescent="0.25">
      <c r="A8" t="s">
        <v>2</v>
      </c>
      <c r="B8" s="22">
        <v>1.00961538461538E-2</v>
      </c>
      <c r="C8" s="10">
        <v>196.61613703556901</v>
      </c>
      <c r="D8" s="9">
        <f t="shared" si="0"/>
        <v>5.134956875043957E-2</v>
      </c>
      <c r="E8" s="10"/>
    </row>
    <row r="9" spans="1:8" x14ac:dyDescent="0.25">
      <c r="A9" t="s">
        <v>37</v>
      </c>
      <c r="B9" s="22">
        <v>0</v>
      </c>
      <c r="C9" s="10">
        <v>18.980484036986802</v>
      </c>
      <c r="D9" s="9">
        <f t="shared" si="0"/>
        <v>0</v>
      </c>
      <c r="E9" s="10"/>
    </row>
    <row r="10" spans="1:8" x14ac:dyDescent="0.25">
      <c r="A10" t="s">
        <v>3</v>
      </c>
      <c r="B10" s="22">
        <v>2.62237762237762E-2</v>
      </c>
      <c r="C10" s="10">
        <v>63.137384103324401</v>
      </c>
      <c r="D10" s="9">
        <f t="shared" si="0"/>
        <v>0.41534467409769399</v>
      </c>
      <c r="E10" s="10"/>
    </row>
    <row r="11" spans="1:8" x14ac:dyDescent="0.25">
      <c r="A11" t="s">
        <v>4</v>
      </c>
      <c r="B11" s="22">
        <v>4.7179487179487202E-2</v>
      </c>
      <c r="C11" s="10">
        <v>438.56533350094702</v>
      </c>
      <c r="D11" s="9">
        <f t="shared" si="0"/>
        <v>0.10757687298917647</v>
      </c>
      <c r="E11" s="10"/>
    </row>
    <row r="12" spans="1:8" x14ac:dyDescent="0.25">
      <c r="A12" t="s">
        <v>57</v>
      </c>
      <c r="B12" s="22">
        <v>0.06</v>
      </c>
      <c r="C12" s="10">
        <v>531.27093962196795</v>
      </c>
      <c r="D12" s="9">
        <f t="shared" si="0"/>
        <v>0.11293672498385419</v>
      </c>
      <c r="E12" s="10"/>
    </row>
    <row r="13" spans="1:8" x14ac:dyDescent="0.25">
      <c r="A13" t="s">
        <v>38</v>
      </c>
      <c r="B13" s="22">
        <v>0</v>
      </c>
      <c r="C13" s="10">
        <v>44.733847371476003</v>
      </c>
      <c r="D13" s="9">
        <f t="shared" si="0"/>
        <v>0</v>
      </c>
      <c r="E13" s="10"/>
    </row>
    <row r="14" spans="1:8" x14ac:dyDescent="0.25">
      <c r="A14" t="s">
        <v>58</v>
      </c>
      <c r="B14" s="22">
        <v>0</v>
      </c>
      <c r="C14" s="10">
        <v>112.759258279074</v>
      </c>
      <c r="D14" s="9">
        <f t="shared" si="0"/>
        <v>0</v>
      </c>
      <c r="E14" s="10"/>
    </row>
    <row r="15" spans="1:8" x14ac:dyDescent="0.25">
      <c r="A15" t="s">
        <v>46</v>
      </c>
      <c r="B15" s="22">
        <v>4.5558608058608098E-2</v>
      </c>
      <c r="C15" s="10">
        <v>312.33525337727701</v>
      </c>
      <c r="D15" s="9">
        <f t="shared" si="0"/>
        <v>0.1458644439459954</v>
      </c>
      <c r="E15" s="10"/>
    </row>
    <row r="16" spans="1:8" x14ac:dyDescent="0.25">
      <c r="A16" t="s">
        <v>47</v>
      </c>
      <c r="B16" s="22">
        <v>1.6613802863802901E-2</v>
      </c>
      <c r="C16" s="10">
        <v>960.26956982367199</v>
      </c>
      <c r="D16" s="9">
        <f t="shared" si="0"/>
        <v>1.7301186443774937E-2</v>
      </c>
      <c r="E16" s="10"/>
    </row>
    <row r="17" spans="1:5" x14ac:dyDescent="0.25">
      <c r="A17" t="s">
        <v>5</v>
      </c>
      <c r="B17" s="22">
        <v>5.5180486180486203E-2</v>
      </c>
      <c r="C17" s="10">
        <v>287.14245069768401</v>
      </c>
      <c r="D17" s="9">
        <f t="shared" si="0"/>
        <v>0.19217111940923914</v>
      </c>
      <c r="E17" s="10"/>
    </row>
    <row r="18" spans="1:5" x14ac:dyDescent="0.25">
      <c r="A18" t="s">
        <v>39</v>
      </c>
      <c r="B18" s="22">
        <v>2.5018315018315002E-2</v>
      </c>
      <c r="C18" s="10">
        <v>103.73132171741</v>
      </c>
      <c r="D18" s="9">
        <f t="shared" si="0"/>
        <v>0.24118380643477322</v>
      </c>
      <c r="E18" s="10"/>
    </row>
    <row r="19" spans="1:5" x14ac:dyDescent="0.25">
      <c r="A19" t="s">
        <v>48</v>
      </c>
      <c r="B19" s="22">
        <v>0</v>
      </c>
      <c r="C19" s="10">
        <v>44.373557275281001</v>
      </c>
      <c r="D19" s="9">
        <f t="shared" si="0"/>
        <v>0</v>
      </c>
      <c r="E19" s="10"/>
    </row>
    <row r="20" spans="1:5" x14ac:dyDescent="0.25">
      <c r="A20" t="s">
        <v>59</v>
      </c>
      <c r="B20" s="22">
        <v>4.8076923076923097E-3</v>
      </c>
      <c r="C20" s="10">
        <v>695.52939100315905</v>
      </c>
      <c r="D20" s="9">
        <f t="shared" si="0"/>
        <v>6.9122777123166506E-3</v>
      </c>
      <c r="E20" s="10"/>
    </row>
    <row r="21" spans="1:5" x14ac:dyDescent="0.25">
      <c r="A21" t="s">
        <v>49</v>
      </c>
      <c r="B21" s="22">
        <v>6.3461538461538503E-3</v>
      </c>
      <c r="C21" s="10">
        <v>44.458294236660301</v>
      </c>
      <c r="D21" s="9">
        <f t="shared" si="0"/>
        <v>0.14274397961316324</v>
      </c>
      <c r="E21" s="10"/>
    </row>
    <row r="22" spans="1:5" x14ac:dyDescent="0.25">
      <c r="A22" t="s">
        <v>50</v>
      </c>
      <c r="B22" s="22">
        <v>6.3347069597069594E-2</v>
      </c>
      <c r="C22" s="10">
        <v>198.38473565634899</v>
      </c>
      <c r="D22" s="9">
        <f t="shared" si="0"/>
        <v>0.31931423245587931</v>
      </c>
      <c r="E22" s="10"/>
    </row>
    <row r="23" spans="1:5" x14ac:dyDescent="0.25">
      <c r="A23" t="s">
        <v>6</v>
      </c>
      <c r="B23" s="22">
        <v>1.4019314019314E-2</v>
      </c>
      <c r="C23" s="10">
        <v>255.61680433590701</v>
      </c>
      <c r="D23" s="9">
        <f t="shared" si="0"/>
        <v>5.4845040629219223E-2</v>
      </c>
      <c r="E23" s="10"/>
    </row>
    <row r="24" spans="1:5" x14ac:dyDescent="0.25">
      <c r="A24" t="s">
        <v>7</v>
      </c>
      <c r="B24" s="22">
        <v>9.5403069153069203E-2</v>
      </c>
      <c r="C24" s="10">
        <v>640.28751963520199</v>
      </c>
      <c r="D24" s="9">
        <f t="shared" si="0"/>
        <v>0.14900035722611654</v>
      </c>
      <c r="E24" s="10"/>
    </row>
    <row r="25" spans="1:5" x14ac:dyDescent="0.25">
      <c r="A25" t="s">
        <v>16</v>
      </c>
      <c r="B25" s="22">
        <v>0.168898115773116</v>
      </c>
      <c r="C25" s="10">
        <v>356.69399921456699</v>
      </c>
      <c r="D25" s="9">
        <f t="shared" si="0"/>
        <v>0.47350983236338784</v>
      </c>
      <c r="E25" s="10"/>
    </row>
    <row r="26" spans="1:5" x14ac:dyDescent="0.25">
      <c r="A26" t="s">
        <v>60</v>
      </c>
      <c r="B26" s="22">
        <v>0.15498681873681899</v>
      </c>
      <c r="C26" s="10">
        <v>403.558930799481</v>
      </c>
      <c r="D26" s="9">
        <f t="shared" si="0"/>
        <v>0.38405002815766781</v>
      </c>
      <c r="E26" s="10"/>
    </row>
    <row r="27" spans="1:5" x14ac:dyDescent="0.25">
      <c r="A27" t="s">
        <v>8</v>
      </c>
      <c r="B27" s="22">
        <v>3.3213453213453203E-2</v>
      </c>
      <c r="C27" s="10">
        <v>231.580455353979</v>
      </c>
      <c r="D27" s="9">
        <f>B27/C27*1000</f>
        <v>0.14342079586416415</v>
      </c>
    </row>
    <row r="28" spans="1:5" x14ac:dyDescent="0.25">
      <c r="A28" t="s">
        <v>9</v>
      </c>
      <c r="B28" s="22">
        <v>8.5501165501165502E-2</v>
      </c>
      <c r="C28" s="10">
        <v>100.542570016694</v>
      </c>
      <c r="D28" s="9">
        <f t="shared" si="0"/>
        <v>0.85039765232745645</v>
      </c>
    </row>
    <row r="29" spans="1:5" x14ac:dyDescent="0.25">
      <c r="A29" t="s">
        <v>51</v>
      </c>
      <c r="B29" s="22">
        <v>1.71794871794872E-3</v>
      </c>
      <c r="C29" s="10">
        <v>620.60523187699005</v>
      </c>
      <c r="D29" s="9">
        <f t="shared" si="0"/>
        <v>2.7681827830436886E-3</v>
      </c>
    </row>
    <row r="30" spans="1:5" x14ac:dyDescent="0.25">
      <c r="A30" t="s">
        <v>61</v>
      </c>
      <c r="B30" s="22">
        <v>4.06468531468532E-2</v>
      </c>
      <c r="C30" s="10">
        <v>270.47071030661101</v>
      </c>
      <c r="D30" s="9">
        <f t="shared" si="0"/>
        <v>0.15028190335572791</v>
      </c>
    </row>
    <row r="31" spans="1:5" x14ac:dyDescent="0.25">
      <c r="A31" t="s">
        <v>52</v>
      </c>
      <c r="B31" s="22">
        <v>0.20997335997336</v>
      </c>
      <c r="C31" s="10">
        <v>6722</v>
      </c>
      <c r="D31" s="9">
        <f t="shared" si="0"/>
        <v>3.1236739061791134E-2</v>
      </c>
    </row>
    <row r="32" spans="1:5" x14ac:dyDescent="0.25">
      <c r="A32" t="s">
        <v>53</v>
      </c>
      <c r="B32" s="22">
        <v>2.01923076923077E-2</v>
      </c>
      <c r="C32" s="10">
        <v>337.49778548812901</v>
      </c>
      <c r="D32" s="9">
        <f t="shared" si="0"/>
        <v>5.9829452401008232E-2</v>
      </c>
    </row>
    <row r="33" spans="1:4" x14ac:dyDescent="0.25">
      <c r="A33" t="s">
        <v>10</v>
      </c>
      <c r="B33" s="22">
        <v>7.9670329670329706E-2</v>
      </c>
      <c r="C33" s="10">
        <v>369.659732117413</v>
      </c>
      <c r="D33" s="9">
        <f t="shared" si="0"/>
        <v>0.21552341991370719</v>
      </c>
    </row>
    <row r="34" spans="1:4" x14ac:dyDescent="0.25">
      <c r="A34" t="s">
        <v>62</v>
      </c>
      <c r="B34" s="22">
        <v>2.01923076923077E-2</v>
      </c>
      <c r="C34" s="10">
        <v>287.47122172415499</v>
      </c>
      <c r="D34" s="9">
        <f t="shared" si="0"/>
        <v>7.0241144735118458E-2</v>
      </c>
    </row>
    <row r="35" spans="1:4" x14ac:dyDescent="0.25">
      <c r="A35" t="s">
        <v>54</v>
      </c>
      <c r="B35" s="22">
        <v>5.1282051282051299E-3</v>
      </c>
      <c r="C35" s="10">
        <v>89.558167855885799</v>
      </c>
      <c r="D35" s="9">
        <f t="shared" si="0"/>
        <v>5.7261166133470674E-2</v>
      </c>
    </row>
    <row r="36" spans="1:4" x14ac:dyDescent="0.25">
      <c r="A36" t="s">
        <v>55</v>
      </c>
      <c r="B36" s="22">
        <v>6.2393162393162404E-3</v>
      </c>
      <c r="C36" s="10">
        <v>444.62724384355698</v>
      </c>
      <c r="D36" s="9">
        <f t="shared" si="0"/>
        <v>1.4032689912072857E-2</v>
      </c>
    </row>
    <row r="37" spans="1:4" x14ac:dyDescent="0.25">
      <c r="A37" t="s">
        <v>12</v>
      </c>
      <c r="B37" s="22">
        <v>1.48601398601399E-2</v>
      </c>
      <c r="C37" s="10">
        <v>97.720199111889798</v>
      </c>
      <c r="D37" s="9">
        <f t="shared" si="0"/>
        <v>0.15206825196011944</v>
      </c>
    </row>
    <row r="38" spans="1:4" x14ac:dyDescent="0.25">
      <c r="A38" t="s">
        <v>40</v>
      </c>
      <c r="B38" s="22">
        <v>0</v>
      </c>
      <c r="C38" s="10">
        <v>136.36625546756201</v>
      </c>
      <c r="D38" s="9">
        <f t="shared" si="0"/>
        <v>0</v>
      </c>
    </row>
    <row r="39" spans="1:4" x14ac:dyDescent="0.25">
      <c r="A39" t="s">
        <v>56</v>
      </c>
      <c r="B39" s="22">
        <v>0</v>
      </c>
      <c r="C39" s="10">
        <v>46.581861855579</v>
      </c>
      <c r="D39" s="9">
        <f t="shared" si="0"/>
        <v>0</v>
      </c>
    </row>
    <row r="40" spans="1:4" x14ac:dyDescent="0.25">
      <c r="A40" t="s">
        <v>35</v>
      </c>
      <c r="B40" s="22">
        <v>2.01923076923077E-2</v>
      </c>
      <c r="C40" s="10">
        <v>196.05146869482499</v>
      </c>
      <c r="D40" s="9">
        <f t="shared" si="0"/>
        <v>0.10299493202848269</v>
      </c>
    </row>
    <row r="41" spans="1:4" x14ac:dyDescent="0.25">
      <c r="A41" t="s">
        <v>36</v>
      </c>
      <c r="B41" s="22">
        <v>2.01923076923077E-2</v>
      </c>
      <c r="C41" s="10">
        <v>196.61613703556901</v>
      </c>
      <c r="D41" s="9">
        <f t="shared" si="0"/>
        <v>0.10269913750087967</v>
      </c>
    </row>
    <row r="45" spans="1:4" x14ac:dyDescent="0.25">
      <c r="A45" t="s">
        <v>41</v>
      </c>
      <c r="B45" t="s">
        <v>42</v>
      </c>
      <c r="C45" t="s">
        <v>44</v>
      </c>
      <c r="D45" t="s">
        <v>45</v>
      </c>
    </row>
    <row r="46" spans="1:4" x14ac:dyDescent="0.25">
      <c r="A46" t="s">
        <v>52</v>
      </c>
      <c r="B46">
        <v>0.20997335997336</v>
      </c>
      <c r="C46">
        <v>6722</v>
      </c>
      <c r="D46">
        <v>3.1236739061791134E-2</v>
      </c>
    </row>
    <row r="47" spans="1:4" x14ac:dyDescent="0.25">
      <c r="A47" t="s">
        <v>16</v>
      </c>
      <c r="B47">
        <v>0.168898115773116</v>
      </c>
      <c r="C47">
        <v>356.69399921456699</v>
      </c>
      <c r="D47">
        <v>0.47350983236338784</v>
      </c>
    </row>
    <row r="48" spans="1:4" x14ac:dyDescent="0.25">
      <c r="A48" t="s">
        <v>60</v>
      </c>
      <c r="B48">
        <v>0.15498681873681899</v>
      </c>
      <c r="C48">
        <v>403.558930799481</v>
      </c>
      <c r="D48">
        <v>0.38405002815766781</v>
      </c>
    </row>
    <row r="49" spans="1:4" x14ac:dyDescent="0.25">
      <c r="A49" t="s">
        <v>7</v>
      </c>
      <c r="B49">
        <v>9.5403069153069203E-2</v>
      </c>
      <c r="C49">
        <v>640.28751963520199</v>
      </c>
      <c r="D49">
        <v>0.14900035722611654</v>
      </c>
    </row>
    <row r="50" spans="1:4" x14ac:dyDescent="0.25">
      <c r="A50" t="s">
        <v>9</v>
      </c>
      <c r="B50">
        <v>8.5501165501165502E-2</v>
      </c>
      <c r="C50">
        <v>100.542570016694</v>
      </c>
      <c r="D50">
        <v>0.85039765232745645</v>
      </c>
    </row>
    <row r="51" spans="1:4" x14ac:dyDescent="0.25">
      <c r="A51" t="s">
        <v>10</v>
      </c>
      <c r="B51">
        <v>7.9670329670329706E-2</v>
      </c>
      <c r="C51">
        <v>369.659732117413</v>
      </c>
      <c r="D51">
        <v>0.21552341991370719</v>
      </c>
    </row>
    <row r="52" spans="1:4" x14ac:dyDescent="0.25">
      <c r="A52" t="s">
        <v>32</v>
      </c>
      <c r="B52">
        <v>7.7325452325452307E-2</v>
      </c>
      <c r="C52">
        <v>324.81477122765898</v>
      </c>
      <c r="D52">
        <v>0.23806014742862719</v>
      </c>
    </row>
    <row r="53" spans="1:4" x14ac:dyDescent="0.25">
      <c r="A53" t="s">
        <v>0</v>
      </c>
      <c r="B53">
        <v>6.3347069597069594E-2</v>
      </c>
      <c r="C53">
        <v>293.43616468273302</v>
      </c>
      <c r="D53">
        <v>0.21588023979784929</v>
      </c>
    </row>
    <row r="54" spans="1:4" x14ac:dyDescent="0.25">
      <c r="A54" t="s">
        <v>50</v>
      </c>
      <c r="B54">
        <v>6.3347069597069594E-2</v>
      </c>
      <c r="C54">
        <v>198.38473565634899</v>
      </c>
      <c r="D54">
        <v>0.31931423245587931</v>
      </c>
    </row>
    <row r="55" spans="1:4" x14ac:dyDescent="0.25">
      <c r="A55" t="s">
        <v>57</v>
      </c>
      <c r="B55">
        <v>0.06</v>
      </c>
      <c r="C55">
        <v>531.27093962196795</v>
      </c>
      <c r="D55">
        <v>0.11293672498385419</v>
      </c>
    </row>
    <row r="56" spans="1:4" x14ac:dyDescent="0.25">
      <c r="A56" t="s">
        <v>5</v>
      </c>
      <c r="B56">
        <v>5.5180486180486203E-2</v>
      </c>
      <c r="C56">
        <v>287.14245069768401</v>
      </c>
      <c r="D56">
        <v>0.19217111940923914</v>
      </c>
    </row>
    <row r="57" spans="1:4" x14ac:dyDescent="0.25">
      <c r="A57" t="s">
        <v>4</v>
      </c>
      <c r="B57">
        <v>4.7179487179487202E-2</v>
      </c>
      <c r="C57">
        <v>438.56533350094702</v>
      </c>
      <c r="D57">
        <v>0.10757687298917647</v>
      </c>
    </row>
    <row r="58" spans="1:4" x14ac:dyDescent="0.25">
      <c r="A58" t="s">
        <v>46</v>
      </c>
      <c r="B58">
        <v>4.5558608058608098E-2</v>
      </c>
      <c r="C58">
        <v>312.33525337727701</v>
      </c>
      <c r="D58">
        <v>0.1458644439459954</v>
      </c>
    </row>
    <row r="59" spans="1:4" x14ac:dyDescent="0.25">
      <c r="A59" t="s">
        <v>61</v>
      </c>
      <c r="B59">
        <v>4.06468531468532E-2</v>
      </c>
      <c r="C59">
        <v>270.47071030661101</v>
      </c>
      <c r="D59">
        <v>0.15028190335572791</v>
      </c>
    </row>
    <row r="60" spans="1:4" x14ac:dyDescent="0.25">
      <c r="A60" t="s">
        <v>1</v>
      </c>
      <c r="B60">
        <v>3.5484515484515498E-2</v>
      </c>
      <c r="C60">
        <v>379.65083136520099</v>
      </c>
      <c r="D60">
        <v>9.3466186698223125E-2</v>
      </c>
    </row>
    <row r="61" spans="1:4" x14ac:dyDescent="0.25">
      <c r="A61" t="s">
        <v>8</v>
      </c>
      <c r="B61">
        <v>3.3213453213453203E-2</v>
      </c>
      <c r="C61">
        <v>231.580455353979</v>
      </c>
      <c r="D61">
        <v>0.14342079586416415</v>
      </c>
    </row>
    <row r="62" spans="1:4" x14ac:dyDescent="0.25">
      <c r="A62" t="s">
        <v>3</v>
      </c>
      <c r="B62">
        <v>2.62237762237762E-2</v>
      </c>
      <c r="C62">
        <v>63.137384103324401</v>
      </c>
      <c r="D62">
        <v>0.41534467409769399</v>
      </c>
    </row>
    <row r="63" spans="1:4" x14ac:dyDescent="0.25">
      <c r="A63" t="s">
        <v>39</v>
      </c>
      <c r="B63">
        <v>2.5018315018315002E-2</v>
      </c>
      <c r="C63">
        <v>103.73132171741</v>
      </c>
      <c r="D63">
        <v>0.24118380643477322</v>
      </c>
    </row>
    <row r="64" spans="1:4" x14ac:dyDescent="0.25">
      <c r="A64" t="s">
        <v>53</v>
      </c>
      <c r="B64">
        <v>2.01923076923077E-2</v>
      </c>
      <c r="C64">
        <v>337.49778548812901</v>
      </c>
      <c r="D64">
        <v>5.9829452401008232E-2</v>
      </c>
    </row>
    <row r="65" spans="1:4" x14ac:dyDescent="0.25">
      <c r="A65" t="s">
        <v>62</v>
      </c>
      <c r="B65">
        <v>2.01923076923077E-2</v>
      </c>
      <c r="C65">
        <v>287.47122172415499</v>
      </c>
      <c r="D65">
        <v>7.0241144735118458E-2</v>
      </c>
    </row>
    <row r="66" spans="1:4" x14ac:dyDescent="0.25">
      <c r="A66" t="s">
        <v>35</v>
      </c>
      <c r="B66">
        <v>2.01923076923077E-2</v>
      </c>
      <c r="C66">
        <v>196.05146869482499</v>
      </c>
      <c r="D66">
        <v>0.10299493202848269</v>
      </c>
    </row>
    <row r="67" spans="1:4" x14ac:dyDescent="0.25">
      <c r="A67" t="s">
        <v>36</v>
      </c>
      <c r="B67">
        <v>2.01923076923077E-2</v>
      </c>
      <c r="C67">
        <v>196.61613703556901</v>
      </c>
      <c r="D67">
        <v>0.10269913750087967</v>
      </c>
    </row>
    <row r="68" spans="1:4" x14ac:dyDescent="0.25">
      <c r="A68" t="s">
        <v>33</v>
      </c>
      <c r="B68">
        <v>1.7948717948717899E-2</v>
      </c>
      <c r="C68">
        <v>335.477270372563</v>
      </c>
      <c r="D68">
        <v>5.3502038837936826E-2</v>
      </c>
    </row>
    <row r="69" spans="1:4" x14ac:dyDescent="0.25">
      <c r="A69" t="s">
        <v>47</v>
      </c>
      <c r="B69">
        <v>1.6613802863802901E-2</v>
      </c>
      <c r="C69">
        <v>960.26956982367199</v>
      </c>
      <c r="D69">
        <v>1.7301186443774937E-2</v>
      </c>
    </row>
    <row r="70" spans="1:4" x14ac:dyDescent="0.25">
      <c r="A70" t="s">
        <v>12</v>
      </c>
      <c r="B70">
        <v>1.48601398601399E-2</v>
      </c>
      <c r="C70">
        <v>97.720199111889798</v>
      </c>
      <c r="D70">
        <v>0.15206825196011944</v>
      </c>
    </row>
    <row r="71" spans="1:4" x14ac:dyDescent="0.25">
      <c r="A71" t="s">
        <v>6</v>
      </c>
      <c r="B71">
        <v>1.4019314019314E-2</v>
      </c>
      <c r="C71">
        <v>255.61680433590701</v>
      </c>
      <c r="D71">
        <v>5.4845040629219223E-2</v>
      </c>
    </row>
    <row r="72" spans="1:4" x14ac:dyDescent="0.25">
      <c r="A72" t="s">
        <v>34</v>
      </c>
      <c r="B72">
        <v>1.0938644688644699E-2</v>
      </c>
      <c r="C72">
        <v>176.92772763413299</v>
      </c>
      <c r="D72">
        <v>6.182549696938746E-2</v>
      </c>
    </row>
    <row r="73" spans="1:4" x14ac:dyDescent="0.25">
      <c r="A73" t="s">
        <v>2</v>
      </c>
      <c r="B73">
        <v>1.00961538461538E-2</v>
      </c>
      <c r="C73">
        <v>196.61613703556901</v>
      </c>
      <c r="D73">
        <v>5.134956875043957E-2</v>
      </c>
    </row>
    <row r="74" spans="1:4" x14ac:dyDescent="0.25">
      <c r="A74" t="s">
        <v>49</v>
      </c>
      <c r="B74">
        <v>6.3461538461538503E-3</v>
      </c>
      <c r="C74">
        <v>44.458294236660301</v>
      </c>
      <c r="D74">
        <v>0.14274397961316324</v>
      </c>
    </row>
    <row r="75" spans="1:4" x14ac:dyDescent="0.25">
      <c r="A75" t="s">
        <v>55</v>
      </c>
      <c r="B75">
        <v>6.2393162393162404E-3</v>
      </c>
      <c r="C75">
        <v>444.62724384355698</v>
      </c>
      <c r="D75">
        <v>1.4032689912072857E-2</v>
      </c>
    </row>
    <row r="76" spans="1:4" x14ac:dyDescent="0.25">
      <c r="A76" t="s">
        <v>54</v>
      </c>
      <c r="B76">
        <v>5.1282051282051299E-3</v>
      </c>
      <c r="C76">
        <v>89.558167855885799</v>
      </c>
      <c r="D76">
        <v>5.7261166133470674E-2</v>
      </c>
    </row>
    <row r="77" spans="1:4" x14ac:dyDescent="0.25">
      <c r="A77" t="s">
        <v>59</v>
      </c>
      <c r="B77">
        <v>4.8076923076923097E-3</v>
      </c>
      <c r="C77">
        <v>695.52939100315905</v>
      </c>
      <c r="D77">
        <v>6.9122777123166506E-3</v>
      </c>
    </row>
    <row r="78" spans="1:4" x14ac:dyDescent="0.25">
      <c r="A78" t="s">
        <v>13</v>
      </c>
      <c r="B78">
        <v>4.3269230769230798E-3</v>
      </c>
      <c r="C78">
        <v>43.996225675553099</v>
      </c>
      <c r="D78">
        <v>9.8347597105980247E-2</v>
      </c>
    </row>
    <row r="79" spans="1:4" x14ac:dyDescent="0.25">
      <c r="A79" t="s">
        <v>51</v>
      </c>
      <c r="B79">
        <v>1.71794871794872E-3</v>
      </c>
      <c r="C79">
        <v>620.60523187699005</v>
      </c>
      <c r="D79">
        <v>2.7681827830436886E-3</v>
      </c>
    </row>
    <row r="80" spans="1:4" x14ac:dyDescent="0.25">
      <c r="A80" t="s">
        <v>37</v>
      </c>
      <c r="B80">
        <v>0</v>
      </c>
      <c r="C80">
        <v>18.980484036986802</v>
      </c>
      <c r="D80">
        <v>0</v>
      </c>
    </row>
    <row r="81" spans="1:4" x14ac:dyDescent="0.25">
      <c r="A81" t="s">
        <v>38</v>
      </c>
      <c r="B81">
        <v>0</v>
      </c>
      <c r="C81">
        <v>44.733847371476003</v>
      </c>
      <c r="D81">
        <v>0</v>
      </c>
    </row>
    <row r="82" spans="1:4" x14ac:dyDescent="0.25">
      <c r="A82" t="s">
        <v>58</v>
      </c>
      <c r="B82">
        <v>0</v>
      </c>
      <c r="C82">
        <v>112.759258279074</v>
      </c>
      <c r="D82">
        <v>0</v>
      </c>
    </row>
    <row r="83" spans="1:4" x14ac:dyDescent="0.25">
      <c r="A83" t="s">
        <v>48</v>
      </c>
      <c r="B83">
        <v>0</v>
      </c>
      <c r="C83">
        <v>44.373557275281001</v>
      </c>
      <c r="D83">
        <v>0</v>
      </c>
    </row>
    <row r="84" spans="1:4" x14ac:dyDescent="0.25">
      <c r="A84" t="s">
        <v>40</v>
      </c>
      <c r="B84">
        <v>0</v>
      </c>
      <c r="C84">
        <v>136.36625546756201</v>
      </c>
      <c r="D84">
        <v>0</v>
      </c>
    </row>
    <row r="85" spans="1:4" x14ac:dyDescent="0.25">
      <c r="A85" t="s">
        <v>56</v>
      </c>
      <c r="B85">
        <v>0</v>
      </c>
      <c r="C85">
        <v>46.581861855579</v>
      </c>
      <c r="D85">
        <v>0</v>
      </c>
    </row>
    <row r="87" spans="1:4" x14ac:dyDescent="0.25">
      <c r="A87" t="s">
        <v>41</v>
      </c>
      <c r="B87" t="s">
        <v>42</v>
      </c>
      <c r="C87" t="s">
        <v>44</v>
      </c>
      <c r="D87" t="s">
        <v>45</v>
      </c>
    </row>
    <row r="88" spans="1:4" x14ac:dyDescent="0.25">
      <c r="A88" t="s">
        <v>9</v>
      </c>
      <c r="B88">
        <v>8.5501165501165502E-2</v>
      </c>
      <c r="C88">
        <v>100.542570016694</v>
      </c>
      <c r="D88">
        <v>0.85039765232745645</v>
      </c>
    </row>
    <row r="89" spans="1:4" x14ac:dyDescent="0.25">
      <c r="A89" t="s">
        <v>16</v>
      </c>
      <c r="B89">
        <v>0.168898115773116</v>
      </c>
      <c r="C89">
        <v>356.69399921456699</v>
      </c>
      <c r="D89">
        <v>0.47350983236338784</v>
      </c>
    </row>
    <row r="90" spans="1:4" x14ac:dyDescent="0.25">
      <c r="A90" t="s">
        <v>3</v>
      </c>
      <c r="B90">
        <v>2.62237762237762E-2</v>
      </c>
      <c r="C90">
        <v>63.137384103324401</v>
      </c>
      <c r="D90">
        <v>0.41534467409769399</v>
      </c>
    </row>
    <row r="91" spans="1:4" x14ac:dyDescent="0.25">
      <c r="A91" t="s">
        <v>60</v>
      </c>
      <c r="B91">
        <v>0.15498681873681899</v>
      </c>
      <c r="C91">
        <v>403.558930799481</v>
      </c>
      <c r="D91">
        <v>0.38405002815766781</v>
      </c>
    </row>
    <row r="92" spans="1:4" x14ac:dyDescent="0.25">
      <c r="A92" t="s">
        <v>50</v>
      </c>
      <c r="B92">
        <v>6.3347069597069594E-2</v>
      </c>
      <c r="C92">
        <v>198.38473565634899</v>
      </c>
      <c r="D92">
        <v>0.31931423245587931</v>
      </c>
    </row>
    <row r="93" spans="1:4" x14ac:dyDescent="0.25">
      <c r="A93" t="s">
        <v>39</v>
      </c>
      <c r="B93">
        <v>2.5018315018315002E-2</v>
      </c>
      <c r="C93">
        <v>103.73132171741</v>
      </c>
      <c r="D93">
        <v>0.24118380643477322</v>
      </c>
    </row>
    <row r="94" spans="1:4" x14ac:dyDescent="0.25">
      <c r="A94" t="s">
        <v>32</v>
      </c>
      <c r="B94">
        <v>7.7325452325452307E-2</v>
      </c>
      <c r="C94">
        <v>324.81477122765898</v>
      </c>
      <c r="D94">
        <v>0.23806014742862719</v>
      </c>
    </row>
    <row r="95" spans="1:4" x14ac:dyDescent="0.25">
      <c r="A95" t="s">
        <v>0</v>
      </c>
      <c r="B95">
        <v>6.3347069597069594E-2</v>
      </c>
      <c r="C95">
        <v>293.43616468273302</v>
      </c>
      <c r="D95">
        <v>0.21588023979784929</v>
      </c>
    </row>
    <row r="96" spans="1:4" x14ac:dyDescent="0.25">
      <c r="A96" t="s">
        <v>10</v>
      </c>
      <c r="B96">
        <v>7.9670329670329706E-2</v>
      </c>
      <c r="C96">
        <v>369.659732117413</v>
      </c>
      <c r="D96">
        <v>0.21552341991370719</v>
      </c>
    </row>
    <row r="97" spans="1:4" x14ac:dyDescent="0.25">
      <c r="A97" t="s">
        <v>5</v>
      </c>
      <c r="B97">
        <v>5.5180486180486203E-2</v>
      </c>
      <c r="C97">
        <v>287.14245069768401</v>
      </c>
      <c r="D97">
        <v>0.19217111940923914</v>
      </c>
    </row>
    <row r="98" spans="1:4" x14ac:dyDescent="0.25">
      <c r="A98" t="s">
        <v>12</v>
      </c>
      <c r="B98">
        <v>1.48601398601399E-2</v>
      </c>
      <c r="C98">
        <v>97.720199111889798</v>
      </c>
      <c r="D98">
        <v>0.15206825196011944</v>
      </c>
    </row>
    <row r="99" spans="1:4" x14ac:dyDescent="0.25">
      <c r="A99" t="s">
        <v>61</v>
      </c>
      <c r="B99">
        <v>4.06468531468532E-2</v>
      </c>
      <c r="C99">
        <v>270.47071030661101</v>
      </c>
      <c r="D99">
        <v>0.15028190335572791</v>
      </c>
    </row>
    <row r="100" spans="1:4" x14ac:dyDescent="0.25">
      <c r="A100" t="s">
        <v>7</v>
      </c>
      <c r="B100">
        <v>9.5403069153069203E-2</v>
      </c>
      <c r="C100">
        <v>640.28751963520199</v>
      </c>
      <c r="D100">
        <v>0.14900035722611654</v>
      </c>
    </row>
    <row r="101" spans="1:4" x14ac:dyDescent="0.25">
      <c r="A101" t="s">
        <v>46</v>
      </c>
      <c r="B101">
        <v>4.5558608058608098E-2</v>
      </c>
      <c r="C101">
        <v>312.33525337727701</v>
      </c>
      <c r="D101">
        <v>0.1458644439459954</v>
      </c>
    </row>
    <row r="102" spans="1:4" x14ac:dyDescent="0.25">
      <c r="A102" t="s">
        <v>8</v>
      </c>
      <c r="B102">
        <v>3.3213453213453203E-2</v>
      </c>
      <c r="C102">
        <v>231.580455353979</v>
      </c>
      <c r="D102">
        <v>0.14342079586416415</v>
      </c>
    </row>
    <row r="103" spans="1:4" x14ac:dyDescent="0.25">
      <c r="A103" t="s">
        <v>49</v>
      </c>
      <c r="B103">
        <v>6.3461538461538503E-3</v>
      </c>
      <c r="C103">
        <v>44.458294236660301</v>
      </c>
      <c r="D103">
        <v>0.14274397961316324</v>
      </c>
    </row>
    <row r="104" spans="1:4" x14ac:dyDescent="0.25">
      <c r="A104" t="s">
        <v>57</v>
      </c>
      <c r="B104">
        <v>0.06</v>
      </c>
      <c r="C104">
        <v>531.27093962196795</v>
      </c>
      <c r="D104">
        <v>0.11293672498385419</v>
      </c>
    </row>
    <row r="105" spans="1:4" x14ac:dyDescent="0.25">
      <c r="A105" t="s">
        <v>4</v>
      </c>
      <c r="B105">
        <v>4.7179487179487202E-2</v>
      </c>
      <c r="C105">
        <v>438.56533350094702</v>
      </c>
      <c r="D105">
        <v>0.10757687298917647</v>
      </c>
    </row>
    <row r="106" spans="1:4" x14ac:dyDescent="0.25">
      <c r="A106" t="s">
        <v>35</v>
      </c>
      <c r="B106">
        <v>2.01923076923077E-2</v>
      </c>
      <c r="C106">
        <v>196.05146869482499</v>
      </c>
      <c r="D106">
        <v>0.10299493202848269</v>
      </c>
    </row>
    <row r="107" spans="1:4" x14ac:dyDescent="0.25">
      <c r="A107" t="s">
        <v>36</v>
      </c>
      <c r="B107">
        <v>2.01923076923077E-2</v>
      </c>
      <c r="C107">
        <v>196.61613703556901</v>
      </c>
      <c r="D107">
        <v>0.10269913750087967</v>
      </c>
    </row>
    <row r="108" spans="1:4" x14ac:dyDescent="0.25">
      <c r="A108" t="s">
        <v>13</v>
      </c>
      <c r="B108">
        <v>4.3269230769230798E-3</v>
      </c>
      <c r="C108">
        <v>43.996225675553099</v>
      </c>
      <c r="D108">
        <v>9.8347597105980247E-2</v>
      </c>
    </row>
    <row r="109" spans="1:4" x14ac:dyDescent="0.25">
      <c r="A109" t="s">
        <v>1</v>
      </c>
      <c r="B109">
        <v>3.5484515484515498E-2</v>
      </c>
      <c r="C109">
        <v>379.65083136520099</v>
      </c>
      <c r="D109">
        <v>9.3466186698223125E-2</v>
      </c>
    </row>
    <row r="110" spans="1:4" x14ac:dyDescent="0.25">
      <c r="A110" t="s">
        <v>62</v>
      </c>
      <c r="B110">
        <v>2.01923076923077E-2</v>
      </c>
      <c r="C110">
        <v>287.47122172415499</v>
      </c>
      <c r="D110">
        <v>7.0241144735118458E-2</v>
      </c>
    </row>
    <row r="111" spans="1:4" x14ac:dyDescent="0.25">
      <c r="A111" t="s">
        <v>34</v>
      </c>
      <c r="B111">
        <v>1.0938644688644699E-2</v>
      </c>
      <c r="C111">
        <v>176.92772763413299</v>
      </c>
      <c r="D111">
        <v>6.182549696938746E-2</v>
      </c>
    </row>
    <row r="112" spans="1:4" x14ac:dyDescent="0.25">
      <c r="A112" t="s">
        <v>53</v>
      </c>
      <c r="B112">
        <v>2.01923076923077E-2</v>
      </c>
      <c r="C112">
        <v>337.49778548812901</v>
      </c>
      <c r="D112">
        <v>5.9829452401008232E-2</v>
      </c>
    </row>
    <row r="113" spans="1:4" x14ac:dyDescent="0.25">
      <c r="A113" t="s">
        <v>54</v>
      </c>
      <c r="B113">
        <v>5.1282051282051299E-3</v>
      </c>
      <c r="C113">
        <v>89.558167855885799</v>
      </c>
      <c r="D113">
        <v>5.7261166133470674E-2</v>
      </c>
    </row>
    <row r="114" spans="1:4" x14ac:dyDescent="0.25">
      <c r="A114" t="s">
        <v>6</v>
      </c>
      <c r="B114">
        <v>1.4019314019314E-2</v>
      </c>
      <c r="C114">
        <v>255.61680433590701</v>
      </c>
      <c r="D114">
        <v>5.4845040629219223E-2</v>
      </c>
    </row>
    <row r="115" spans="1:4" x14ac:dyDescent="0.25">
      <c r="A115" t="s">
        <v>33</v>
      </c>
      <c r="B115">
        <v>1.7948717948717899E-2</v>
      </c>
      <c r="C115">
        <v>335.477270372563</v>
      </c>
      <c r="D115">
        <v>5.3502038837936826E-2</v>
      </c>
    </row>
    <row r="116" spans="1:4" x14ac:dyDescent="0.25">
      <c r="A116" t="s">
        <v>2</v>
      </c>
      <c r="B116">
        <v>1.00961538461538E-2</v>
      </c>
      <c r="C116">
        <v>196.61613703556901</v>
      </c>
      <c r="D116">
        <v>5.134956875043957E-2</v>
      </c>
    </row>
    <row r="117" spans="1:4" x14ac:dyDescent="0.25">
      <c r="A117" t="s">
        <v>52</v>
      </c>
      <c r="B117">
        <v>0.20997335997336</v>
      </c>
      <c r="C117">
        <v>6722</v>
      </c>
      <c r="D117">
        <v>3.1236739061791134E-2</v>
      </c>
    </row>
    <row r="118" spans="1:4" x14ac:dyDescent="0.25">
      <c r="A118" t="s">
        <v>47</v>
      </c>
      <c r="B118">
        <v>1.6613802863802901E-2</v>
      </c>
      <c r="C118">
        <v>960.26956982367199</v>
      </c>
      <c r="D118">
        <v>1.7301186443774937E-2</v>
      </c>
    </row>
    <row r="119" spans="1:4" x14ac:dyDescent="0.25">
      <c r="A119" t="s">
        <v>55</v>
      </c>
      <c r="B119">
        <v>6.2393162393162404E-3</v>
      </c>
      <c r="C119">
        <v>444.62724384355698</v>
      </c>
      <c r="D119">
        <v>1.4032689912072857E-2</v>
      </c>
    </row>
    <row r="120" spans="1:4" x14ac:dyDescent="0.25">
      <c r="A120" t="s">
        <v>59</v>
      </c>
      <c r="B120">
        <v>4.8076923076923097E-3</v>
      </c>
      <c r="C120">
        <v>695.52939100315905</v>
      </c>
      <c r="D120">
        <v>6.9122777123166506E-3</v>
      </c>
    </row>
    <row r="121" spans="1:4" x14ac:dyDescent="0.25">
      <c r="A121" t="s">
        <v>51</v>
      </c>
      <c r="B121">
        <v>1.71794871794872E-3</v>
      </c>
      <c r="C121">
        <v>620.60523187699005</v>
      </c>
      <c r="D121">
        <v>2.7681827830436886E-3</v>
      </c>
    </row>
    <row r="122" spans="1:4" x14ac:dyDescent="0.25">
      <c r="A122" t="s">
        <v>37</v>
      </c>
      <c r="B122">
        <v>0</v>
      </c>
      <c r="C122">
        <v>18.980484036986802</v>
      </c>
      <c r="D122">
        <v>0</v>
      </c>
    </row>
    <row r="123" spans="1:4" x14ac:dyDescent="0.25">
      <c r="A123" t="s">
        <v>38</v>
      </c>
      <c r="B123">
        <v>0</v>
      </c>
      <c r="C123">
        <v>44.733847371476003</v>
      </c>
      <c r="D123">
        <v>0</v>
      </c>
    </row>
    <row r="124" spans="1:4" x14ac:dyDescent="0.25">
      <c r="A124" t="s">
        <v>58</v>
      </c>
      <c r="B124">
        <v>0</v>
      </c>
      <c r="C124">
        <v>112.759258279074</v>
      </c>
      <c r="D124">
        <v>0</v>
      </c>
    </row>
    <row r="125" spans="1:4" x14ac:dyDescent="0.25">
      <c r="A125" t="s">
        <v>48</v>
      </c>
      <c r="B125">
        <v>0</v>
      </c>
      <c r="C125">
        <v>44.373557275281001</v>
      </c>
      <c r="D125">
        <v>0</v>
      </c>
    </row>
    <row r="126" spans="1:4" x14ac:dyDescent="0.25">
      <c r="A126" t="s">
        <v>40</v>
      </c>
      <c r="B126">
        <v>0</v>
      </c>
      <c r="C126">
        <v>136.36625546756201</v>
      </c>
      <c r="D126">
        <v>0</v>
      </c>
    </row>
    <row r="127" spans="1:4" x14ac:dyDescent="0.25">
      <c r="A127" t="s">
        <v>56</v>
      </c>
      <c r="B127">
        <v>0</v>
      </c>
      <c r="C127">
        <v>46.581861855579</v>
      </c>
      <c r="D127">
        <v>0</v>
      </c>
    </row>
  </sheetData>
  <sortState ref="A88:D127">
    <sortCondition descending="1" ref="D88:D127"/>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topLeftCell="A34" zoomScale="70" zoomScaleNormal="70" workbookViewId="0">
      <selection activeCell="T51" sqref="T51"/>
    </sheetView>
  </sheetViews>
  <sheetFormatPr defaultRowHeight="15" x14ac:dyDescent="0.25"/>
  <cols>
    <col min="6" max="6" width="11.5703125" bestFit="1" customWidth="1"/>
    <col min="10" max="10" width="12" bestFit="1" customWidth="1"/>
    <col min="13" max="13" width="16.28515625" bestFit="1" customWidth="1"/>
    <col min="14" max="14" width="18.42578125" bestFit="1" customWidth="1"/>
    <col min="15" max="15" width="10" bestFit="1" customWidth="1"/>
    <col min="16" max="16" width="6.5703125" bestFit="1" customWidth="1"/>
    <col min="17" max="17" width="10.28515625" bestFit="1" customWidth="1"/>
    <col min="18" max="18" width="8.5703125" bestFit="1" customWidth="1"/>
    <col min="19" max="19" width="16.42578125" bestFit="1" customWidth="1"/>
    <col min="20" max="20" width="14.85546875" bestFit="1" customWidth="1"/>
    <col min="21" max="21" width="7" bestFit="1" customWidth="1"/>
    <col min="22" max="22" width="6.7109375" bestFit="1" customWidth="1"/>
    <col min="23" max="23" width="6.140625" bestFit="1" customWidth="1"/>
    <col min="26" max="26" width="24.5703125" bestFit="1" customWidth="1"/>
    <col min="28" max="28" width="12.5703125" bestFit="1" customWidth="1"/>
  </cols>
  <sheetData>
    <row r="1" spans="1:28" x14ac:dyDescent="0.25">
      <c r="A1" t="s">
        <v>129</v>
      </c>
      <c r="B1" t="s">
        <v>130</v>
      </c>
      <c r="C1" t="s">
        <v>131</v>
      </c>
      <c r="D1" t="s">
        <v>132</v>
      </c>
      <c r="E1" t="s">
        <v>133</v>
      </c>
      <c r="F1" t="s">
        <v>134</v>
      </c>
      <c r="G1" t="s">
        <v>135</v>
      </c>
      <c r="H1" t="s">
        <v>136</v>
      </c>
      <c r="I1" t="s">
        <v>137</v>
      </c>
      <c r="J1" t="s">
        <v>138</v>
      </c>
      <c r="K1" s="21">
        <v>35431</v>
      </c>
      <c r="M1" t="s">
        <v>124</v>
      </c>
      <c r="N1" s="26" t="s">
        <v>148</v>
      </c>
      <c r="O1" s="26" t="s">
        <v>149</v>
      </c>
      <c r="P1" s="26" t="s">
        <v>151</v>
      </c>
      <c r="Q1" s="26" t="s">
        <v>139</v>
      </c>
      <c r="R1" s="26" t="s">
        <v>145</v>
      </c>
      <c r="S1" s="26" t="s">
        <v>147</v>
      </c>
      <c r="T1" s="26" t="s">
        <v>140</v>
      </c>
      <c r="U1" s="26" t="s">
        <v>144</v>
      </c>
      <c r="V1" s="26" t="s">
        <v>150</v>
      </c>
      <c r="W1" s="26" t="s">
        <v>142</v>
      </c>
      <c r="Y1" t="s">
        <v>153</v>
      </c>
    </row>
    <row r="2" spans="1:28" x14ac:dyDescent="0.25">
      <c r="A2" s="26" t="s">
        <v>139</v>
      </c>
      <c r="B2" s="27">
        <v>500</v>
      </c>
      <c r="C2" s="27">
        <v>500</v>
      </c>
      <c r="D2">
        <v>10</v>
      </c>
      <c r="E2" t="s">
        <v>13</v>
      </c>
      <c r="F2" s="21">
        <v>36514</v>
      </c>
      <c r="G2">
        <v>4</v>
      </c>
      <c r="H2" s="11">
        <v>6.41025641025641E-3</v>
      </c>
      <c r="I2" s="10">
        <v>43.859304508766499</v>
      </c>
      <c r="J2" s="28">
        <f>10000*H2/I2</f>
        <v>1.461549945228872</v>
      </c>
      <c r="K2">
        <f>(F2-K1)/365</f>
        <v>2.967123287671233</v>
      </c>
      <c r="M2" t="s">
        <v>176</v>
      </c>
      <c r="N2">
        <v>2618.8000000000002</v>
      </c>
      <c r="O2" t="s">
        <v>178</v>
      </c>
      <c r="P2">
        <v>2576</v>
      </c>
      <c r="Q2" t="s">
        <v>179</v>
      </c>
      <c r="R2">
        <v>2647</v>
      </c>
      <c r="S2" t="s">
        <v>180</v>
      </c>
      <c r="T2">
        <f>(N2-P2)/(R2-P2)</f>
        <v>0.60281690140845323</v>
      </c>
    </row>
    <row r="3" spans="1:28" x14ac:dyDescent="0.25">
      <c r="A3" s="26" t="s">
        <v>140</v>
      </c>
      <c r="B3" s="27">
        <v>500</v>
      </c>
      <c r="C3" s="27">
        <v>500</v>
      </c>
      <c r="D3">
        <v>10</v>
      </c>
      <c r="E3" t="s">
        <v>141</v>
      </c>
      <c r="F3" s="21">
        <v>37380</v>
      </c>
      <c r="G3">
        <v>7</v>
      </c>
      <c r="H3" s="11">
        <v>0.51684301809301803</v>
      </c>
      <c r="I3" s="10">
        <v>1113.7787541688101</v>
      </c>
      <c r="J3" s="28">
        <f t="shared" ref="J3:J11" si="0">10000*H3/I3</f>
        <v>4.6404460146012321</v>
      </c>
      <c r="M3" t="s">
        <v>177</v>
      </c>
      <c r="N3">
        <v>6.0133000000000001</v>
      </c>
      <c r="O3" t="s">
        <v>178</v>
      </c>
      <c r="P3">
        <v>6.0262000000000002</v>
      </c>
      <c r="Q3" t="s">
        <v>179</v>
      </c>
      <c r="R3">
        <v>6.2678000000000003</v>
      </c>
      <c r="S3" t="s">
        <v>180</v>
      </c>
      <c r="T3">
        <f>(N3-P3)/(R3-P3)</f>
        <v>-5.3394039735099881E-2</v>
      </c>
    </row>
    <row r="4" spans="1:28" x14ac:dyDescent="0.25">
      <c r="A4" s="26" t="s">
        <v>142</v>
      </c>
      <c r="B4" s="27">
        <v>500</v>
      </c>
      <c r="C4" s="27">
        <v>500</v>
      </c>
      <c r="D4">
        <v>10</v>
      </c>
      <c r="E4" t="s">
        <v>143</v>
      </c>
      <c r="F4" s="21">
        <v>38183</v>
      </c>
      <c r="G4">
        <v>10</v>
      </c>
      <c r="H4" s="11">
        <v>0.27177260239760198</v>
      </c>
      <c r="I4" s="10">
        <v>968.04741368058501</v>
      </c>
      <c r="J4" s="28">
        <f t="shared" si="0"/>
        <v>2.8074306956133817</v>
      </c>
      <c r="M4" t="s">
        <v>181</v>
      </c>
      <c r="N4">
        <v>9.33</v>
      </c>
      <c r="O4" t="s">
        <v>178</v>
      </c>
      <c r="P4">
        <v>7.3489000000000004</v>
      </c>
      <c r="Q4" t="s">
        <v>179</v>
      </c>
      <c r="R4">
        <v>9.6569000000000003</v>
      </c>
      <c r="S4" t="s">
        <v>180</v>
      </c>
      <c r="AA4" t="s">
        <v>182</v>
      </c>
      <c r="AB4" t="s">
        <v>183</v>
      </c>
    </row>
    <row r="5" spans="1:28" x14ac:dyDescent="0.25">
      <c r="A5" s="26" t="s">
        <v>144</v>
      </c>
      <c r="B5" s="27">
        <v>500</v>
      </c>
      <c r="C5" s="27">
        <v>500</v>
      </c>
      <c r="D5">
        <v>5</v>
      </c>
      <c r="E5" t="s">
        <v>4</v>
      </c>
      <c r="F5" s="21">
        <v>37633</v>
      </c>
      <c r="G5">
        <v>8</v>
      </c>
      <c r="H5" s="11">
        <v>4.7179487179487202E-2</v>
      </c>
      <c r="I5" s="10">
        <v>358.11578797432003</v>
      </c>
      <c r="J5" s="28">
        <f t="shared" si="0"/>
        <v>1.3174366717077095</v>
      </c>
      <c r="Z5" s="26" t="s">
        <v>139</v>
      </c>
      <c r="AA5" s="28">
        <v>1.3571428571428601</v>
      </c>
      <c r="AB5" s="28">
        <v>3</v>
      </c>
    </row>
    <row r="6" spans="1:28" x14ac:dyDescent="0.25">
      <c r="A6" s="26" t="s">
        <v>145</v>
      </c>
      <c r="B6" s="27">
        <v>500</v>
      </c>
      <c r="C6" s="27">
        <v>500</v>
      </c>
      <c r="D6">
        <v>10</v>
      </c>
      <c r="E6" t="s">
        <v>146</v>
      </c>
      <c r="F6" s="21">
        <v>37232</v>
      </c>
      <c r="G6">
        <v>5</v>
      </c>
      <c r="H6" s="11">
        <v>7.1794871794871803E-2</v>
      </c>
      <c r="I6" s="10">
        <v>263.74332716900102</v>
      </c>
      <c r="J6" s="28">
        <f t="shared" si="0"/>
        <v>2.7221493171225219</v>
      </c>
      <c r="Z6" s="26" t="s">
        <v>140</v>
      </c>
      <c r="AA6" s="28">
        <v>2</v>
      </c>
      <c r="AB6" s="28">
        <v>6.21428571428571</v>
      </c>
    </row>
    <row r="7" spans="1:28" x14ac:dyDescent="0.25">
      <c r="A7" s="26" t="s">
        <v>147</v>
      </c>
      <c r="B7" s="27">
        <v>500</v>
      </c>
      <c r="C7" s="27">
        <v>500</v>
      </c>
      <c r="D7">
        <v>5</v>
      </c>
      <c r="E7" t="s">
        <v>61</v>
      </c>
      <c r="F7" s="21">
        <v>37235</v>
      </c>
      <c r="G7">
        <v>6</v>
      </c>
      <c r="H7" s="11">
        <v>4.2783605283605301E-2</v>
      </c>
      <c r="I7" s="10">
        <v>124.755787002874</v>
      </c>
      <c r="J7" s="28">
        <f t="shared" si="0"/>
        <v>3.4293884325077197</v>
      </c>
      <c r="Z7" s="26" t="s">
        <v>142</v>
      </c>
      <c r="AA7" s="28">
        <v>2.8214285714285698</v>
      </c>
      <c r="AB7" s="28">
        <v>8.03571428571429</v>
      </c>
    </row>
    <row r="8" spans="1:28" x14ac:dyDescent="0.25">
      <c r="A8" s="26" t="s">
        <v>148</v>
      </c>
      <c r="B8" s="27">
        <v>500</v>
      </c>
      <c r="C8" s="27">
        <v>500</v>
      </c>
      <c r="D8">
        <v>5</v>
      </c>
      <c r="E8" t="s">
        <v>10</v>
      </c>
      <c r="F8" s="21">
        <v>35611</v>
      </c>
      <c r="G8">
        <v>1</v>
      </c>
      <c r="H8" s="11">
        <v>7.9670329670329706E-2</v>
      </c>
      <c r="I8" s="10">
        <v>191.859451975111</v>
      </c>
      <c r="J8" s="28">
        <f t="shared" si="0"/>
        <v>4.1525360804566951</v>
      </c>
      <c r="Z8" s="26" t="s">
        <v>144</v>
      </c>
      <c r="AA8" s="28">
        <v>3</v>
      </c>
      <c r="AB8" s="28">
        <v>9.46428571428571</v>
      </c>
    </row>
    <row r="9" spans="1:28" x14ac:dyDescent="0.25">
      <c r="A9" s="26" t="s">
        <v>149</v>
      </c>
      <c r="B9" s="27">
        <v>500</v>
      </c>
      <c r="C9" s="27">
        <v>500</v>
      </c>
      <c r="D9">
        <v>5</v>
      </c>
      <c r="E9" t="s">
        <v>62</v>
      </c>
      <c r="F9" s="21">
        <v>36330</v>
      </c>
      <c r="G9">
        <v>2</v>
      </c>
      <c r="H9" s="11">
        <v>2.01923076923077E-2</v>
      </c>
      <c r="I9" s="10">
        <v>285.35827003994802</v>
      </c>
      <c r="J9" s="28">
        <f t="shared" si="0"/>
        <v>0.70761249321706798</v>
      </c>
      <c r="Z9" s="26" t="s">
        <v>145</v>
      </c>
      <c r="AA9" s="28">
        <v>1.6071428571428601</v>
      </c>
      <c r="AB9" s="28">
        <v>3.5714285714285698</v>
      </c>
    </row>
    <row r="10" spans="1:28" x14ac:dyDescent="0.25">
      <c r="A10" s="26" t="s">
        <v>150</v>
      </c>
      <c r="B10" s="27">
        <v>500</v>
      </c>
      <c r="C10" s="27">
        <v>500</v>
      </c>
      <c r="D10">
        <v>10</v>
      </c>
      <c r="E10" t="s">
        <v>54</v>
      </c>
      <c r="F10" s="21">
        <v>37646</v>
      </c>
      <c r="G10">
        <v>9</v>
      </c>
      <c r="H10" s="11">
        <v>5.1282051282051299E-3</v>
      </c>
      <c r="I10" s="10">
        <v>85.785236311449296</v>
      </c>
      <c r="J10" s="28">
        <f t="shared" si="0"/>
        <v>0.59779576867828665</v>
      </c>
      <c r="Z10" s="26" t="s">
        <v>147</v>
      </c>
      <c r="AA10" s="28">
        <v>1.9285714285714299</v>
      </c>
      <c r="AB10" s="28">
        <v>5</v>
      </c>
    </row>
    <row r="11" spans="1:28" x14ac:dyDescent="0.25">
      <c r="A11" s="26" t="s">
        <v>151</v>
      </c>
      <c r="B11" s="27">
        <v>500</v>
      </c>
      <c r="C11" s="27">
        <v>500</v>
      </c>
      <c r="D11">
        <v>10</v>
      </c>
      <c r="E11" t="s">
        <v>152</v>
      </c>
      <c r="F11" s="21">
        <v>36512</v>
      </c>
      <c r="G11">
        <v>3</v>
      </c>
      <c r="H11" s="11">
        <v>0.30672272172272202</v>
      </c>
      <c r="I11" s="10">
        <v>1251.54618678579</v>
      </c>
      <c r="J11" s="28">
        <f t="shared" si="0"/>
        <v>2.4507503195742588</v>
      </c>
      <c r="Z11" s="26" t="s">
        <v>148</v>
      </c>
      <c r="AA11" s="28">
        <v>1</v>
      </c>
      <c r="AB11" s="28">
        <v>1.6071428571428601</v>
      </c>
    </row>
    <row r="12" spans="1:28" x14ac:dyDescent="0.25">
      <c r="Z12" s="26" t="s">
        <v>149</v>
      </c>
      <c r="AA12" s="28">
        <v>2.1071428571428599</v>
      </c>
      <c r="AB12" s="28">
        <v>6.28571428571429</v>
      </c>
    </row>
    <row r="13" spans="1:28" x14ac:dyDescent="0.25">
      <c r="Z13" s="26" t="s">
        <v>150</v>
      </c>
      <c r="AA13" s="28">
        <v>2.8571428571428599</v>
      </c>
      <c r="AB13" s="28">
        <v>8.8928571428571406</v>
      </c>
    </row>
    <row r="14" spans="1:28" x14ac:dyDescent="0.25">
      <c r="A14" t="s">
        <v>129</v>
      </c>
      <c r="B14" t="s">
        <v>130</v>
      </c>
      <c r="C14" t="s">
        <v>131</v>
      </c>
      <c r="D14" t="s">
        <v>132</v>
      </c>
      <c r="E14" t="s">
        <v>133</v>
      </c>
      <c r="F14" t="s">
        <v>134</v>
      </c>
      <c r="G14" t="s">
        <v>135</v>
      </c>
      <c r="H14" t="s">
        <v>136</v>
      </c>
      <c r="I14" t="s">
        <v>137</v>
      </c>
      <c r="J14" t="s">
        <v>138</v>
      </c>
      <c r="Z14" s="26" t="s">
        <v>151</v>
      </c>
      <c r="AA14" s="28">
        <v>1.3214285714285701</v>
      </c>
      <c r="AB14" s="28">
        <v>2.9285714285714302</v>
      </c>
    </row>
    <row r="15" spans="1:28" x14ac:dyDescent="0.25">
      <c r="A15" s="26" t="s">
        <v>151</v>
      </c>
      <c r="B15" s="27">
        <v>500</v>
      </c>
      <c r="C15" s="27">
        <v>500</v>
      </c>
      <c r="D15">
        <v>10</v>
      </c>
      <c r="E15" t="s">
        <v>152</v>
      </c>
      <c r="F15" s="21">
        <v>36512</v>
      </c>
      <c r="G15">
        <v>3</v>
      </c>
      <c r="H15" s="11">
        <v>0.30672272172272202</v>
      </c>
      <c r="I15" s="10">
        <v>1251.54618678579</v>
      </c>
      <c r="J15" s="28">
        <v>2.4507503195742588</v>
      </c>
    </row>
    <row r="16" spans="1:28" x14ac:dyDescent="0.25">
      <c r="A16" s="26" t="s">
        <v>140</v>
      </c>
      <c r="B16" s="27">
        <v>500</v>
      </c>
      <c r="C16" s="27">
        <v>500</v>
      </c>
      <c r="D16">
        <v>10</v>
      </c>
      <c r="E16" t="s">
        <v>141</v>
      </c>
      <c r="F16" s="21">
        <v>37380</v>
      </c>
      <c r="G16">
        <v>7</v>
      </c>
      <c r="H16" s="11">
        <v>0.51684301809301803</v>
      </c>
      <c r="I16" s="10">
        <v>1113.7787541688101</v>
      </c>
      <c r="J16" s="28">
        <v>4.6404460146012321</v>
      </c>
    </row>
    <row r="17" spans="1:14" x14ac:dyDescent="0.25">
      <c r="A17" s="26" t="s">
        <v>142</v>
      </c>
      <c r="B17" s="27">
        <v>500</v>
      </c>
      <c r="C17" s="27">
        <v>500</v>
      </c>
      <c r="D17">
        <v>10</v>
      </c>
      <c r="E17" t="s">
        <v>143</v>
      </c>
      <c r="F17" s="21">
        <v>38183</v>
      </c>
      <c r="G17">
        <v>10</v>
      </c>
      <c r="H17" s="11">
        <v>0.27177260239760198</v>
      </c>
      <c r="I17" s="10">
        <v>968.04741368058501</v>
      </c>
      <c r="J17" s="28">
        <v>2.8074306956133817</v>
      </c>
    </row>
    <row r="18" spans="1:14" x14ac:dyDescent="0.25">
      <c r="A18" s="26" t="s">
        <v>144</v>
      </c>
      <c r="B18" s="27">
        <v>500</v>
      </c>
      <c r="C18" s="27">
        <v>500</v>
      </c>
      <c r="D18">
        <v>5</v>
      </c>
      <c r="E18" t="s">
        <v>4</v>
      </c>
      <c r="F18" s="21">
        <v>37633</v>
      </c>
      <c r="G18">
        <v>8</v>
      </c>
      <c r="H18" s="11">
        <v>4.7179487179487202E-2</v>
      </c>
      <c r="I18" s="10">
        <v>358.11578797432003</v>
      </c>
      <c r="J18" s="28">
        <v>1.3174366717077095</v>
      </c>
    </row>
    <row r="19" spans="1:14" x14ac:dyDescent="0.25">
      <c r="A19" s="26" t="s">
        <v>149</v>
      </c>
      <c r="B19" s="27">
        <v>500</v>
      </c>
      <c r="C19" s="27">
        <v>500</v>
      </c>
      <c r="D19">
        <v>5</v>
      </c>
      <c r="E19" t="s">
        <v>62</v>
      </c>
      <c r="F19" s="21">
        <v>36330</v>
      </c>
      <c r="G19">
        <v>2</v>
      </c>
      <c r="H19" s="11">
        <v>2.01923076923077E-2</v>
      </c>
      <c r="I19" s="10">
        <v>285.35827003994802</v>
      </c>
      <c r="J19" s="28">
        <v>0.70761249321706798</v>
      </c>
    </row>
    <row r="20" spans="1:14" x14ac:dyDescent="0.25">
      <c r="A20" s="26" t="s">
        <v>145</v>
      </c>
      <c r="B20" s="27">
        <v>500</v>
      </c>
      <c r="C20" s="27">
        <v>500</v>
      </c>
      <c r="D20">
        <v>10</v>
      </c>
      <c r="E20" t="s">
        <v>146</v>
      </c>
      <c r="F20" s="21">
        <v>37232</v>
      </c>
      <c r="G20">
        <v>5</v>
      </c>
      <c r="H20" s="11">
        <v>7.1794871794871803E-2</v>
      </c>
      <c r="I20" s="10">
        <v>263.74332716900102</v>
      </c>
      <c r="J20" s="28">
        <v>2.7221493171225219</v>
      </c>
    </row>
    <row r="21" spans="1:14" x14ac:dyDescent="0.25">
      <c r="A21" s="26" t="s">
        <v>148</v>
      </c>
      <c r="B21" s="27">
        <v>500</v>
      </c>
      <c r="C21" s="27">
        <v>500</v>
      </c>
      <c r="D21">
        <v>5</v>
      </c>
      <c r="E21" t="s">
        <v>10</v>
      </c>
      <c r="F21" s="21">
        <v>35611</v>
      </c>
      <c r="G21">
        <v>1</v>
      </c>
      <c r="H21" s="11">
        <v>7.9670329670329706E-2</v>
      </c>
      <c r="I21" s="10">
        <v>191.859451975111</v>
      </c>
      <c r="J21" s="28">
        <v>4.1525360804566951</v>
      </c>
    </row>
    <row r="22" spans="1:14" x14ac:dyDescent="0.25">
      <c r="A22" s="26" t="s">
        <v>147</v>
      </c>
      <c r="B22" s="27">
        <v>500</v>
      </c>
      <c r="C22" s="27">
        <v>500</v>
      </c>
      <c r="D22">
        <v>5</v>
      </c>
      <c r="E22" t="s">
        <v>61</v>
      </c>
      <c r="F22" s="21">
        <v>37235</v>
      </c>
      <c r="G22">
        <v>6</v>
      </c>
      <c r="H22" s="11">
        <v>4.2783605283605301E-2</v>
      </c>
      <c r="I22" s="10">
        <v>124.755787002874</v>
      </c>
      <c r="J22" s="28">
        <v>3.4293884325077197</v>
      </c>
    </row>
    <row r="23" spans="1:14" x14ac:dyDescent="0.25">
      <c r="A23" s="26" t="s">
        <v>150</v>
      </c>
      <c r="B23" s="27">
        <v>500</v>
      </c>
      <c r="C23" s="27">
        <v>500</v>
      </c>
      <c r="D23">
        <v>10</v>
      </c>
      <c r="E23" t="s">
        <v>54</v>
      </c>
      <c r="F23" s="21">
        <v>37646</v>
      </c>
      <c r="G23">
        <v>9</v>
      </c>
      <c r="H23" s="11">
        <v>5.1282051282051299E-3</v>
      </c>
      <c r="I23" s="10">
        <v>85.785236311449296</v>
      </c>
      <c r="J23" s="28">
        <v>0.59779576867828665</v>
      </c>
    </row>
    <row r="24" spans="1:14" x14ac:dyDescent="0.25">
      <c r="A24" s="26" t="s">
        <v>139</v>
      </c>
      <c r="B24" s="27">
        <v>500</v>
      </c>
      <c r="C24" s="27">
        <v>500</v>
      </c>
      <c r="D24">
        <v>10</v>
      </c>
      <c r="E24" t="s">
        <v>13</v>
      </c>
      <c r="F24" s="21">
        <v>36514</v>
      </c>
      <c r="G24">
        <v>4</v>
      </c>
      <c r="H24" s="11">
        <v>6.41025641025641E-3</v>
      </c>
      <c r="I24" s="10">
        <v>43.859304508766499</v>
      </c>
      <c r="J24" s="28">
        <v>1.461549945228872</v>
      </c>
    </row>
    <row r="27" spans="1:14" x14ac:dyDescent="0.25">
      <c r="A27" t="s">
        <v>129</v>
      </c>
      <c r="B27" t="s">
        <v>130</v>
      </c>
      <c r="C27" t="s">
        <v>131</v>
      </c>
      <c r="D27" t="s">
        <v>132</v>
      </c>
      <c r="E27" t="s">
        <v>133</v>
      </c>
      <c r="F27" t="s">
        <v>134</v>
      </c>
      <c r="G27" t="s">
        <v>135</v>
      </c>
      <c r="H27" t="s">
        <v>136</v>
      </c>
      <c r="I27" t="s">
        <v>137</v>
      </c>
      <c r="J27" t="s">
        <v>138</v>
      </c>
      <c r="K27" s="21">
        <v>35431</v>
      </c>
    </row>
    <row r="28" spans="1:14" x14ac:dyDescent="0.25">
      <c r="A28" s="26" t="s">
        <v>139</v>
      </c>
      <c r="B28" s="27">
        <v>500</v>
      </c>
      <c r="C28" s="27">
        <v>500</v>
      </c>
      <c r="D28">
        <v>10</v>
      </c>
      <c r="E28" t="s">
        <v>13</v>
      </c>
      <c r="F28" s="21">
        <v>36514</v>
      </c>
      <c r="G28">
        <v>4</v>
      </c>
      <c r="H28" s="11">
        <v>6.41025641025641E-3</v>
      </c>
      <c r="I28" s="10">
        <v>43.859304508766499</v>
      </c>
      <c r="J28" s="28">
        <v>1.461549945228872</v>
      </c>
      <c r="K28" s="9">
        <f>(F28-K27)/365</f>
        <v>2.967123287671233</v>
      </c>
      <c r="L28">
        <f>I28/K28</f>
        <v>14.78176006066461</v>
      </c>
      <c r="N28">
        <f>SUM(I28:I37)/SUM(K28:K37)</f>
        <v>1582.5162577799067</v>
      </c>
    </row>
    <row r="29" spans="1:14" x14ac:dyDescent="0.25">
      <c r="A29" s="26" t="s">
        <v>140</v>
      </c>
      <c r="B29" s="27">
        <v>500</v>
      </c>
      <c r="C29" s="27">
        <v>500</v>
      </c>
      <c r="D29">
        <v>10</v>
      </c>
      <c r="E29" t="s">
        <v>141</v>
      </c>
      <c r="F29" s="21">
        <v>37380</v>
      </c>
      <c r="G29">
        <v>7</v>
      </c>
      <c r="H29" s="11">
        <v>0.51684301809301803</v>
      </c>
      <c r="I29" s="10">
        <v>1113.7787541688101</v>
      </c>
      <c r="J29" s="28">
        <v>4.6404460146012321</v>
      </c>
      <c r="K29" s="9">
        <f>(F29-F28)/365</f>
        <v>2.3726027397260272</v>
      </c>
      <c r="L29">
        <f t="shared" ref="L29:L37" si="1">I29/K29</f>
        <v>469.43330862773178</v>
      </c>
    </row>
    <row r="30" spans="1:14" x14ac:dyDescent="0.25">
      <c r="A30" s="26" t="s">
        <v>142</v>
      </c>
      <c r="B30" s="27">
        <v>500</v>
      </c>
      <c r="C30" s="27">
        <v>500</v>
      </c>
      <c r="D30">
        <v>10</v>
      </c>
      <c r="E30" t="s">
        <v>143</v>
      </c>
      <c r="F30" s="21">
        <v>38183</v>
      </c>
      <c r="G30">
        <v>10</v>
      </c>
      <c r="H30" s="11">
        <v>0.27177260239760198</v>
      </c>
      <c r="I30" s="10">
        <v>968.04741368058501</v>
      </c>
      <c r="J30" s="28">
        <v>2.8074306956133817</v>
      </c>
      <c r="K30" s="9">
        <f t="shared" ref="K30:K37" si="2">(F30-F29)/365</f>
        <v>2.2000000000000002</v>
      </c>
      <c r="L30">
        <f t="shared" si="1"/>
        <v>440.02155167299316</v>
      </c>
    </row>
    <row r="31" spans="1:14" x14ac:dyDescent="0.25">
      <c r="A31" s="26" t="s">
        <v>144</v>
      </c>
      <c r="B31" s="27">
        <v>500</v>
      </c>
      <c r="C31" s="27">
        <v>500</v>
      </c>
      <c r="D31">
        <v>5</v>
      </c>
      <c r="E31" t="s">
        <v>4</v>
      </c>
      <c r="F31" s="21">
        <v>37633</v>
      </c>
      <c r="G31">
        <v>8</v>
      </c>
      <c r="H31" s="11">
        <v>4.7179487179487202E-2</v>
      </c>
      <c r="I31" s="10">
        <v>358.11578797432003</v>
      </c>
      <c r="J31" s="28">
        <v>1.3174366717077095</v>
      </c>
      <c r="K31" s="9">
        <f t="shared" si="2"/>
        <v>-1.5068493150684932</v>
      </c>
      <c r="L31">
        <f t="shared" si="1"/>
        <v>-237.65865929204875</v>
      </c>
    </row>
    <row r="32" spans="1:14" x14ac:dyDescent="0.25">
      <c r="A32" s="26" t="s">
        <v>145</v>
      </c>
      <c r="B32" s="27">
        <v>500</v>
      </c>
      <c r="C32" s="27">
        <v>500</v>
      </c>
      <c r="D32">
        <v>10</v>
      </c>
      <c r="E32" t="s">
        <v>146</v>
      </c>
      <c r="F32" s="21">
        <v>37232</v>
      </c>
      <c r="G32">
        <v>5</v>
      </c>
      <c r="H32" s="11">
        <v>7.1794871794871803E-2</v>
      </c>
      <c r="I32" s="10">
        <v>263.74332716900102</v>
      </c>
      <c r="J32" s="28">
        <v>2.7221493171225219</v>
      </c>
      <c r="K32" s="9">
        <f t="shared" si="2"/>
        <v>-1.0986301369863014</v>
      </c>
      <c r="L32">
        <f t="shared" si="1"/>
        <v>-240.06562198674655</v>
      </c>
    </row>
    <row r="33" spans="1:12" x14ac:dyDescent="0.25">
      <c r="A33" s="26" t="s">
        <v>147</v>
      </c>
      <c r="B33" s="27">
        <v>500</v>
      </c>
      <c r="C33" s="27">
        <v>500</v>
      </c>
      <c r="D33">
        <v>5</v>
      </c>
      <c r="E33" t="s">
        <v>61</v>
      </c>
      <c r="F33" s="21">
        <v>37235</v>
      </c>
      <c r="G33">
        <v>6</v>
      </c>
      <c r="H33" s="11">
        <v>4.2783605283605301E-2</v>
      </c>
      <c r="I33" s="10">
        <v>124.755787002874</v>
      </c>
      <c r="J33" s="28">
        <v>3.4293884325077197</v>
      </c>
      <c r="K33" s="9">
        <f t="shared" si="2"/>
        <v>8.21917808219178E-3</v>
      </c>
      <c r="L33">
        <f t="shared" si="1"/>
        <v>15178.620752016339</v>
      </c>
    </row>
    <row r="34" spans="1:12" x14ac:dyDescent="0.25">
      <c r="A34" s="26" t="s">
        <v>148</v>
      </c>
      <c r="B34" s="27">
        <v>500</v>
      </c>
      <c r="C34" s="27">
        <v>500</v>
      </c>
      <c r="D34">
        <v>5</v>
      </c>
      <c r="E34" t="s">
        <v>10</v>
      </c>
      <c r="F34" s="21">
        <v>35611</v>
      </c>
      <c r="G34">
        <v>1</v>
      </c>
      <c r="H34" s="11">
        <v>7.9670329670329706E-2</v>
      </c>
      <c r="I34" s="10">
        <v>191.859451975111</v>
      </c>
      <c r="J34" s="28">
        <v>4.1525360804566951</v>
      </c>
      <c r="K34" s="9">
        <f t="shared" si="2"/>
        <v>-4.4493150684931511</v>
      </c>
      <c r="L34">
        <f t="shared" si="1"/>
        <v>-43.121120671746006</v>
      </c>
    </row>
    <row r="35" spans="1:12" x14ac:dyDescent="0.25">
      <c r="A35" s="26" t="s">
        <v>149</v>
      </c>
      <c r="B35" s="27">
        <v>500</v>
      </c>
      <c r="C35" s="27">
        <v>500</v>
      </c>
      <c r="D35">
        <v>5</v>
      </c>
      <c r="E35" t="s">
        <v>62</v>
      </c>
      <c r="F35" s="21">
        <v>36330</v>
      </c>
      <c r="G35">
        <v>2</v>
      </c>
      <c r="H35" s="11">
        <v>2.01923076923077E-2</v>
      </c>
      <c r="I35" s="10">
        <v>285.35827003994802</v>
      </c>
      <c r="J35" s="28">
        <v>0.70761249321706798</v>
      </c>
      <c r="K35" s="9">
        <f t="shared" si="2"/>
        <v>1.9698630136986301</v>
      </c>
      <c r="L35">
        <f t="shared" si="1"/>
        <v>144.86198687702506</v>
      </c>
    </row>
    <row r="36" spans="1:12" x14ac:dyDescent="0.25">
      <c r="A36" s="26" t="s">
        <v>150</v>
      </c>
      <c r="B36" s="27">
        <v>500</v>
      </c>
      <c r="C36" s="27">
        <v>500</v>
      </c>
      <c r="D36">
        <v>10</v>
      </c>
      <c r="E36" t="s">
        <v>54</v>
      </c>
      <c r="F36" s="21">
        <v>37646</v>
      </c>
      <c r="G36">
        <v>9</v>
      </c>
      <c r="H36" s="11">
        <v>5.1282051282051299E-3</v>
      </c>
      <c r="I36" s="10">
        <v>85.785236311449296</v>
      </c>
      <c r="J36" s="28">
        <v>0.59779576867828665</v>
      </c>
      <c r="K36" s="9">
        <f t="shared" si="2"/>
        <v>3.6054794520547944</v>
      </c>
      <c r="L36">
        <f t="shared" si="1"/>
        <v>23.79301766996884</v>
      </c>
    </row>
    <row r="37" spans="1:12" x14ac:dyDescent="0.25">
      <c r="A37" s="26" t="s">
        <v>151</v>
      </c>
      <c r="B37" s="27">
        <v>500</v>
      </c>
      <c r="C37" s="27">
        <v>500</v>
      </c>
      <c r="D37">
        <v>10</v>
      </c>
      <c r="E37" t="s">
        <v>152</v>
      </c>
      <c r="F37" s="21">
        <v>36512</v>
      </c>
      <c r="G37">
        <v>3</v>
      </c>
      <c r="H37" s="11">
        <v>0.30672272172272202</v>
      </c>
      <c r="I37" s="10">
        <v>1251.54618678579</v>
      </c>
      <c r="J37" s="28">
        <v>2.4507503195742588</v>
      </c>
      <c r="K37" s="9">
        <f t="shared" si="2"/>
        <v>-3.106849315068493</v>
      </c>
      <c r="L37">
        <f t="shared" si="1"/>
        <v>-402.83453102011759</v>
      </c>
    </row>
    <row r="39" spans="1:12" x14ac:dyDescent="0.25">
      <c r="A39" t="s">
        <v>129</v>
      </c>
      <c r="B39" t="s">
        <v>130</v>
      </c>
      <c r="C39" t="s">
        <v>131</v>
      </c>
      <c r="D39" t="s">
        <v>132</v>
      </c>
      <c r="E39" t="s">
        <v>133</v>
      </c>
      <c r="F39" t="s">
        <v>134</v>
      </c>
      <c r="G39" t="s">
        <v>135</v>
      </c>
      <c r="H39" t="s">
        <v>136</v>
      </c>
      <c r="I39" t="s">
        <v>137</v>
      </c>
      <c r="J39" t="s">
        <v>138</v>
      </c>
    </row>
    <row r="40" spans="1:12" x14ac:dyDescent="0.25">
      <c r="A40" t="s">
        <v>140</v>
      </c>
      <c r="B40">
        <v>500</v>
      </c>
      <c r="C40">
        <v>500</v>
      </c>
      <c r="D40">
        <v>10</v>
      </c>
      <c r="E40" t="s">
        <v>141</v>
      </c>
      <c r="F40">
        <v>37380</v>
      </c>
      <c r="G40">
        <v>7</v>
      </c>
      <c r="H40">
        <v>0.51684301809301803</v>
      </c>
      <c r="I40">
        <v>1113.7787541688101</v>
      </c>
      <c r="J40" s="9">
        <v>4.6404460146012321</v>
      </c>
    </row>
    <row r="41" spans="1:12" x14ac:dyDescent="0.25">
      <c r="A41" t="s">
        <v>148</v>
      </c>
      <c r="B41">
        <v>500</v>
      </c>
      <c r="C41">
        <v>500</v>
      </c>
      <c r="D41">
        <v>5</v>
      </c>
      <c r="E41" t="s">
        <v>10</v>
      </c>
      <c r="F41">
        <v>35611</v>
      </c>
      <c r="G41">
        <v>1</v>
      </c>
      <c r="H41">
        <v>7.9670329670329706E-2</v>
      </c>
      <c r="I41">
        <v>191.859451975111</v>
      </c>
      <c r="J41" s="9">
        <v>4.1525360804566951</v>
      </c>
    </row>
    <row r="42" spans="1:12" x14ac:dyDescent="0.25">
      <c r="A42" t="s">
        <v>147</v>
      </c>
      <c r="B42">
        <v>500</v>
      </c>
      <c r="C42">
        <v>500</v>
      </c>
      <c r="D42">
        <v>5</v>
      </c>
      <c r="E42" t="s">
        <v>61</v>
      </c>
      <c r="F42">
        <v>37235</v>
      </c>
      <c r="G42">
        <v>6</v>
      </c>
      <c r="H42">
        <v>4.2783605283605301E-2</v>
      </c>
      <c r="I42">
        <v>124.755787002874</v>
      </c>
      <c r="J42" s="9">
        <v>3.4293884325077197</v>
      </c>
    </row>
    <row r="43" spans="1:12" x14ac:dyDescent="0.25">
      <c r="A43" t="s">
        <v>142</v>
      </c>
      <c r="B43">
        <v>500</v>
      </c>
      <c r="C43">
        <v>500</v>
      </c>
      <c r="D43">
        <v>10</v>
      </c>
      <c r="E43" t="s">
        <v>143</v>
      </c>
      <c r="F43">
        <v>38183</v>
      </c>
      <c r="G43">
        <v>10</v>
      </c>
      <c r="H43">
        <v>0.27177260239760198</v>
      </c>
      <c r="I43">
        <v>968.04741368058501</v>
      </c>
      <c r="J43" s="9">
        <v>2.8074306956133817</v>
      </c>
    </row>
    <row r="44" spans="1:12" x14ac:dyDescent="0.25">
      <c r="A44" t="s">
        <v>145</v>
      </c>
      <c r="B44">
        <v>500</v>
      </c>
      <c r="C44">
        <v>500</v>
      </c>
      <c r="D44">
        <v>10</v>
      </c>
      <c r="E44" t="s">
        <v>146</v>
      </c>
      <c r="F44">
        <v>37232</v>
      </c>
      <c r="G44">
        <v>5</v>
      </c>
      <c r="H44">
        <v>7.1794871794871803E-2</v>
      </c>
      <c r="I44">
        <v>263.74332716900102</v>
      </c>
      <c r="J44" s="9">
        <v>2.7221493171225219</v>
      </c>
    </row>
    <row r="45" spans="1:12" x14ac:dyDescent="0.25">
      <c r="A45" t="s">
        <v>151</v>
      </c>
      <c r="B45">
        <v>500</v>
      </c>
      <c r="C45">
        <v>500</v>
      </c>
      <c r="D45">
        <v>10</v>
      </c>
      <c r="E45" t="s">
        <v>152</v>
      </c>
      <c r="F45">
        <v>36512</v>
      </c>
      <c r="G45">
        <v>3</v>
      </c>
      <c r="H45">
        <v>0.30672272172272202</v>
      </c>
      <c r="I45">
        <v>1251.54618678579</v>
      </c>
      <c r="J45" s="9">
        <v>2.4507503195742588</v>
      </c>
    </row>
    <row r="46" spans="1:12" x14ac:dyDescent="0.25">
      <c r="A46" t="s">
        <v>139</v>
      </c>
      <c r="B46">
        <v>500</v>
      </c>
      <c r="C46">
        <v>500</v>
      </c>
      <c r="D46">
        <v>10</v>
      </c>
      <c r="E46" t="s">
        <v>13</v>
      </c>
      <c r="F46">
        <v>36514</v>
      </c>
      <c r="G46">
        <v>4</v>
      </c>
      <c r="H46">
        <v>6.41025641025641E-3</v>
      </c>
      <c r="I46">
        <v>43.859304508766499</v>
      </c>
      <c r="J46" s="9">
        <v>1.461549945228872</v>
      </c>
    </row>
    <row r="47" spans="1:12" x14ac:dyDescent="0.25">
      <c r="A47" t="s">
        <v>144</v>
      </c>
      <c r="B47">
        <v>500</v>
      </c>
      <c r="C47">
        <v>500</v>
      </c>
      <c r="D47">
        <v>5</v>
      </c>
      <c r="E47" t="s">
        <v>4</v>
      </c>
      <c r="F47">
        <v>37633</v>
      </c>
      <c r="G47">
        <v>8</v>
      </c>
      <c r="H47">
        <v>4.7179487179487202E-2</v>
      </c>
      <c r="I47">
        <v>358.11578797432003</v>
      </c>
      <c r="J47" s="9">
        <v>1.3174366717077095</v>
      </c>
    </row>
    <row r="48" spans="1:12" x14ac:dyDescent="0.25">
      <c r="A48" t="s">
        <v>149</v>
      </c>
      <c r="B48">
        <v>500</v>
      </c>
      <c r="C48">
        <v>500</v>
      </c>
      <c r="D48">
        <v>5</v>
      </c>
      <c r="E48" t="s">
        <v>62</v>
      </c>
      <c r="F48">
        <v>36330</v>
      </c>
      <c r="G48">
        <v>2</v>
      </c>
      <c r="H48">
        <v>2.01923076923077E-2</v>
      </c>
      <c r="I48">
        <v>285.35827003994802</v>
      </c>
      <c r="J48" s="9">
        <v>0.70761249321706798</v>
      </c>
    </row>
    <row r="49" spans="1:10" x14ac:dyDescent="0.25">
      <c r="A49" t="s">
        <v>150</v>
      </c>
      <c r="B49">
        <v>500</v>
      </c>
      <c r="C49">
        <v>500</v>
      </c>
      <c r="D49">
        <v>10</v>
      </c>
      <c r="E49" t="s">
        <v>54</v>
      </c>
      <c r="F49">
        <v>37646</v>
      </c>
      <c r="G49">
        <v>9</v>
      </c>
      <c r="H49">
        <v>5.1282051282051299E-3</v>
      </c>
      <c r="I49">
        <v>85.785236311449296</v>
      </c>
      <c r="J49" s="9">
        <v>0.59779576867828665</v>
      </c>
    </row>
    <row r="55" spans="1:10" x14ac:dyDescent="0.25">
      <c r="A55" t="s">
        <v>129</v>
      </c>
      <c r="B55" t="s">
        <v>130</v>
      </c>
      <c r="C55" t="s">
        <v>131</v>
      </c>
      <c r="D55" t="s">
        <v>132</v>
      </c>
      <c r="E55" t="s">
        <v>133</v>
      </c>
      <c r="F55" t="s">
        <v>134</v>
      </c>
      <c r="G55" t="s">
        <v>135</v>
      </c>
      <c r="H55" t="s">
        <v>136</v>
      </c>
      <c r="I55" t="s">
        <v>137</v>
      </c>
      <c r="J55" t="s">
        <v>138</v>
      </c>
    </row>
    <row r="56" spans="1:10" x14ac:dyDescent="0.25">
      <c r="A56" t="s">
        <v>140</v>
      </c>
      <c r="B56">
        <v>500</v>
      </c>
      <c r="C56">
        <v>500</v>
      </c>
      <c r="D56">
        <v>10</v>
      </c>
      <c r="E56" t="s">
        <v>141</v>
      </c>
      <c r="F56">
        <v>37380</v>
      </c>
      <c r="G56">
        <v>7</v>
      </c>
      <c r="H56">
        <v>0.51684301809301803</v>
      </c>
      <c r="I56">
        <v>1113.7787541688101</v>
      </c>
      <c r="J56">
        <v>4.6404460146012321</v>
      </c>
    </row>
    <row r="57" spans="1:10" x14ac:dyDescent="0.25">
      <c r="A57" t="s">
        <v>151</v>
      </c>
      <c r="B57">
        <v>500</v>
      </c>
      <c r="C57">
        <v>500</v>
      </c>
      <c r="D57">
        <v>10</v>
      </c>
      <c r="E57" t="s">
        <v>152</v>
      </c>
      <c r="F57">
        <v>36512</v>
      </c>
      <c r="G57">
        <v>3</v>
      </c>
      <c r="H57">
        <v>0.30672272172272202</v>
      </c>
      <c r="I57">
        <v>1251.54618678579</v>
      </c>
      <c r="J57">
        <v>2.4507503195742588</v>
      </c>
    </row>
    <row r="58" spans="1:10" x14ac:dyDescent="0.25">
      <c r="A58" t="s">
        <v>142</v>
      </c>
      <c r="B58">
        <v>500</v>
      </c>
      <c r="C58">
        <v>500</v>
      </c>
      <c r="D58">
        <v>10</v>
      </c>
      <c r="E58" t="s">
        <v>143</v>
      </c>
      <c r="F58">
        <v>38183</v>
      </c>
      <c r="G58">
        <v>10</v>
      </c>
      <c r="H58">
        <v>0.27177260239760198</v>
      </c>
      <c r="I58">
        <v>968.04741368058501</v>
      </c>
      <c r="J58">
        <v>2.8074306956133817</v>
      </c>
    </row>
    <row r="59" spans="1:10" x14ac:dyDescent="0.25">
      <c r="A59" t="s">
        <v>148</v>
      </c>
      <c r="B59">
        <v>500</v>
      </c>
      <c r="C59">
        <v>500</v>
      </c>
      <c r="D59">
        <v>5</v>
      </c>
      <c r="E59" t="s">
        <v>10</v>
      </c>
      <c r="F59">
        <v>35611</v>
      </c>
      <c r="G59">
        <v>1</v>
      </c>
      <c r="H59">
        <v>7.9670329670329706E-2</v>
      </c>
      <c r="I59">
        <v>191.859451975111</v>
      </c>
      <c r="J59">
        <v>4.1525360804566951</v>
      </c>
    </row>
    <row r="60" spans="1:10" x14ac:dyDescent="0.25">
      <c r="A60" t="s">
        <v>145</v>
      </c>
      <c r="B60">
        <v>500</v>
      </c>
      <c r="C60">
        <v>500</v>
      </c>
      <c r="D60">
        <v>10</v>
      </c>
      <c r="E60" t="s">
        <v>146</v>
      </c>
      <c r="F60">
        <v>37232</v>
      </c>
      <c r="G60">
        <v>5</v>
      </c>
      <c r="H60">
        <v>7.1794871794871803E-2</v>
      </c>
      <c r="I60">
        <v>263.74332716900102</v>
      </c>
      <c r="J60">
        <v>2.7221493171225219</v>
      </c>
    </row>
    <row r="61" spans="1:10" x14ac:dyDescent="0.25">
      <c r="A61" t="s">
        <v>144</v>
      </c>
      <c r="B61">
        <v>500</v>
      </c>
      <c r="C61">
        <v>500</v>
      </c>
      <c r="D61">
        <v>5</v>
      </c>
      <c r="E61" t="s">
        <v>4</v>
      </c>
      <c r="F61">
        <v>37633</v>
      </c>
      <c r="G61">
        <v>8</v>
      </c>
      <c r="H61">
        <v>4.7179487179487202E-2</v>
      </c>
      <c r="I61">
        <v>358.11578797432003</v>
      </c>
      <c r="J61">
        <v>1.3174366717077095</v>
      </c>
    </row>
    <row r="62" spans="1:10" x14ac:dyDescent="0.25">
      <c r="A62" t="s">
        <v>147</v>
      </c>
      <c r="B62">
        <v>500</v>
      </c>
      <c r="C62">
        <v>500</v>
      </c>
      <c r="D62">
        <v>5</v>
      </c>
      <c r="E62" t="s">
        <v>61</v>
      </c>
      <c r="F62">
        <v>37235</v>
      </c>
      <c r="G62">
        <v>6</v>
      </c>
      <c r="H62">
        <v>4.2783605283605301E-2</v>
      </c>
      <c r="I62">
        <v>124.755787002874</v>
      </c>
      <c r="J62">
        <v>3.4293884325077197</v>
      </c>
    </row>
    <row r="63" spans="1:10" x14ac:dyDescent="0.25">
      <c r="A63" t="s">
        <v>149</v>
      </c>
      <c r="B63">
        <v>500</v>
      </c>
      <c r="C63">
        <v>500</v>
      </c>
      <c r="D63">
        <v>5</v>
      </c>
      <c r="E63" t="s">
        <v>62</v>
      </c>
      <c r="F63">
        <v>36330</v>
      </c>
      <c r="G63">
        <v>2</v>
      </c>
      <c r="H63">
        <v>2.01923076923077E-2</v>
      </c>
      <c r="I63">
        <v>285.35827003994802</v>
      </c>
      <c r="J63">
        <v>0.70761249321706798</v>
      </c>
    </row>
    <row r="64" spans="1:10" x14ac:dyDescent="0.25">
      <c r="A64" t="s">
        <v>139</v>
      </c>
      <c r="B64">
        <v>500</v>
      </c>
      <c r="C64">
        <v>500</v>
      </c>
      <c r="D64">
        <v>10</v>
      </c>
      <c r="E64" t="s">
        <v>13</v>
      </c>
      <c r="F64">
        <v>36514</v>
      </c>
      <c r="G64">
        <v>4</v>
      </c>
      <c r="H64">
        <v>6.41025641025641E-3</v>
      </c>
      <c r="I64">
        <v>43.859304508766499</v>
      </c>
      <c r="J64">
        <v>1.461549945228872</v>
      </c>
    </row>
    <row r="65" spans="1:10" x14ac:dyDescent="0.25">
      <c r="A65" t="s">
        <v>150</v>
      </c>
      <c r="B65">
        <v>500</v>
      </c>
      <c r="C65">
        <v>500</v>
      </c>
      <c r="D65">
        <v>10</v>
      </c>
      <c r="E65" t="s">
        <v>54</v>
      </c>
      <c r="F65">
        <v>37646</v>
      </c>
      <c r="G65">
        <v>9</v>
      </c>
      <c r="H65">
        <v>5.1282051282051299E-3</v>
      </c>
      <c r="I65">
        <v>85.785236311449296</v>
      </c>
      <c r="J65">
        <v>0.59779576867828665</v>
      </c>
    </row>
  </sheetData>
  <sortState ref="A56:J65">
    <sortCondition descending="1" ref="H56:H6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85" zoomScaleNormal="85" workbookViewId="0">
      <selection activeCell="D23" sqref="D23"/>
    </sheetView>
  </sheetViews>
  <sheetFormatPr defaultRowHeight="15" x14ac:dyDescent="0.25"/>
  <cols>
    <col min="1" max="1" width="10.85546875" style="12" bestFit="1" customWidth="1"/>
    <col min="2" max="2" width="33" style="12" bestFit="1" customWidth="1"/>
    <col min="3" max="3" width="14.42578125" style="13" bestFit="1" customWidth="1"/>
    <col min="4" max="4" width="35.140625" style="12" bestFit="1" customWidth="1"/>
    <col min="5" max="5" width="22.7109375" style="13" bestFit="1" customWidth="1"/>
    <col min="6" max="6" width="15.28515625" style="13" bestFit="1" customWidth="1"/>
    <col min="7" max="7" width="38.28515625" style="14" customWidth="1"/>
    <col min="8" max="8" width="24.5703125" style="15" bestFit="1" customWidth="1"/>
    <col min="9" max="16384" width="9.140625" style="12"/>
  </cols>
  <sheetData>
    <row r="1" spans="1:8" x14ac:dyDescent="0.25">
      <c r="A1" s="12" t="s">
        <v>41</v>
      </c>
      <c r="B1" s="12" t="s">
        <v>63</v>
      </c>
      <c r="C1" s="13" t="s">
        <v>64</v>
      </c>
      <c r="D1" s="12" t="s">
        <v>66</v>
      </c>
      <c r="E1" s="13" t="s">
        <v>70</v>
      </c>
      <c r="F1" s="13" t="s">
        <v>74</v>
      </c>
      <c r="G1" s="14" t="s">
        <v>67</v>
      </c>
      <c r="H1" s="15" t="s">
        <v>68</v>
      </c>
    </row>
    <row r="2" spans="1:8" ht="45" x14ac:dyDescent="0.25">
      <c r="A2" s="17" t="s">
        <v>13</v>
      </c>
      <c r="B2" s="12" t="s">
        <v>65</v>
      </c>
      <c r="C2" s="13">
        <v>1.7948717999999999E-2</v>
      </c>
      <c r="D2" s="12" t="s">
        <v>73</v>
      </c>
      <c r="E2" s="13">
        <v>5.7999999999999996E-3</v>
      </c>
      <c r="F2" s="13" t="s">
        <v>71</v>
      </c>
      <c r="G2" s="14" t="s">
        <v>69</v>
      </c>
      <c r="H2" s="15">
        <v>1.20036634557302E-2</v>
      </c>
    </row>
    <row r="3" spans="1:8" ht="105" x14ac:dyDescent="0.25">
      <c r="A3" s="17" t="s">
        <v>32</v>
      </c>
      <c r="B3" s="14" t="s">
        <v>84</v>
      </c>
      <c r="C3" s="13">
        <v>0.176494339</v>
      </c>
      <c r="D3" s="14" t="s">
        <v>86</v>
      </c>
      <c r="E3" s="13">
        <v>0.09</v>
      </c>
      <c r="F3" s="18" t="s">
        <v>85</v>
      </c>
      <c r="G3" s="14" t="s">
        <v>87</v>
      </c>
      <c r="H3" s="15">
        <v>7.5919274064162504E-2</v>
      </c>
    </row>
    <row r="4" spans="1:8" x14ac:dyDescent="0.25">
      <c r="A4" s="17" t="s">
        <v>33</v>
      </c>
      <c r="B4" s="12" t="s">
        <v>81</v>
      </c>
      <c r="C4" s="13">
        <v>8.4294872000000007E-2</v>
      </c>
      <c r="D4" s="12" t="s">
        <v>83</v>
      </c>
      <c r="E4" s="13">
        <v>0</v>
      </c>
      <c r="F4" s="13" t="s">
        <v>82</v>
      </c>
      <c r="H4" s="15">
        <v>0</v>
      </c>
    </row>
    <row r="5" spans="1:8" x14ac:dyDescent="0.25">
      <c r="A5" s="12" t="s">
        <v>0</v>
      </c>
      <c r="C5" s="13">
        <v>0.24292235500000001</v>
      </c>
      <c r="H5" s="15">
        <v>0.124366527446688</v>
      </c>
    </row>
    <row r="6" spans="1:8" ht="105" x14ac:dyDescent="0.25">
      <c r="A6" s="17" t="s">
        <v>34</v>
      </c>
      <c r="C6" s="13">
        <v>7.4895936999999996E-2</v>
      </c>
      <c r="G6" s="14" t="s">
        <v>87</v>
      </c>
      <c r="H6" s="15">
        <v>0</v>
      </c>
    </row>
    <row r="7" spans="1:8" x14ac:dyDescent="0.25">
      <c r="A7" s="12" t="s">
        <v>1</v>
      </c>
      <c r="C7" s="13">
        <v>0.23891802600000001</v>
      </c>
      <c r="H7" s="15">
        <v>0.13615583976928</v>
      </c>
    </row>
    <row r="8" spans="1:8" ht="60" x14ac:dyDescent="0.25">
      <c r="A8" s="17" t="s">
        <v>2</v>
      </c>
      <c r="B8" s="12" t="s">
        <v>78</v>
      </c>
      <c r="C8" s="13">
        <v>1.7948717999999999E-2</v>
      </c>
      <c r="D8" s="12" t="s">
        <v>79</v>
      </c>
      <c r="E8" s="13">
        <v>6.4000000000000003E-3</v>
      </c>
      <c r="F8" s="13" t="s">
        <v>77</v>
      </c>
      <c r="G8" s="14" t="s">
        <v>80</v>
      </c>
    </row>
    <row r="9" spans="1:8" x14ac:dyDescent="0.25">
      <c r="A9" s="12" t="s">
        <v>3</v>
      </c>
      <c r="C9" s="13">
        <v>8.5009434999999994E-2</v>
      </c>
    </row>
    <row r="10" spans="1:8" x14ac:dyDescent="0.25">
      <c r="A10" s="12" t="s">
        <v>4</v>
      </c>
      <c r="C10" s="13">
        <v>0.13904428899999999</v>
      </c>
      <c r="H10" s="15">
        <v>6.0018317278651796E-3</v>
      </c>
    </row>
    <row r="11" spans="1:8" x14ac:dyDescent="0.25">
      <c r="A11" s="12" t="s">
        <v>57</v>
      </c>
      <c r="C11" s="13">
        <v>0.13904428899999999</v>
      </c>
    </row>
    <row r="12" spans="1:8" x14ac:dyDescent="0.25">
      <c r="A12" s="17" t="s">
        <v>38</v>
      </c>
      <c r="C12" s="13">
        <v>3.8723776000000001E-2</v>
      </c>
    </row>
    <row r="13" spans="1:8" x14ac:dyDescent="0.25">
      <c r="A13" s="19" t="s">
        <v>58</v>
      </c>
      <c r="B13" s="19"/>
      <c r="C13" s="20">
        <v>0</v>
      </c>
    </row>
    <row r="14" spans="1:8" x14ac:dyDescent="0.25">
      <c r="A14" s="12" t="s">
        <v>46</v>
      </c>
      <c r="C14" s="13">
        <v>0.24292235500000001</v>
      </c>
    </row>
    <row r="15" spans="1:8" x14ac:dyDescent="0.25">
      <c r="A15" s="12" t="s">
        <v>47</v>
      </c>
      <c r="C15" s="13">
        <v>0.24609140900000001</v>
      </c>
    </row>
    <row r="16" spans="1:8" x14ac:dyDescent="0.25">
      <c r="A16" s="16" t="s">
        <v>5</v>
      </c>
      <c r="C16" s="13">
        <v>0.21229465</v>
      </c>
      <c r="H16" s="15">
        <v>-2.09475879002032E-2</v>
      </c>
    </row>
    <row r="17" spans="1:8" x14ac:dyDescent="0.25">
      <c r="A17" s="17" t="s">
        <v>39</v>
      </c>
      <c r="C17" s="13">
        <v>2.9761905000000002E-2</v>
      </c>
      <c r="H17" s="15">
        <v>2.7865647307944701E-2</v>
      </c>
    </row>
    <row r="18" spans="1:8" x14ac:dyDescent="0.25">
      <c r="A18" s="12" t="s">
        <v>48</v>
      </c>
      <c r="C18" s="13">
        <v>0</v>
      </c>
    </row>
    <row r="19" spans="1:8" x14ac:dyDescent="0.25">
      <c r="A19" s="12" t="s">
        <v>59</v>
      </c>
      <c r="C19" s="13">
        <v>9.4423631999999993E-2</v>
      </c>
    </row>
    <row r="20" spans="1:8" x14ac:dyDescent="0.25">
      <c r="A20" s="12" t="s">
        <v>49</v>
      </c>
      <c r="C20" s="13">
        <v>0</v>
      </c>
      <c r="H20" s="15">
        <v>0</v>
      </c>
    </row>
    <row r="21" spans="1:8" x14ac:dyDescent="0.25">
      <c r="A21" s="12" t="s">
        <v>50</v>
      </c>
      <c r="C21" s="13">
        <v>0.26521256500000001</v>
      </c>
    </row>
    <row r="22" spans="1:8" x14ac:dyDescent="0.25">
      <c r="A22" s="12" t="s">
        <v>6</v>
      </c>
      <c r="C22" s="13">
        <v>0.203916916</v>
      </c>
      <c r="H22" s="15">
        <v>-5.47767175696477E-2</v>
      </c>
    </row>
    <row r="23" spans="1:8" ht="120" x14ac:dyDescent="0.25">
      <c r="A23" s="16" t="s">
        <v>7</v>
      </c>
      <c r="C23" s="13">
        <v>0.21200327499999999</v>
      </c>
      <c r="G23" s="14" t="s">
        <v>88</v>
      </c>
      <c r="H23" s="15">
        <v>-8.1024728326177395E-2</v>
      </c>
    </row>
    <row r="24" spans="1:8" x14ac:dyDescent="0.25">
      <c r="A24" s="12" t="s">
        <v>16</v>
      </c>
      <c r="C24" s="13">
        <v>0.42181290900000001</v>
      </c>
      <c r="H24" s="15">
        <v>6.0595116691457798E-2</v>
      </c>
    </row>
    <row r="25" spans="1:8" x14ac:dyDescent="0.25">
      <c r="A25" s="12" t="s">
        <v>60</v>
      </c>
      <c r="C25" s="13">
        <v>0.42181290900000001</v>
      </c>
    </row>
    <row r="26" spans="1:8" x14ac:dyDescent="0.25">
      <c r="A26" s="16" t="s">
        <v>8</v>
      </c>
      <c r="C26" s="13">
        <v>4.8451547999999997E-2</v>
      </c>
      <c r="H26" s="15">
        <v>-5.9782920761531098E-2</v>
      </c>
    </row>
    <row r="27" spans="1:8" x14ac:dyDescent="0.25">
      <c r="A27" s="16" t="s">
        <v>9</v>
      </c>
      <c r="C27" s="13">
        <v>0.157808858</v>
      </c>
      <c r="H27" s="15">
        <v>1.7743597071833799E-2</v>
      </c>
    </row>
    <row r="28" spans="1:8" x14ac:dyDescent="0.25">
      <c r="A28" s="16" t="s">
        <v>51</v>
      </c>
      <c r="C28" s="13">
        <v>0.202096515</v>
      </c>
    </row>
    <row r="29" spans="1:8" x14ac:dyDescent="0.25">
      <c r="A29" s="16" t="s">
        <v>61</v>
      </c>
      <c r="C29" s="13">
        <v>0.23006854299999999</v>
      </c>
      <c r="H29" s="15">
        <v>-9.1740726065747194E-2</v>
      </c>
    </row>
    <row r="30" spans="1:8" x14ac:dyDescent="0.25">
      <c r="A30" s="12" t="s">
        <v>52</v>
      </c>
      <c r="C30" s="13">
        <v>0.130806693</v>
      </c>
      <c r="H30" s="15">
        <v>6.7236104525407502E-3</v>
      </c>
    </row>
    <row r="31" spans="1:8" x14ac:dyDescent="0.25">
      <c r="A31" s="12" t="s">
        <v>53</v>
      </c>
      <c r="C31" s="13">
        <v>2.0192307999999999E-2</v>
      </c>
    </row>
    <row r="32" spans="1:8" x14ac:dyDescent="0.25">
      <c r="A32" s="12" t="s">
        <v>10</v>
      </c>
      <c r="C32" s="13">
        <v>9.0742590999999997E-2</v>
      </c>
      <c r="H32" s="15">
        <v>6.7236099999999997E-3</v>
      </c>
    </row>
    <row r="33" spans="1:8" x14ac:dyDescent="0.25">
      <c r="A33" s="12" t="s">
        <v>62</v>
      </c>
      <c r="C33" s="13">
        <v>2.0192307999999999E-2</v>
      </c>
      <c r="H33" s="15">
        <v>1.72852753762513E-2</v>
      </c>
    </row>
    <row r="34" spans="1:8" ht="30" x14ac:dyDescent="0.25">
      <c r="A34" s="17" t="s">
        <v>54</v>
      </c>
      <c r="B34" s="12" t="s">
        <v>65</v>
      </c>
      <c r="C34" s="13">
        <v>1.7948717999999999E-2</v>
      </c>
      <c r="D34" s="12" t="s">
        <v>72</v>
      </c>
      <c r="E34" s="13">
        <v>5.1000000000000004E-3</v>
      </c>
      <c r="F34" s="13" t="s">
        <v>75</v>
      </c>
      <c r="G34" s="14" t="s">
        <v>76</v>
      </c>
      <c r="H34" s="15">
        <v>0</v>
      </c>
    </row>
    <row r="35" spans="1:8" x14ac:dyDescent="0.25">
      <c r="A35" s="16" t="s">
        <v>55</v>
      </c>
      <c r="C35" s="13">
        <v>7.9283217000000003E-2</v>
      </c>
    </row>
    <row r="36" spans="1:8" x14ac:dyDescent="0.25">
      <c r="A36" s="16" t="s">
        <v>12</v>
      </c>
      <c r="C36" s="13">
        <v>0.19559468299999999</v>
      </c>
      <c r="H36" s="15">
        <v>-3.5764369999999997E-2</v>
      </c>
    </row>
    <row r="37" spans="1:8" x14ac:dyDescent="0.25">
      <c r="A37" s="17" t="s">
        <v>40</v>
      </c>
      <c r="C37" s="13">
        <v>3.8723776000000001E-2</v>
      </c>
      <c r="H37" s="15">
        <v>0</v>
      </c>
    </row>
    <row r="38" spans="1:8" x14ac:dyDescent="0.25">
      <c r="A38" s="12" t="s">
        <v>56</v>
      </c>
      <c r="C38" s="1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zoomScale="85" zoomScaleNormal="85" workbookViewId="0">
      <selection activeCell="H46" sqref="H46"/>
    </sheetView>
  </sheetViews>
  <sheetFormatPr defaultRowHeight="15" x14ac:dyDescent="0.25"/>
  <cols>
    <col min="1" max="1" width="10.5703125" bestFit="1" customWidth="1"/>
    <col min="10" max="10" width="13.5703125" bestFit="1" customWidth="1"/>
    <col min="13" max="13" width="16.42578125" customWidth="1"/>
    <col min="14" max="14" width="7.85546875" bestFit="1" customWidth="1"/>
    <col min="15" max="15" width="13" customWidth="1"/>
    <col min="16" max="16" width="18.5703125" bestFit="1" customWidth="1"/>
    <col min="17" max="17" width="15.85546875" customWidth="1"/>
    <col min="18" max="18" width="17.7109375" customWidth="1"/>
    <col min="19" max="19" width="11" bestFit="1" customWidth="1"/>
  </cols>
  <sheetData>
    <row r="1" spans="1:20" x14ac:dyDescent="0.25">
      <c r="B1" s="1" t="s">
        <v>18</v>
      </c>
      <c r="C1" s="2" t="s">
        <v>19</v>
      </c>
      <c r="D1" s="1" t="s">
        <v>20</v>
      </c>
      <c r="E1" s="2" t="s">
        <v>21</v>
      </c>
      <c r="F1" s="1" t="s">
        <v>22</v>
      </c>
      <c r="G1" s="2" t="s">
        <v>23</v>
      </c>
      <c r="H1" s="1" t="s">
        <v>17</v>
      </c>
      <c r="I1" s="2" t="s">
        <v>27</v>
      </c>
      <c r="J1" s="1" t="s">
        <v>28</v>
      </c>
      <c r="L1" t="s">
        <v>24</v>
      </c>
      <c r="M1" s="1" t="s">
        <v>18</v>
      </c>
      <c r="N1" s="2" t="s">
        <v>19</v>
      </c>
      <c r="O1" s="1" t="s">
        <v>20</v>
      </c>
      <c r="P1" s="2" t="s">
        <v>21</v>
      </c>
      <c r="Q1" s="1" t="s">
        <v>22</v>
      </c>
      <c r="R1" s="2" t="s">
        <v>23</v>
      </c>
      <c r="S1" s="1" t="s">
        <v>17</v>
      </c>
    </row>
    <row r="2" spans="1:20" x14ac:dyDescent="0.25">
      <c r="A2" t="s">
        <v>13</v>
      </c>
      <c r="B2" s="3">
        <v>4.1666666666666699E-2</v>
      </c>
      <c r="C2" s="3">
        <v>0</v>
      </c>
      <c r="D2" s="3">
        <v>0</v>
      </c>
      <c r="E2" s="3">
        <v>0</v>
      </c>
      <c r="F2" s="3">
        <v>0</v>
      </c>
      <c r="G2" s="3">
        <v>0</v>
      </c>
      <c r="H2" s="3">
        <v>0</v>
      </c>
      <c r="I2" s="5">
        <f>SUMPRODUCT(B2:H2,$M$3:$S$3)</f>
        <v>6.4102564102564152E-3</v>
      </c>
      <c r="J2" s="4">
        <v>40.819590092613701</v>
      </c>
      <c r="L2" t="s">
        <v>25</v>
      </c>
      <c r="M2">
        <v>1</v>
      </c>
      <c r="N2">
        <v>1</v>
      </c>
      <c r="O2">
        <v>1</v>
      </c>
      <c r="P2">
        <v>1</v>
      </c>
      <c r="Q2">
        <v>1</v>
      </c>
      <c r="R2">
        <v>0.5</v>
      </c>
      <c r="S2">
        <v>1</v>
      </c>
      <c r="T2">
        <f>SUM(M2:S2)</f>
        <v>6.5</v>
      </c>
    </row>
    <row r="3" spans="1:20" x14ac:dyDescent="0.25">
      <c r="A3" t="s">
        <v>14</v>
      </c>
      <c r="B3" s="3">
        <v>0.14583333333333301</v>
      </c>
      <c r="C3" s="3">
        <v>4.1666666666666699E-2</v>
      </c>
      <c r="D3" s="3">
        <v>9.0909090909090898E-2</v>
      </c>
      <c r="E3" s="3">
        <v>9.5238095238095205E-2</v>
      </c>
      <c r="F3" s="3">
        <v>0</v>
      </c>
      <c r="G3" s="3">
        <v>9.5000000000000001E-2</v>
      </c>
      <c r="H3" s="3">
        <v>8.3333333333333301E-2</v>
      </c>
      <c r="I3" s="5">
        <f t="shared" ref="I3:I18" si="0">SUMPRODUCT(B3:H3,$M$3:$S$3)</f>
        <v>7.7612387612387562E-2</v>
      </c>
      <c r="J3" s="4">
        <v>406.02438472143302</v>
      </c>
      <c r="L3" t="s">
        <v>26</v>
      </c>
      <c r="M3" s="3">
        <f>M2/$T$2</f>
        <v>0.15384615384615385</v>
      </c>
      <c r="N3" s="3">
        <f t="shared" ref="N3:S3" si="1">N2/$T$2</f>
        <v>0.15384615384615385</v>
      </c>
      <c r="O3" s="3">
        <f t="shared" si="1"/>
        <v>0.15384615384615385</v>
      </c>
      <c r="P3" s="3">
        <f t="shared" si="1"/>
        <v>0.15384615384615385</v>
      </c>
      <c r="Q3" s="3">
        <f t="shared" si="1"/>
        <v>0.15384615384615385</v>
      </c>
      <c r="R3" s="3">
        <f t="shared" si="1"/>
        <v>7.6923076923076927E-2</v>
      </c>
      <c r="S3" s="3">
        <f t="shared" si="1"/>
        <v>0.15384615384615385</v>
      </c>
      <c r="T3" s="3">
        <f>T2/$T$2</f>
        <v>1</v>
      </c>
    </row>
    <row r="4" spans="1:20" x14ac:dyDescent="0.25">
      <c r="A4" t="s">
        <v>15</v>
      </c>
      <c r="B4" s="3">
        <v>0</v>
      </c>
      <c r="C4" s="3">
        <v>0.1</v>
      </c>
      <c r="D4" s="3">
        <v>0</v>
      </c>
      <c r="E4" s="3">
        <v>0</v>
      </c>
      <c r="F4" s="3">
        <v>0.25</v>
      </c>
      <c r="G4" s="3">
        <v>0</v>
      </c>
      <c r="H4" s="3">
        <v>0</v>
      </c>
      <c r="I4" s="5">
        <f t="shared" si="0"/>
        <v>5.3846153846153849E-2</v>
      </c>
      <c r="J4" s="4">
        <v>428.18254481877699</v>
      </c>
    </row>
    <row r="5" spans="1:20" x14ac:dyDescent="0.25">
      <c r="A5" t="s">
        <v>0</v>
      </c>
      <c r="B5" s="3">
        <v>6.25E-2</v>
      </c>
      <c r="C5" s="3">
        <v>0</v>
      </c>
      <c r="D5" s="3">
        <v>0</v>
      </c>
      <c r="E5" s="3">
        <v>4.7619047619047603E-2</v>
      </c>
      <c r="F5" s="3">
        <v>0</v>
      </c>
      <c r="G5" s="3">
        <v>0</v>
      </c>
      <c r="H5" s="3">
        <v>0</v>
      </c>
      <c r="I5" s="5">
        <f t="shared" si="0"/>
        <v>1.694139194139194E-2</v>
      </c>
      <c r="J5" s="4">
        <v>401.67270839334202</v>
      </c>
    </row>
    <row r="6" spans="1:20" x14ac:dyDescent="0.25">
      <c r="A6" t="s">
        <v>1</v>
      </c>
      <c r="B6" s="3">
        <v>0</v>
      </c>
      <c r="C6" s="3">
        <v>0</v>
      </c>
      <c r="D6" s="3">
        <v>0</v>
      </c>
      <c r="E6" s="3">
        <v>0</v>
      </c>
      <c r="F6" s="3">
        <v>0</v>
      </c>
      <c r="G6" s="3">
        <v>0</v>
      </c>
      <c r="H6" s="3">
        <v>0.22222222222222199</v>
      </c>
      <c r="I6" s="5">
        <f t="shared" si="0"/>
        <v>3.4188034188034157E-2</v>
      </c>
      <c r="J6" s="4">
        <v>584.02400690449201</v>
      </c>
    </row>
    <row r="7" spans="1:20" x14ac:dyDescent="0.25">
      <c r="A7" t="s">
        <v>2</v>
      </c>
      <c r="B7" s="3">
        <v>2.0833333333333301E-2</v>
      </c>
      <c r="C7" s="3">
        <v>0</v>
      </c>
      <c r="D7" s="3">
        <v>0</v>
      </c>
      <c r="E7" s="3">
        <v>0</v>
      </c>
      <c r="F7" s="3">
        <v>0</v>
      </c>
      <c r="G7" s="3">
        <v>0</v>
      </c>
      <c r="H7" s="3">
        <v>0</v>
      </c>
      <c r="I7" s="5">
        <f t="shared" si="0"/>
        <v>3.2051282051282002E-3</v>
      </c>
      <c r="J7" s="4">
        <v>338.68428149600697</v>
      </c>
    </row>
    <row r="8" spans="1:20" x14ac:dyDescent="0.25">
      <c r="A8" t="s">
        <v>3</v>
      </c>
      <c r="B8" s="3">
        <v>4.1666666666666699E-2</v>
      </c>
      <c r="C8" s="3">
        <v>0</v>
      </c>
      <c r="D8" s="3">
        <v>7.1969696969697003E-2</v>
      </c>
      <c r="E8" s="3">
        <v>0</v>
      </c>
      <c r="F8" s="3">
        <v>0</v>
      </c>
      <c r="G8" s="3">
        <v>4.1666666666666699E-2</v>
      </c>
      <c r="H8" s="3">
        <v>2.7777777777777801E-2</v>
      </c>
      <c r="I8" s="5">
        <f t="shared" si="0"/>
        <v>2.4961149961149981E-2</v>
      </c>
      <c r="J8" s="4">
        <v>58.716125999990403</v>
      </c>
    </row>
    <row r="9" spans="1:20" x14ac:dyDescent="0.25">
      <c r="A9" t="s">
        <v>4</v>
      </c>
      <c r="B9" s="3">
        <v>2.75E-2</v>
      </c>
      <c r="C9" s="3">
        <v>5.5833333333333297E-2</v>
      </c>
      <c r="D9" s="3">
        <v>0</v>
      </c>
      <c r="E9" s="3">
        <v>0</v>
      </c>
      <c r="F9" s="3">
        <v>0.223333333333333</v>
      </c>
      <c r="G9" s="3">
        <v>0</v>
      </c>
      <c r="H9" s="3">
        <v>0</v>
      </c>
      <c r="I9" s="5">
        <f t="shared" si="0"/>
        <v>4.7179487179487126E-2</v>
      </c>
      <c r="J9" s="4">
        <v>330.40338430592499</v>
      </c>
    </row>
    <row r="10" spans="1:20" x14ac:dyDescent="0.25">
      <c r="A10" t="s">
        <v>5</v>
      </c>
      <c r="B10" s="3">
        <v>2.0833333333333301E-2</v>
      </c>
      <c r="C10" s="3">
        <v>0</v>
      </c>
      <c r="D10" s="3">
        <v>0.18181818181818199</v>
      </c>
      <c r="E10" s="3">
        <v>0</v>
      </c>
      <c r="F10" s="3">
        <v>0</v>
      </c>
      <c r="G10" s="3">
        <v>0.31922222222222202</v>
      </c>
      <c r="H10" s="3">
        <v>0</v>
      </c>
      <c r="I10" s="5">
        <f t="shared" si="0"/>
        <v>5.5732711732711743E-2</v>
      </c>
      <c r="J10" s="4">
        <v>318.47892169883698</v>
      </c>
    </row>
    <row r="11" spans="1:20" x14ac:dyDescent="0.25">
      <c r="A11" t="s">
        <v>6</v>
      </c>
      <c r="B11" s="3">
        <v>4.1666666666666699E-2</v>
      </c>
      <c r="C11" s="3">
        <v>0</v>
      </c>
      <c r="D11" s="3">
        <v>1.13636363636364E-2</v>
      </c>
      <c r="E11" s="3">
        <v>0</v>
      </c>
      <c r="F11" s="3">
        <v>0</v>
      </c>
      <c r="G11" s="3">
        <v>0</v>
      </c>
      <c r="H11" s="3">
        <v>2.7777777777777801E-2</v>
      </c>
      <c r="I11" s="5">
        <f t="shared" si="0"/>
        <v>1.2432012432012448E-2</v>
      </c>
      <c r="J11" s="4">
        <v>209.73916911261901</v>
      </c>
    </row>
    <row r="12" spans="1:20" x14ac:dyDescent="0.25">
      <c r="A12" t="s">
        <v>7</v>
      </c>
      <c r="B12" s="3">
        <v>0</v>
      </c>
      <c r="C12" s="3">
        <v>0</v>
      </c>
      <c r="D12" s="3">
        <v>7.2272727272727294E-2</v>
      </c>
      <c r="E12" s="3">
        <v>0</v>
      </c>
      <c r="F12" s="3">
        <v>0</v>
      </c>
      <c r="G12" s="3">
        <v>0.33305555555555599</v>
      </c>
      <c r="H12" s="3">
        <v>0.16750000000000001</v>
      </c>
      <c r="I12" s="5">
        <f t="shared" si="0"/>
        <v>6.2507770007770053E-2</v>
      </c>
      <c r="J12" s="4">
        <v>587.18153945813197</v>
      </c>
    </row>
    <row r="13" spans="1:20" x14ac:dyDescent="0.25">
      <c r="A13" t="s">
        <v>16</v>
      </c>
      <c r="B13" s="3">
        <v>4.1666666666666699E-2</v>
      </c>
      <c r="C13" s="3">
        <v>0</v>
      </c>
      <c r="D13" s="3">
        <v>3.03030303030303E-2</v>
      </c>
      <c r="E13" s="3">
        <v>0</v>
      </c>
      <c r="F13" s="3">
        <v>6.6666666666666693E-2</v>
      </c>
      <c r="G13" s="3">
        <v>0</v>
      </c>
      <c r="H13" s="3">
        <v>0</v>
      </c>
      <c r="I13" s="5">
        <f t="shared" si="0"/>
        <v>2.1328671328671341E-2</v>
      </c>
      <c r="J13" s="4">
        <v>302.53962812012799</v>
      </c>
    </row>
    <row r="14" spans="1:20" x14ac:dyDescent="0.25">
      <c r="A14" t="s">
        <v>8</v>
      </c>
      <c r="B14" s="3">
        <v>0</v>
      </c>
      <c r="C14" s="3">
        <v>0</v>
      </c>
      <c r="D14" s="3">
        <v>0.10636363636363599</v>
      </c>
      <c r="E14" s="3">
        <v>7.9523809523809497E-2</v>
      </c>
      <c r="F14" s="3">
        <v>0</v>
      </c>
      <c r="G14" s="3">
        <v>0</v>
      </c>
      <c r="H14" s="3">
        <v>5.5833333333333297E-2</v>
      </c>
      <c r="I14" s="5">
        <f t="shared" si="0"/>
        <v>3.7187812187812121E-2</v>
      </c>
      <c r="J14" s="4">
        <v>269.11512016637602</v>
      </c>
    </row>
    <row r="15" spans="1:20" x14ac:dyDescent="0.25">
      <c r="A15" t="s">
        <v>9</v>
      </c>
      <c r="B15" s="3">
        <v>6.25E-2</v>
      </c>
      <c r="C15" s="3">
        <v>0</v>
      </c>
      <c r="D15" s="3">
        <v>3.7878787878787901E-2</v>
      </c>
      <c r="E15" s="3">
        <v>0</v>
      </c>
      <c r="F15" s="3">
        <v>0</v>
      </c>
      <c r="G15" s="3">
        <v>0.38333333333333303</v>
      </c>
      <c r="H15" s="3">
        <v>0.27083333333333298</v>
      </c>
      <c r="I15" s="5">
        <f t="shared" si="0"/>
        <v>8.6596736596736529E-2</v>
      </c>
      <c r="J15" s="4">
        <v>119.329205146473</v>
      </c>
    </row>
    <row r="16" spans="1:20" x14ac:dyDescent="0.25">
      <c r="A16" t="s">
        <v>10</v>
      </c>
      <c r="B16" s="3">
        <v>0</v>
      </c>
      <c r="C16" s="3">
        <v>0.2475</v>
      </c>
      <c r="D16" s="3">
        <v>0</v>
      </c>
      <c r="E16" s="3">
        <v>9.4285714285714306E-2</v>
      </c>
      <c r="F16" s="3">
        <v>0</v>
      </c>
      <c r="G16" s="3">
        <v>0</v>
      </c>
      <c r="H16" s="3">
        <v>0</v>
      </c>
      <c r="I16" s="5">
        <f t="shared" si="0"/>
        <v>5.2582417582417586E-2</v>
      </c>
      <c r="J16" s="4">
        <v>337.02138990012099</v>
      </c>
    </row>
    <row r="17" spans="1:13" x14ac:dyDescent="0.25">
      <c r="A17" t="s">
        <v>11</v>
      </c>
      <c r="B17" s="3">
        <v>0</v>
      </c>
      <c r="C17" s="3">
        <v>0.1</v>
      </c>
      <c r="D17" s="3">
        <v>0</v>
      </c>
      <c r="E17" s="3">
        <v>0</v>
      </c>
      <c r="F17" s="3">
        <v>0</v>
      </c>
      <c r="G17" s="3">
        <v>0</v>
      </c>
      <c r="H17" s="3">
        <v>0</v>
      </c>
      <c r="I17" s="5">
        <f t="shared" si="0"/>
        <v>1.5384615384615385E-2</v>
      </c>
      <c r="J17" s="4">
        <v>237.98898438846899</v>
      </c>
    </row>
    <row r="18" spans="1:13" x14ac:dyDescent="0.25">
      <c r="A18" t="s">
        <v>12</v>
      </c>
      <c r="B18" s="3">
        <v>0</v>
      </c>
      <c r="C18" s="3">
        <v>0</v>
      </c>
      <c r="D18" s="3">
        <v>9.6590909090909102E-2</v>
      </c>
      <c r="E18" s="3">
        <v>0</v>
      </c>
      <c r="F18" s="3">
        <v>0</v>
      </c>
      <c r="G18" s="3">
        <v>0</v>
      </c>
      <c r="H18" s="3">
        <v>0</v>
      </c>
      <c r="I18" s="5">
        <f t="shared" si="0"/>
        <v>1.4860139860139863E-2</v>
      </c>
      <c r="J18" s="4">
        <v>99.798554141696897</v>
      </c>
    </row>
    <row r="20" spans="1:13" x14ac:dyDescent="0.25">
      <c r="M20" t="s">
        <v>30</v>
      </c>
    </row>
    <row r="21" spans="1:13" x14ac:dyDescent="0.25">
      <c r="B21" t="s">
        <v>18</v>
      </c>
      <c r="C21" t="s">
        <v>19</v>
      </c>
      <c r="D21" t="s">
        <v>20</v>
      </c>
      <c r="E21" t="s">
        <v>21</v>
      </c>
      <c r="F21" t="s">
        <v>22</v>
      </c>
      <c r="G21" t="s">
        <v>23</v>
      </c>
      <c r="H21" t="s">
        <v>17</v>
      </c>
      <c r="I21" t="s">
        <v>27</v>
      </c>
      <c r="J21" t="s">
        <v>28</v>
      </c>
    </row>
    <row r="22" spans="1:13" x14ac:dyDescent="0.25">
      <c r="A22" t="s">
        <v>9</v>
      </c>
      <c r="B22">
        <v>6.25E-2</v>
      </c>
      <c r="C22">
        <v>0</v>
      </c>
      <c r="D22">
        <v>3.7878787878787901E-2</v>
      </c>
      <c r="E22">
        <v>0</v>
      </c>
      <c r="F22">
        <v>0</v>
      </c>
      <c r="G22">
        <v>0.38333333333333303</v>
      </c>
      <c r="H22">
        <v>0.27083333333333298</v>
      </c>
      <c r="I22">
        <v>8.6596736596736529E-2</v>
      </c>
      <c r="J22">
        <v>119.329205146473</v>
      </c>
    </row>
    <row r="23" spans="1:13" x14ac:dyDescent="0.25">
      <c r="A23" t="s">
        <v>14</v>
      </c>
      <c r="B23">
        <v>0.14583333333333301</v>
      </c>
      <c r="C23">
        <v>4.1666666666666699E-2</v>
      </c>
      <c r="D23">
        <v>9.0909090909090898E-2</v>
      </c>
      <c r="E23">
        <v>9.5238095238095205E-2</v>
      </c>
      <c r="F23">
        <v>0</v>
      </c>
      <c r="G23">
        <v>9.5000000000000001E-2</v>
      </c>
      <c r="H23">
        <v>8.3333333333333301E-2</v>
      </c>
      <c r="I23">
        <v>7.7612387612387562E-2</v>
      </c>
      <c r="J23">
        <v>406.02438472143302</v>
      </c>
    </row>
    <row r="24" spans="1:13" x14ac:dyDescent="0.25">
      <c r="A24" t="s">
        <v>7</v>
      </c>
      <c r="B24">
        <v>0</v>
      </c>
      <c r="C24">
        <v>0</v>
      </c>
      <c r="D24">
        <v>7.2272727272727294E-2</v>
      </c>
      <c r="E24">
        <v>0</v>
      </c>
      <c r="F24">
        <v>0</v>
      </c>
      <c r="G24">
        <v>0.33305555555555599</v>
      </c>
      <c r="H24">
        <v>0.16750000000000001</v>
      </c>
      <c r="I24">
        <v>6.2507770007770053E-2</v>
      </c>
      <c r="J24">
        <v>587.18153945813197</v>
      </c>
    </row>
    <row r="25" spans="1:13" x14ac:dyDescent="0.25">
      <c r="A25" t="s">
        <v>5</v>
      </c>
      <c r="B25">
        <v>2.0833333333333301E-2</v>
      </c>
      <c r="C25">
        <v>0</v>
      </c>
      <c r="D25">
        <v>0.18181818181818199</v>
      </c>
      <c r="E25">
        <v>0</v>
      </c>
      <c r="F25">
        <v>0</v>
      </c>
      <c r="G25">
        <v>0.31922222222222202</v>
      </c>
      <c r="H25">
        <v>0</v>
      </c>
      <c r="I25">
        <v>5.5732711732711743E-2</v>
      </c>
      <c r="J25">
        <v>318.47892169883698</v>
      </c>
    </row>
    <row r="26" spans="1:13" x14ac:dyDescent="0.25">
      <c r="A26" t="s">
        <v>15</v>
      </c>
      <c r="B26">
        <v>0</v>
      </c>
      <c r="C26">
        <v>0.1</v>
      </c>
      <c r="D26">
        <v>0</v>
      </c>
      <c r="E26">
        <v>0</v>
      </c>
      <c r="F26">
        <v>0.25</v>
      </c>
      <c r="G26">
        <v>0</v>
      </c>
      <c r="H26">
        <v>0</v>
      </c>
      <c r="I26">
        <v>5.3846153846153849E-2</v>
      </c>
      <c r="J26">
        <v>428.18254481877699</v>
      </c>
    </row>
    <row r="27" spans="1:13" x14ac:dyDescent="0.25">
      <c r="A27" t="s">
        <v>10</v>
      </c>
      <c r="B27">
        <v>0</v>
      </c>
      <c r="C27">
        <v>0.2475</v>
      </c>
      <c r="D27">
        <v>0</v>
      </c>
      <c r="E27">
        <v>9.4285714285714306E-2</v>
      </c>
      <c r="F27">
        <v>0</v>
      </c>
      <c r="G27">
        <v>0</v>
      </c>
      <c r="H27">
        <v>0</v>
      </c>
      <c r="I27">
        <v>5.2582417582417586E-2</v>
      </c>
      <c r="J27">
        <v>337.02138990012099</v>
      </c>
    </row>
    <row r="28" spans="1:13" x14ac:dyDescent="0.25">
      <c r="A28" t="s">
        <v>4</v>
      </c>
      <c r="B28">
        <v>2.75E-2</v>
      </c>
      <c r="C28">
        <v>5.5833333333333297E-2</v>
      </c>
      <c r="D28">
        <v>0</v>
      </c>
      <c r="E28">
        <v>0</v>
      </c>
      <c r="F28">
        <v>0.223333333333333</v>
      </c>
      <c r="G28">
        <v>0</v>
      </c>
      <c r="H28">
        <v>0</v>
      </c>
      <c r="I28">
        <v>4.7179487179487126E-2</v>
      </c>
      <c r="J28">
        <v>330.40338430592499</v>
      </c>
    </row>
    <row r="29" spans="1:13" x14ac:dyDescent="0.25">
      <c r="A29" t="s">
        <v>8</v>
      </c>
      <c r="B29">
        <v>0</v>
      </c>
      <c r="C29">
        <v>0</v>
      </c>
      <c r="D29">
        <v>0.10636363636363599</v>
      </c>
      <c r="E29">
        <v>7.9523809523809497E-2</v>
      </c>
      <c r="F29">
        <v>0</v>
      </c>
      <c r="G29">
        <v>0</v>
      </c>
      <c r="H29">
        <v>5.5833333333333297E-2</v>
      </c>
      <c r="I29">
        <v>3.7187812187812121E-2</v>
      </c>
      <c r="J29">
        <v>269.11512016637602</v>
      </c>
    </row>
    <row r="30" spans="1:13" x14ac:dyDescent="0.25">
      <c r="A30" t="s">
        <v>1</v>
      </c>
      <c r="B30">
        <v>0</v>
      </c>
      <c r="C30">
        <v>0</v>
      </c>
      <c r="D30">
        <v>0</v>
      </c>
      <c r="E30">
        <v>0</v>
      </c>
      <c r="F30">
        <v>0</v>
      </c>
      <c r="G30">
        <v>0</v>
      </c>
      <c r="H30">
        <v>0.22222222222222199</v>
      </c>
      <c r="I30">
        <v>3.4188034188034157E-2</v>
      </c>
      <c r="J30">
        <v>584.02400690449201</v>
      </c>
    </row>
    <row r="31" spans="1:13" x14ac:dyDescent="0.25">
      <c r="A31" t="s">
        <v>3</v>
      </c>
      <c r="B31">
        <v>4.1666666666666699E-2</v>
      </c>
      <c r="C31">
        <v>0</v>
      </c>
      <c r="D31">
        <v>7.1969696969697003E-2</v>
      </c>
      <c r="E31">
        <v>0</v>
      </c>
      <c r="F31">
        <v>0</v>
      </c>
      <c r="G31">
        <v>4.1666666666666699E-2</v>
      </c>
      <c r="H31">
        <v>2.7777777777777801E-2</v>
      </c>
      <c r="I31">
        <v>2.4961149961149981E-2</v>
      </c>
      <c r="J31">
        <v>58.716125999990403</v>
      </c>
    </row>
    <row r="32" spans="1:13" x14ac:dyDescent="0.25">
      <c r="A32" t="s">
        <v>16</v>
      </c>
      <c r="B32">
        <v>4.1666666666666699E-2</v>
      </c>
      <c r="C32">
        <v>0</v>
      </c>
      <c r="D32">
        <v>3.03030303030303E-2</v>
      </c>
      <c r="E32">
        <v>0</v>
      </c>
      <c r="F32">
        <v>6.6666666666666693E-2</v>
      </c>
      <c r="G32">
        <v>0</v>
      </c>
      <c r="H32">
        <v>0</v>
      </c>
      <c r="I32">
        <v>2.1328671328671341E-2</v>
      </c>
      <c r="J32">
        <v>302.53962812012799</v>
      </c>
    </row>
    <row r="33" spans="1:12" x14ac:dyDescent="0.25">
      <c r="A33" t="s">
        <v>0</v>
      </c>
      <c r="B33">
        <v>6.25E-2</v>
      </c>
      <c r="C33">
        <v>0</v>
      </c>
      <c r="D33">
        <v>0</v>
      </c>
      <c r="E33">
        <v>4.7619047619047603E-2</v>
      </c>
      <c r="F33">
        <v>0</v>
      </c>
      <c r="G33">
        <v>0</v>
      </c>
      <c r="H33">
        <v>0</v>
      </c>
      <c r="I33">
        <v>1.694139194139194E-2</v>
      </c>
      <c r="J33">
        <v>401.67270839334202</v>
      </c>
    </row>
    <row r="34" spans="1:12" x14ac:dyDescent="0.25">
      <c r="A34" t="s">
        <v>11</v>
      </c>
      <c r="B34">
        <v>0</v>
      </c>
      <c r="C34">
        <v>0.1</v>
      </c>
      <c r="D34">
        <v>0</v>
      </c>
      <c r="E34">
        <v>0</v>
      </c>
      <c r="F34">
        <v>0</v>
      </c>
      <c r="G34">
        <v>0</v>
      </c>
      <c r="H34">
        <v>0</v>
      </c>
      <c r="I34">
        <v>1.5384615384615385E-2</v>
      </c>
      <c r="J34">
        <v>237.98898438846899</v>
      </c>
    </row>
    <row r="35" spans="1:12" x14ac:dyDescent="0.25">
      <c r="A35" t="s">
        <v>12</v>
      </c>
      <c r="B35">
        <v>0</v>
      </c>
      <c r="C35">
        <v>0</v>
      </c>
      <c r="D35">
        <v>9.6590909090909102E-2</v>
      </c>
      <c r="E35">
        <v>0</v>
      </c>
      <c r="F35">
        <v>0</v>
      </c>
      <c r="G35">
        <v>0</v>
      </c>
      <c r="H35">
        <v>0</v>
      </c>
      <c r="I35">
        <v>1.4860139860139863E-2</v>
      </c>
      <c r="J35">
        <v>99.798554141696897</v>
      </c>
    </row>
    <row r="36" spans="1:12" x14ac:dyDescent="0.25">
      <c r="A36" t="s">
        <v>6</v>
      </c>
      <c r="B36">
        <v>4.1666666666666699E-2</v>
      </c>
      <c r="C36">
        <v>0</v>
      </c>
      <c r="D36">
        <v>1.13636363636364E-2</v>
      </c>
      <c r="E36">
        <v>0</v>
      </c>
      <c r="F36">
        <v>0</v>
      </c>
      <c r="G36">
        <v>0</v>
      </c>
      <c r="H36">
        <v>2.7777777777777801E-2</v>
      </c>
      <c r="I36">
        <v>1.2432012432012448E-2</v>
      </c>
      <c r="J36">
        <v>209.73916911261901</v>
      </c>
    </row>
    <row r="37" spans="1:12" x14ac:dyDescent="0.25">
      <c r="A37" t="s">
        <v>13</v>
      </c>
      <c r="B37">
        <v>4.1666666666666699E-2</v>
      </c>
      <c r="C37">
        <v>0</v>
      </c>
      <c r="D37">
        <v>0</v>
      </c>
      <c r="E37">
        <v>0</v>
      </c>
      <c r="F37">
        <v>0</v>
      </c>
      <c r="G37">
        <v>0</v>
      </c>
      <c r="H37">
        <v>0</v>
      </c>
      <c r="I37">
        <v>6.4102564102564152E-3</v>
      </c>
      <c r="J37">
        <v>40.819590092613701</v>
      </c>
    </row>
    <row r="38" spans="1:12" x14ac:dyDescent="0.25">
      <c r="A38" t="s">
        <v>2</v>
      </c>
      <c r="B38">
        <v>2.0833333333333301E-2</v>
      </c>
      <c r="C38">
        <v>0</v>
      </c>
      <c r="D38">
        <v>0</v>
      </c>
      <c r="E38">
        <v>0</v>
      </c>
      <c r="F38">
        <v>0</v>
      </c>
      <c r="G38">
        <v>0</v>
      </c>
      <c r="H38">
        <v>0</v>
      </c>
      <c r="I38">
        <v>3.2051282051282002E-3</v>
      </c>
      <c r="J38">
        <v>338.68428149600697</v>
      </c>
    </row>
    <row r="41" spans="1:12" x14ac:dyDescent="0.25">
      <c r="B41" t="s">
        <v>18</v>
      </c>
      <c r="C41" t="s">
        <v>19</v>
      </c>
      <c r="D41" t="s">
        <v>20</v>
      </c>
      <c r="E41" t="s">
        <v>21</v>
      </c>
      <c r="F41" t="s">
        <v>22</v>
      </c>
      <c r="G41" t="s">
        <v>23</v>
      </c>
      <c r="H41" t="s">
        <v>17</v>
      </c>
      <c r="I41" t="s">
        <v>27</v>
      </c>
      <c r="J41" t="s">
        <v>28</v>
      </c>
    </row>
    <row r="42" spans="1:12" x14ac:dyDescent="0.25">
      <c r="A42" t="s">
        <v>13</v>
      </c>
      <c r="B42" s="6">
        <f>B2*M$3</f>
        <v>6.4102564102564152E-3</v>
      </c>
      <c r="C42" s="6">
        <f t="shared" ref="C42:H42" si="2">C2*N$3</f>
        <v>0</v>
      </c>
      <c r="D42" s="6">
        <f t="shared" si="2"/>
        <v>0</v>
      </c>
      <c r="E42" s="6">
        <f t="shared" si="2"/>
        <v>0</v>
      </c>
      <c r="F42" s="6">
        <f t="shared" si="2"/>
        <v>0</v>
      </c>
      <c r="G42" s="6">
        <f t="shared" si="2"/>
        <v>0</v>
      </c>
      <c r="H42" s="6">
        <f t="shared" si="2"/>
        <v>0</v>
      </c>
      <c r="I42" s="7">
        <f>SUM(B42:H42)</f>
        <v>6.4102564102564152E-3</v>
      </c>
      <c r="J42">
        <v>40.819590092613701</v>
      </c>
    </row>
    <row r="43" spans="1:12" x14ac:dyDescent="0.25">
      <c r="A43" t="s">
        <v>14</v>
      </c>
      <c r="B43" s="6">
        <f t="shared" ref="B43:B58" si="3">B3*M$3</f>
        <v>2.2435897435897387E-2</v>
      </c>
      <c r="C43" s="6">
        <f t="shared" ref="C43:C58" si="4">C3*N$3</f>
        <v>6.4102564102564152E-3</v>
      </c>
      <c r="D43" s="6">
        <f t="shared" ref="D43:D58" si="5">D3*O$3</f>
        <v>1.3986013986013984E-2</v>
      </c>
      <c r="E43" s="6">
        <f t="shared" ref="E43:E58" si="6">E3*P$3</f>
        <v>1.4652014652014649E-2</v>
      </c>
      <c r="F43" s="6">
        <f t="shared" ref="F43:F58" si="7">F3*Q$3</f>
        <v>0</v>
      </c>
      <c r="G43" s="6">
        <f t="shared" ref="G43:G58" si="8">G3*R$3</f>
        <v>7.3076923076923084E-3</v>
      </c>
      <c r="H43" s="6">
        <f t="shared" ref="H43:H58" si="9">H3*S$3</f>
        <v>1.2820512820512817E-2</v>
      </c>
      <c r="I43" s="7">
        <f t="shared" ref="I43:I58" si="10">SUM(B43:H43)</f>
        <v>7.7612387612387562E-2</v>
      </c>
      <c r="J43">
        <v>406.02438472143302</v>
      </c>
    </row>
    <row r="44" spans="1:12" x14ac:dyDescent="0.25">
      <c r="A44" t="s">
        <v>15</v>
      </c>
      <c r="B44" s="6">
        <f t="shared" si="3"/>
        <v>0</v>
      </c>
      <c r="C44" s="6">
        <f t="shared" si="4"/>
        <v>1.5384615384615385E-2</v>
      </c>
      <c r="D44" s="6">
        <f t="shared" si="5"/>
        <v>0</v>
      </c>
      <c r="E44" s="6">
        <f t="shared" si="6"/>
        <v>0</v>
      </c>
      <c r="F44" s="6">
        <f t="shared" si="7"/>
        <v>3.8461538461538464E-2</v>
      </c>
      <c r="G44" s="6">
        <f t="shared" si="8"/>
        <v>0</v>
      </c>
      <c r="H44" s="6">
        <f t="shared" si="9"/>
        <v>0</v>
      </c>
      <c r="I44" s="7">
        <f t="shared" si="10"/>
        <v>5.3846153846153849E-2</v>
      </c>
      <c r="J44">
        <v>428.18254481877699</v>
      </c>
      <c r="L44" t="s">
        <v>29</v>
      </c>
    </row>
    <row r="45" spans="1:12" x14ac:dyDescent="0.25">
      <c r="A45" t="s">
        <v>0</v>
      </c>
      <c r="B45" s="6">
        <f t="shared" si="3"/>
        <v>9.6153846153846159E-3</v>
      </c>
      <c r="C45" s="6">
        <f t="shared" si="4"/>
        <v>0</v>
      </c>
      <c r="D45" s="6">
        <f t="shared" si="5"/>
        <v>0</v>
      </c>
      <c r="E45" s="6">
        <f t="shared" si="6"/>
        <v>7.3260073260073243E-3</v>
      </c>
      <c r="F45" s="6">
        <f t="shared" si="7"/>
        <v>0</v>
      </c>
      <c r="G45" s="6">
        <f t="shared" si="8"/>
        <v>0</v>
      </c>
      <c r="H45" s="6">
        <f t="shared" si="9"/>
        <v>0</v>
      </c>
      <c r="I45" s="7">
        <f t="shared" si="10"/>
        <v>1.694139194139194E-2</v>
      </c>
      <c r="J45">
        <v>401.67270839334202</v>
      </c>
    </row>
    <row r="46" spans="1:12" x14ac:dyDescent="0.25">
      <c r="A46" t="s">
        <v>1</v>
      </c>
      <c r="B46" s="6">
        <f t="shared" si="3"/>
        <v>0</v>
      </c>
      <c r="C46" s="6">
        <f t="shared" si="4"/>
        <v>0</v>
      </c>
      <c r="D46" s="6">
        <f t="shared" si="5"/>
        <v>0</v>
      </c>
      <c r="E46" s="6">
        <f t="shared" si="6"/>
        <v>0</v>
      </c>
      <c r="F46" s="6">
        <f t="shared" si="7"/>
        <v>0</v>
      </c>
      <c r="G46" s="6">
        <f t="shared" si="8"/>
        <v>0</v>
      </c>
      <c r="H46" s="6">
        <f t="shared" si="9"/>
        <v>3.4188034188034157E-2</v>
      </c>
      <c r="I46" s="7">
        <f t="shared" si="10"/>
        <v>3.4188034188034157E-2</v>
      </c>
      <c r="J46">
        <v>584.02400690449201</v>
      </c>
    </row>
    <row r="47" spans="1:12" x14ac:dyDescent="0.25">
      <c r="A47" t="s">
        <v>2</v>
      </c>
      <c r="B47" s="6">
        <f t="shared" si="3"/>
        <v>3.2051282051282002E-3</v>
      </c>
      <c r="C47" s="6">
        <f t="shared" si="4"/>
        <v>0</v>
      </c>
      <c r="D47" s="6">
        <f t="shared" si="5"/>
        <v>0</v>
      </c>
      <c r="E47" s="6">
        <f t="shared" si="6"/>
        <v>0</v>
      </c>
      <c r="F47" s="6">
        <f t="shared" si="7"/>
        <v>0</v>
      </c>
      <c r="G47" s="6">
        <f t="shared" si="8"/>
        <v>0</v>
      </c>
      <c r="H47" s="6">
        <f t="shared" si="9"/>
        <v>0</v>
      </c>
      <c r="I47" s="7">
        <f t="shared" si="10"/>
        <v>3.2051282051282002E-3</v>
      </c>
      <c r="J47">
        <v>338.68428149600697</v>
      </c>
    </row>
    <row r="48" spans="1:12" x14ac:dyDescent="0.25">
      <c r="A48" t="s">
        <v>3</v>
      </c>
      <c r="B48" s="6">
        <f t="shared" si="3"/>
        <v>6.4102564102564152E-3</v>
      </c>
      <c r="C48" s="6">
        <f t="shared" si="4"/>
        <v>0</v>
      </c>
      <c r="D48" s="6">
        <f t="shared" si="5"/>
        <v>1.1072261072261077E-2</v>
      </c>
      <c r="E48" s="6">
        <f t="shared" si="6"/>
        <v>0</v>
      </c>
      <c r="F48" s="6">
        <f t="shared" si="7"/>
        <v>0</v>
      </c>
      <c r="G48" s="6">
        <f t="shared" si="8"/>
        <v>3.2051282051282076E-3</v>
      </c>
      <c r="H48" s="6">
        <f t="shared" si="9"/>
        <v>4.2735042735042774E-3</v>
      </c>
      <c r="I48" s="7">
        <f t="shared" si="10"/>
        <v>2.4961149961149981E-2</v>
      </c>
      <c r="J48">
        <v>58.716125999990403</v>
      </c>
    </row>
    <row r="49" spans="1:11" x14ac:dyDescent="0.25">
      <c r="A49" t="s">
        <v>4</v>
      </c>
      <c r="B49" s="6">
        <f t="shared" si="3"/>
        <v>4.2307692307692307E-3</v>
      </c>
      <c r="C49" s="6">
        <f t="shared" si="4"/>
        <v>8.5897435897435842E-3</v>
      </c>
      <c r="D49" s="6">
        <f t="shared" si="5"/>
        <v>0</v>
      </c>
      <c r="E49" s="6">
        <f t="shared" si="6"/>
        <v>0</v>
      </c>
      <c r="F49" s="6">
        <f t="shared" si="7"/>
        <v>3.4358974358974309E-2</v>
      </c>
      <c r="G49" s="6">
        <f t="shared" si="8"/>
        <v>0</v>
      </c>
      <c r="H49" s="6">
        <f t="shared" si="9"/>
        <v>0</v>
      </c>
      <c r="I49" s="7">
        <f t="shared" si="10"/>
        <v>4.7179487179487126E-2</v>
      </c>
      <c r="J49">
        <v>330.40338430592499</v>
      </c>
    </row>
    <row r="50" spans="1:11" x14ac:dyDescent="0.25">
      <c r="A50" t="s">
        <v>5</v>
      </c>
      <c r="B50" s="6">
        <f t="shared" si="3"/>
        <v>3.2051282051282002E-3</v>
      </c>
      <c r="C50" s="6">
        <f t="shared" si="4"/>
        <v>0</v>
      </c>
      <c r="D50" s="6">
        <f t="shared" si="5"/>
        <v>2.7972027972028E-2</v>
      </c>
      <c r="E50" s="6">
        <f t="shared" si="6"/>
        <v>0</v>
      </c>
      <c r="F50" s="6">
        <f t="shared" si="7"/>
        <v>0</v>
      </c>
      <c r="G50" s="6">
        <f t="shared" si="8"/>
        <v>2.4555555555555542E-2</v>
      </c>
      <c r="H50" s="6">
        <f t="shared" si="9"/>
        <v>0</v>
      </c>
      <c r="I50" s="7">
        <f t="shared" si="10"/>
        <v>5.5732711732711743E-2</v>
      </c>
      <c r="J50">
        <v>318.47892169883698</v>
      </c>
    </row>
    <row r="51" spans="1:11" x14ac:dyDescent="0.25">
      <c r="A51" t="s">
        <v>6</v>
      </c>
      <c r="B51" s="6">
        <f t="shared" si="3"/>
        <v>6.4102564102564152E-3</v>
      </c>
      <c r="C51" s="6">
        <f t="shared" si="4"/>
        <v>0</v>
      </c>
      <c r="D51" s="6">
        <f t="shared" si="5"/>
        <v>1.7482517482517541E-3</v>
      </c>
      <c r="E51" s="6">
        <f t="shared" si="6"/>
        <v>0</v>
      </c>
      <c r="F51" s="6">
        <f t="shared" si="7"/>
        <v>0</v>
      </c>
      <c r="G51" s="6">
        <f t="shared" si="8"/>
        <v>0</v>
      </c>
      <c r="H51" s="6">
        <f t="shared" si="9"/>
        <v>4.2735042735042774E-3</v>
      </c>
      <c r="I51" s="7">
        <f t="shared" si="10"/>
        <v>1.2432012432012448E-2</v>
      </c>
      <c r="J51">
        <v>209.73916911261901</v>
      </c>
    </row>
    <row r="52" spans="1:11" x14ac:dyDescent="0.25">
      <c r="A52" t="s">
        <v>7</v>
      </c>
      <c r="B52" s="6">
        <f t="shared" si="3"/>
        <v>0</v>
      </c>
      <c r="C52" s="6">
        <f t="shared" si="4"/>
        <v>0</v>
      </c>
      <c r="D52" s="6">
        <f t="shared" si="5"/>
        <v>1.1118881118881123E-2</v>
      </c>
      <c r="E52" s="6">
        <f t="shared" si="6"/>
        <v>0</v>
      </c>
      <c r="F52" s="6">
        <f t="shared" si="7"/>
        <v>0</v>
      </c>
      <c r="G52" s="6">
        <f t="shared" si="8"/>
        <v>2.5619658119658155E-2</v>
      </c>
      <c r="H52" s="6">
        <f t="shared" si="9"/>
        <v>2.5769230769230773E-2</v>
      </c>
      <c r="I52" s="7">
        <f t="shared" si="10"/>
        <v>6.2507770007770053E-2</v>
      </c>
      <c r="J52">
        <v>587.18153945813197</v>
      </c>
    </row>
    <row r="53" spans="1:11" x14ac:dyDescent="0.25">
      <c r="A53" t="s">
        <v>16</v>
      </c>
      <c r="B53" s="6">
        <f t="shared" si="3"/>
        <v>6.4102564102564152E-3</v>
      </c>
      <c r="C53" s="6">
        <f t="shared" si="4"/>
        <v>0</v>
      </c>
      <c r="D53" s="6">
        <f t="shared" si="5"/>
        <v>4.662004662004662E-3</v>
      </c>
      <c r="E53" s="6">
        <f t="shared" si="6"/>
        <v>0</v>
      </c>
      <c r="F53" s="6">
        <f t="shared" si="7"/>
        <v>1.0256410256410262E-2</v>
      </c>
      <c r="G53" s="6">
        <f t="shared" si="8"/>
        <v>0</v>
      </c>
      <c r="H53" s="6">
        <f t="shared" si="9"/>
        <v>0</v>
      </c>
      <c r="I53" s="7">
        <f t="shared" si="10"/>
        <v>2.1328671328671341E-2</v>
      </c>
      <c r="J53">
        <v>302.53962812012799</v>
      </c>
    </row>
    <row r="54" spans="1:11" x14ac:dyDescent="0.25">
      <c r="A54" t="s">
        <v>8</v>
      </c>
      <c r="B54" s="6">
        <f t="shared" si="3"/>
        <v>0</v>
      </c>
      <c r="C54" s="6">
        <f t="shared" si="4"/>
        <v>0</v>
      </c>
      <c r="D54" s="6">
        <f t="shared" si="5"/>
        <v>1.6363636363636306E-2</v>
      </c>
      <c r="E54" s="6">
        <f t="shared" si="6"/>
        <v>1.2234432234432231E-2</v>
      </c>
      <c r="F54" s="6">
        <f t="shared" si="7"/>
        <v>0</v>
      </c>
      <c r="G54" s="6">
        <f t="shared" si="8"/>
        <v>0</v>
      </c>
      <c r="H54" s="6">
        <f t="shared" si="9"/>
        <v>8.5897435897435842E-3</v>
      </c>
      <c r="I54" s="7">
        <f t="shared" si="10"/>
        <v>3.7187812187812121E-2</v>
      </c>
      <c r="J54">
        <v>269.11512016637602</v>
      </c>
    </row>
    <row r="55" spans="1:11" x14ac:dyDescent="0.25">
      <c r="A55" t="s">
        <v>9</v>
      </c>
      <c r="B55" s="6">
        <f t="shared" si="3"/>
        <v>9.6153846153846159E-3</v>
      </c>
      <c r="C55" s="6">
        <f t="shared" si="4"/>
        <v>0</v>
      </c>
      <c r="D55" s="6">
        <f t="shared" si="5"/>
        <v>5.8275058275058314E-3</v>
      </c>
      <c r="E55" s="6">
        <f t="shared" si="6"/>
        <v>0</v>
      </c>
      <c r="F55" s="6">
        <f t="shared" si="7"/>
        <v>0</v>
      </c>
      <c r="G55" s="6">
        <f t="shared" si="8"/>
        <v>2.9487179487179466E-2</v>
      </c>
      <c r="H55" s="6">
        <f t="shared" si="9"/>
        <v>4.1666666666666616E-2</v>
      </c>
      <c r="I55" s="7">
        <f t="shared" si="10"/>
        <v>8.6596736596736529E-2</v>
      </c>
      <c r="J55">
        <v>119.329205146473</v>
      </c>
    </row>
    <row r="56" spans="1:11" x14ac:dyDescent="0.25">
      <c r="A56" t="s">
        <v>10</v>
      </c>
      <c r="B56" s="6">
        <f t="shared" si="3"/>
        <v>0</v>
      </c>
      <c r="C56" s="6">
        <f t="shared" si="4"/>
        <v>3.8076923076923078E-2</v>
      </c>
      <c r="D56" s="6">
        <f t="shared" si="5"/>
        <v>0</v>
      </c>
      <c r="E56" s="6">
        <f t="shared" si="6"/>
        <v>1.450549450549451E-2</v>
      </c>
      <c r="F56" s="6">
        <f t="shared" si="7"/>
        <v>0</v>
      </c>
      <c r="G56" s="6">
        <f t="shared" si="8"/>
        <v>0</v>
      </c>
      <c r="H56" s="6">
        <f t="shared" si="9"/>
        <v>0</v>
      </c>
      <c r="I56" s="7">
        <f t="shared" si="10"/>
        <v>5.2582417582417586E-2</v>
      </c>
      <c r="J56">
        <v>337.02138990012099</v>
      </c>
    </row>
    <row r="57" spans="1:11" x14ac:dyDescent="0.25">
      <c r="A57" t="s">
        <v>11</v>
      </c>
      <c r="B57" s="6">
        <f t="shared" si="3"/>
        <v>0</v>
      </c>
      <c r="C57" s="6">
        <f t="shared" si="4"/>
        <v>1.5384615384615385E-2</v>
      </c>
      <c r="D57" s="6">
        <f t="shared" si="5"/>
        <v>0</v>
      </c>
      <c r="E57" s="6">
        <f t="shared" si="6"/>
        <v>0</v>
      </c>
      <c r="F57" s="6">
        <f t="shared" si="7"/>
        <v>0</v>
      </c>
      <c r="G57" s="6">
        <f t="shared" si="8"/>
        <v>0</v>
      </c>
      <c r="H57" s="6">
        <f t="shared" si="9"/>
        <v>0</v>
      </c>
      <c r="I57" s="7">
        <f t="shared" si="10"/>
        <v>1.5384615384615385E-2</v>
      </c>
      <c r="J57">
        <v>237.98898438846899</v>
      </c>
    </row>
    <row r="58" spans="1:11" x14ac:dyDescent="0.25">
      <c r="A58" t="s">
        <v>12</v>
      </c>
      <c r="B58" s="6">
        <f t="shared" si="3"/>
        <v>0</v>
      </c>
      <c r="C58" s="6">
        <f t="shared" si="4"/>
        <v>0</v>
      </c>
      <c r="D58" s="6">
        <f t="shared" si="5"/>
        <v>1.4860139860139863E-2</v>
      </c>
      <c r="E58" s="6">
        <f t="shared" si="6"/>
        <v>0</v>
      </c>
      <c r="F58" s="6">
        <f t="shared" si="7"/>
        <v>0</v>
      </c>
      <c r="G58" s="6">
        <f t="shared" si="8"/>
        <v>0</v>
      </c>
      <c r="H58" s="6">
        <f t="shared" si="9"/>
        <v>0</v>
      </c>
      <c r="I58" s="7">
        <f t="shared" si="10"/>
        <v>1.4860139860139863E-2</v>
      </c>
      <c r="J58">
        <v>99.798554141696897</v>
      </c>
    </row>
    <row r="60" spans="1:11" x14ac:dyDescent="0.25">
      <c r="B60" t="s">
        <v>18</v>
      </c>
      <c r="C60" t="s">
        <v>19</v>
      </c>
      <c r="D60" t="s">
        <v>20</v>
      </c>
      <c r="E60" t="s">
        <v>21</v>
      </c>
      <c r="F60" t="s">
        <v>22</v>
      </c>
      <c r="G60" t="s">
        <v>23</v>
      </c>
      <c r="H60" t="s">
        <v>17</v>
      </c>
      <c r="I60" t="s">
        <v>27</v>
      </c>
      <c r="J60" t="s">
        <v>28</v>
      </c>
      <c r="K60" t="s">
        <v>31</v>
      </c>
    </row>
    <row r="61" spans="1:11" x14ac:dyDescent="0.25">
      <c r="A61" t="s">
        <v>9</v>
      </c>
      <c r="B61" s="8">
        <v>9.6153846153846159E-3</v>
      </c>
      <c r="C61" s="8">
        <v>0</v>
      </c>
      <c r="D61" s="8">
        <v>5.8275058275058314E-3</v>
      </c>
      <c r="E61" s="8">
        <v>0</v>
      </c>
      <c r="F61" s="8">
        <v>0</v>
      </c>
      <c r="G61" s="8">
        <v>2.9487179487179466E-2</v>
      </c>
      <c r="H61" s="8">
        <v>4.1666666666666616E-2</v>
      </c>
      <c r="I61" s="8">
        <v>8.6596736596736529E-2</v>
      </c>
      <c r="J61" s="10">
        <v>119.329205146473</v>
      </c>
      <c r="K61" s="9">
        <f t="shared" ref="K61:K77" si="11">1000*I61/J61</f>
        <v>0.72569608161255794</v>
      </c>
    </row>
    <row r="62" spans="1:11" x14ac:dyDescent="0.25">
      <c r="A62" t="s">
        <v>3</v>
      </c>
      <c r="B62" s="8">
        <v>6.4102564102564152E-3</v>
      </c>
      <c r="C62" s="8">
        <v>0</v>
      </c>
      <c r="D62" s="8">
        <v>1.1072261072261077E-2</v>
      </c>
      <c r="E62" s="8">
        <v>0</v>
      </c>
      <c r="F62" s="8">
        <v>0</v>
      </c>
      <c r="G62" s="8">
        <v>3.2051282051282076E-3</v>
      </c>
      <c r="H62" s="8">
        <v>4.2735042735042774E-3</v>
      </c>
      <c r="I62" s="8">
        <v>2.4961149961149981E-2</v>
      </c>
      <c r="J62" s="10">
        <v>58.716125999990403</v>
      </c>
      <c r="K62" s="9">
        <f t="shared" si="11"/>
        <v>0.42511575033329108</v>
      </c>
    </row>
    <row r="63" spans="1:11" x14ac:dyDescent="0.25">
      <c r="A63" t="s">
        <v>14</v>
      </c>
      <c r="B63" s="8">
        <v>2.2435897435897387E-2</v>
      </c>
      <c r="C63" s="8">
        <v>6.4102564102564152E-3</v>
      </c>
      <c r="D63" s="8">
        <v>1.3986013986013984E-2</v>
      </c>
      <c r="E63" s="8">
        <v>1.4652014652014649E-2</v>
      </c>
      <c r="F63" s="8">
        <v>0</v>
      </c>
      <c r="G63" s="8">
        <v>7.3076923076923084E-3</v>
      </c>
      <c r="H63" s="8">
        <v>1.2820512820512817E-2</v>
      </c>
      <c r="I63" s="8">
        <v>7.7612387612387562E-2</v>
      </c>
      <c r="J63" s="10">
        <v>406.02438472143302</v>
      </c>
      <c r="K63" s="9">
        <f t="shared" si="11"/>
        <v>0.19115203552524612</v>
      </c>
    </row>
    <row r="64" spans="1:11" x14ac:dyDescent="0.25">
      <c r="A64" t="s">
        <v>5</v>
      </c>
      <c r="B64" s="8">
        <v>3.2051282051282002E-3</v>
      </c>
      <c r="C64" s="8">
        <v>0</v>
      </c>
      <c r="D64" s="8">
        <v>2.7972027972028E-2</v>
      </c>
      <c r="E64" s="8">
        <v>0</v>
      </c>
      <c r="F64" s="8">
        <v>0</v>
      </c>
      <c r="G64" s="8">
        <v>2.4555555555555542E-2</v>
      </c>
      <c r="H64" s="8">
        <v>0</v>
      </c>
      <c r="I64" s="8">
        <v>5.5732711732711743E-2</v>
      </c>
      <c r="J64" s="10">
        <v>318.47892169883698</v>
      </c>
      <c r="K64" s="9">
        <f t="shared" si="11"/>
        <v>0.17499654744942345</v>
      </c>
    </row>
    <row r="65" spans="1:11" x14ac:dyDescent="0.25">
      <c r="A65" t="s">
        <v>13</v>
      </c>
      <c r="B65" s="8">
        <v>6.4102564102564152E-3</v>
      </c>
      <c r="C65" s="8">
        <v>0</v>
      </c>
      <c r="D65" s="8">
        <v>0</v>
      </c>
      <c r="E65" s="8">
        <v>0</v>
      </c>
      <c r="F65" s="8">
        <v>0</v>
      </c>
      <c r="G65" s="8">
        <v>0</v>
      </c>
      <c r="H65" s="8">
        <v>0</v>
      </c>
      <c r="I65" s="8">
        <v>6.4102564102564152E-3</v>
      </c>
      <c r="J65" s="10">
        <v>40.819590092613701</v>
      </c>
      <c r="K65" s="9">
        <f t="shared" si="11"/>
        <v>0.15703872566364527</v>
      </c>
    </row>
    <row r="66" spans="1:11" x14ac:dyDescent="0.25">
      <c r="A66" t="s">
        <v>10</v>
      </c>
      <c r="B66" s="8">
        <v>0</v>
      </c>
      <c r="C66" s="8">
        <v>3.8076923076923078E-2</v>
      </c>
      <c r="D66" s="8">
        <v>0</v>
      </c>
      <c r="E66" s="8">
        <v>1.450549450549451E-2</v>
      </c>
      <c r="F66" s="8">
        <v>0</v>
      </c>
      <c r="G66" s="8">
        <v>0</v>
      </c>
      <c r="H66" s="8">
        <v>0</v>
      </c>
      <c r="I66" s="8">
        <v>5.2582417582417586E-2</v>
      </c>
      <c r="J66" s="10">
        <v>337.02138990012099</v>
      </c>
      <c r="K66" s="9">
        <f t="shared" si="11"/>
        <v>0.15602100981780653</v>
      </c>
    </row>
    <row r="67" spans="1:11" x14ac:dyDescent="0.25">
      <c r="A67" t="s">
        <v>12</v>
      </c>
      <c r="B67" s="8">
        <v>0</v>
      </c>
      <c r="C67" s="8">
        <v>0</v>
      </c>
      <c r="D67" s="8">
        <v>1.4860139860139863E-2</v>
      </c>
      <c r="E67" s="8">
        <v>0</v>
      </c>
      <c r="F67" s="8">
        <v>0</v>
      </c>
      <c r="G67" s="8">
        <v>0</v>
      </c>
      <c r="H67" s="8">
        <v>0</v>
      </c>
      <c r="I67" s="8">
        <v>1.4860139860139863E-2</v>
      </c>
      <c r="J67" s="10">
        <v>99.798554141696897</v>
      </c>
      <c r="K67" s="9">
        <f t="shared" si="11"/>
        <v>0.14890135421241679</v>
      </c>
    </row>
    <row r="68" spans="1:11" x14ac:dyDescent="0.25">
      <c r="A68" t="s">
        <v>4</v>
      </c>
      <c r="B68" s="8">
        <v>4.2307692307692307E-3</v>
      </c>
      <c r="C68" s="8">
        <v>8.5897435897435842E-3</v>
      </c>
      <c r="D68" s="8">
        <v>0</v>
      </c>
      <c r="E68" s="8">
        <v>0</v>
      </c>
      <c r="F68" s="8">
        <v>3.4358974358974309E-2</v>
      </c>
      <c r="G68" s="8">
        <v>0</v>
      </c>
      <c r="H68" s="8">
        <v>0</v>
      </c>
      <c r="I68" s="8">
        <v>4.7179487179487126E-2</v>
      </c>
      <c r="J68" s="10">
        <v>330.40338430592499</v>
      </c>
      <c r="K68" s="9">
        <f t="shared" si="11"/>
        <v>0.14279359540640479</v>
      </c>
    </row>
    <row r="69" spans="1:11" x14ac:dyDescent="0.25">
      <c r="A69" t="s">
        <v>8</v>
      </c>
      <c r="B69" s="8">
        <v>0</v>
      </c>
      <c r="C69" s="8">
        <v>0</v>
      </c>
      <c r="D69" s="8">
        <v>1.6363636363636306E-2</v>
      </c>
      <c r="E69" s="8">
        <v>1.2234432234432231E-2</v>
      </c>
      <c r="F69" s="8">
        <v>0</v>
      </c>
      <c r="G69" s="8">
        <v>0</v>
      </c>
      <c r="H69" s="8">
        <v>8.5897435897435842E-3</v>
      </c>
      <c r="I69" s="8">
        <v>3.7187812187812121E-2</v>
      </c>
      <c r="J69" s="10">
        <v>269.11512016637602</v>
      </c>
      <c r="K69" s="9">
        <f t="shared" si="11"/>
        <v>0.138185517650667</v>
      </c>
    </row>
    <row r="70" spans="1:11" x14ac:dyDescent="0.25">
      <c r="A70" t="s">
        <v>15</v>
      </c>
      <c r="B70" s="8">
        <v>0</v>
      </c>
      <c r="C70" s="8">
        <v>1.5384615384615385E-2</v>
      </c>
      <c r="D70" s="8">
        <v>0</v>
      </c>
      <c r="E70" s="8">
        <v>0</v>
      </c>
      <c r="F70" s="8">
        <v>3.8461538461538464E-2</v>
      </c>
      <c r="G70" s="8">
        <v>0</v>
      </c>
      <c r="H70" s="8">
        <v>0</v>
      </c>
      <c r="I70" s="8">
        <v>5.3846153846153849E-2</v>
      </c>
      <c r="J70" s="10">
        <v>428.18254481877699</v>
      </c>
      <c r="K70" s="9">
        <f t="shared" si="11"/>
        <v>0.12575513527517468</v>
      </c>
    </row>
    <row r="71" spans="1:11" x14ac:dyDescent="0.25">
      <c r="A71" t="s">
        <v>7</v>
      </c>
      <c r="B71" s="8">
        <v>0</v>
      </c>
      <c r="C71" s="8">
        <v>0</v>
      </c>
      <c r="D71" s="8">
        <v>1.1118881118881123E-2</v>
      </c>
      <c r="E71" s="8">
        <v>0</v>
      </c>
      <c r="F71" s="8">
        <v>0</v>
      </c>
      <c r="G71" s="8">
        <v>2.5619658119658155E-2</v>
      </c>
      <c r="H71" s="8">
        <v>2.5769230769230773E-2</v>
      </c>
      <c r="I71" s="8">
        <v>6.2507770007770053E-2</v>
      </c>
      <c r="J71" s="10">
        <v>587.18153945813197</v>
      </c>
      <c r="K71" s="9">
        <f t="shared" si="11"/>
        <v>0.10645390872719539</v>
      </c>
    </row>
    <row r="72" spans="1:11" x14ac:dyDescent="0.25">
      <c r="A72" t="s">
        <v>16</v>
      </c>
      <c r="B72" s="8">
        <v>6.4102564102564152E-3</v>
      </c>
      <c r="C72" s="8">
        <v>0</v>
      </c>
      <c r="D72" s="8">
        <v>4.662004662004662E-3</v>
      </c>
      <c r="E72" s="8">
        <v>0</v>
      </c>
      <c r="F72" s="8">
        <v>1.0256410256410262E-2</v>
      </c>
      <c r="G72" s="8">
        <v>0</v>
      </c>
      <c r="H72" s="8">
        <v>0</v>
      </c>
      <c r="I72" s="8">
        <v>2.1328671328671341E-2</v>
      </c>
      <c r="J72" s="10">
        <v>302.53962812012799</v>
      </c>
      <c r="K72" s="9">
        <f t="shared" si="11"/>
        <v>7.0498768909051698E-2</v>
      </c>
    </row>
    <row r="73" spans="1:11" x14ac:dyDescent="0.25">
      <c r="A73" t="s">
        <v>11</v>
      </c>
      <c r="B73" s="8">
        <v>0</v>
      </c>
      <c r="C73" s="8">
        <v>1.5384615384615385E-2</v>
      </c>
      <c r="D73" s="8">
        <v>0</v>
      </c>
      <c r="E73" s="8">
        <v>0</v>
      </c>
      <c r="F73" s="8">
        <v>0</v>
      </c>
      <c r="G73" s="8">
        <v>0</v>
      </c>
      <c r="H73" s="8">
        <v>0</v>
      </c>
      <c r="I73" s="8">
        <v>1.5384615384615385E-2</v>
      </c>
      <c r="J73" s="10">
        <v>237.98898438846899</v>
      </c>
      <c r="K73" s="9">
        <f t="shared" si="11"/>
        <v>6.4644233110819557E-2</v>
      </c>
    </row>
    <row r="74" spans="1:11" x14ac:dyDescent="0.25">
      <c r="A74" t="s">
        <v>6</v>
      </c>
      <c r="B74" s="8">
        <v>6.4102564102564152E-3</v>
      </c>
      <c r="C74" s="8">
        <v>0</v>
      </c>
      <c r="D74" s="8">
        <v>1.7482517482517541E-3</v>
      </c>
      <c r="E74" s="8">
        <v>0</v>
      </c>
      <c r="F74" s="8">
        <v>0</v>
      </c>
      <c r="G74" s="8">
        <v>0</v>
      </c>
      <c r="H74" s="8">
        <v>4.2735042735042774E-3</v>
      </c>
      <c r="I74" s="8">
        <v>1.2432012432012448E-2</v>
      </c>
      <c r="J74" s="10">
        <v>209.73916911261901</v>
      </c>
      <c r="K74" s="9">
        <f t="shared" si="11"/>
        <v>5.9273680183872114E-2</v>
      </c>
    </row>
    <row r="75" spans="1:11" x14ac:dyDescent="0.25">
      <c r="A75" t="s">
        <v>1</v>
      </c>
      <c r="B75" s="8">
        <v>0</v>
      </c>
      <c r="C75" s="8">
        <v>0</v>
      </c>
      <c r="D75" s="8">
        <v>0</v>
      </c>
      <c r="E75" s="8">
        <v>0</v>
      </c>
      <c r="F75" s="8">
        <v>0</v>
      </c>
      <c r="G75" s="8">
        <v>0</v>
      </c>
      <c r="H75" s="8">
        <v>3.4188034188034157E-2</v>
      </c>
      <c r="I75" s="8">
        <v>3.4188034188034157E-2</v>
      </c>
      <c r="J75" s="10">
        <v>584.02400690449201</v>
      </c>
      <c r="K75" s="9">
        <f t="shared" si="11"/>
        <v>5.8538748037501608E-2</v>
      </c>
    </row>
    <row r="76" spans="1:11" x14ac:dyDescent="0.25">
      <c r="A76" t="s">
        <v>0</v>
      </c>
      <c r="B76" s="8">
        <v>9.6153846153846159E-3</v>
      </c>
      <c r="C76" s="8">
        <v>0</v>
      </c>
      <c r="D76" s="8">
        <v>0</v>
      </c>
      <c r="E76" s="8">
        <v>7.3260073260073243E-3</v>
      </c>
      <c r="F76" s="8">
        <v>0</v>
      </c>
      <c r="G76" s="8">
        <v>0</v>
      </c>
      <c r="H76" s="8">
        <v>0</v>
      </c>
      <c r="I76" s="8">
        <v>1.694139194139194E-2</v>
      </c>
      <c r="J76" s="10">
        <v>401.67270839334202</v>
      </c>
      <c r="K76" s="9">
        <f t="shared" si="11"/>
        <v>4.2177104860213491E-2</v>
      </c>
    </row>
    <row r="77" spans="1:11" x14ac:dyDescent="0.25">
      <c r="A77" t="s">
        <v>2</v>
      </c>
      <c r="B77" s="8">
        <v>3.2051282051282002E-3</v>
      </c>
      <c r="C77" s="8">
        <v>0</v>
      </c>
      <c r="D77" s="8">
        <v>0</v>
      </c>
      <c r="E77" s="8">
        <v>0</v>
      </c>
      <c r="F77" s="8">
        <v>0</v>
      </c>
      <c r="G77" s="8">
        <v>0</v>
      </c>
      <c r="H77" s="8">
        <v>0</v>
      </c>
      <c r="I77" s="8">
        <v>3.2051282051282002E-3</v>
      </c>
      <c r="J77" s="10">
        <v>338.68428149600697</v>
      </c>
      <c r="K77" s="9">
        <f t="shared" si="11"/>
        <v>9.4634690189068851E-3</v>
      </c>
    </row>
  </sheetData>
  <sortState ref="A61:K77">
    <sortCondition descending="1" ref="K61:K77"/>
  </sortState>
  <conditionalFormatting sqref="B2:H18">
    <cfRule type="cellIs" dxfId="1" priority="2" operator="greaterThan">
      <formula>0</formula>
    </cfRule>
  </conditionalFormatting>
  <conditionalFormatting sqref="I2:I18">
    <cfRule type="cellIs" dxfId="0" priority="1" operator="greater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3"/>
  <sheetViews>
    <sheetView zoomScale="85" zoomScaleNormal="85" workbookViewId="0">
      <selection activeCell="B2" sqref="B2"/>
    </sheetView>
  </sheetViews>
  <sheetFormatPr defaultRowHeight="15" x14ac:dyDescent="0.25"/>
  <cols>
    <col min="1" max="1" width="13" bestFit="1" customWidth="1"/>
    <col min="2" max="26" width="7.140625" customWidth="1"/>
    <col min="32" max="32" width="9.85546875" bestFit="1" customWidth="1"/>
  </cols>
  <sheetData>
    <row r="1" spans="1:41" x14ac:dyDescent="0.25">
      <c r="A1" t="s">
        <v>43</v>
      </c>
      <c r="B1" t="s">
        <v>13</v>
      </c>
      <c r="C1" t="s">
        <v>32</v>
      </c>
      <c r="D1" t="s">
        <v>33</v>
      </c>
      <c r="E1" t="s">
        <v>0</v>
      </c>
      <c r="F1" t="s">
        <v>34</v>
      </c>
      <c r="G1" t="s">
        <v>1</v>
      </c>
      <c r="H1" t="s">
        <v>2</v>
      </c>
      <c r="I1" t="s">
        <v>37</v>
      </c>
      <c r="J1" t="s">
        <v>3</v>
      </c>
      <c r="K1" t="s">
        <v>4</v>
      </c>
      <c r="L1" t="s">
        <v>57</v>
      </c>
      <c r="M1" t="s">
        <v>38</v>
      </c>
      <c r="N1" t="s">
        <v>58</v>
      </c>
      <c r="O1" t="s">
        <v>46</v>
      </c>
      <c r="P1" t="s">
        <v>47</v>
      </c>
      <c r="Q1" t="s">
        <v>5</v>
      </c>
      <c r="R1" t="s">
        <v>39</v>
      </c>
      <c r="S1" t="s">
        <v>48</v>
      </c>
      <c r="T1" t="s">
        <v>59</v>
      </c>
      <c r="U1" t="s">
        <v>49</v>
      </c>
      <c r="V1" t="s">
        <v>50</v>
      </c>
      <c r="W1" t="s">
        <v>6</v>
      </c>
      <c r="X1" t="s">
        <v>7</v>
      </c>
      <c r="Y1" t="s">
        <v>16</v>
      </c>
      <c r="Z1" t="s">
        <v>60</v>
      </c>
      <c r="AA1" t="s">
        <v>8</v>
      </c>
      <c r="AB1" t="s">
        <v>9</v>
      </c>
      <c r="AC1" t="s">
        <v>51</v>
      </c>
      <c r="AD1" t="s">
        <v>61</v>
      </c>
      <c r="AE1" t="s">
        <v>52</v>
      </c>
      <c r="AF1" t="s">
        <v>53</v>
      </c>
      <c r="AG1" t="s">
        <v>10</v>
      </c>
      <c r="AH1" t="s">
        <v>62</v>
      </c>
      <c r="AI1" t="s">
        <v>54</v>
      </c>
      <c r="AJ1" t="s">
        <v>55</v>
      </c>
      <c r="AK1" t="s">
        <v>12</v>
      </c>
      <c r="AL1" t="s">
        <v>40</v>
      </c>
      <c r="AM1" t="s">
        <v>56</v>
      </c>
      <c r="AN1" t="s">
        <v>35</v>
      </c>
      <c r="AO1" t="s">
        <v>36</v>
      </c>
    </row>
    <row r="2" spans="1:41" x14ac:dyDescent="0.25">
      <c r="A2" t="s">
        <v>13</v>
      </c>
      <c r="B2" s="11">
        <v>0</v>
      </c>
      <c r="C2" s="11">
        <v>8.1652375402375396E-2</v>
      </c>
      <c r="D2" s="11">
        <v>1.7948717948717899E-2</v>
      </c>
      <c r="E2" s="11">
        <v>6.7673992673992697E-2</v>
      </c>
      <c r="F2" s="11">
        <v>1.5265567765567801E-2</v>
      </c>
      <c r="G2" s="11">
        <v>3.9811438561438602E-2</v>
      </c>
      <c r="H2" s="11">
        <v>1.44230769230769E-2</v>
      </c>
      <c r="I2" s="11">
        <v>4.3269230769230798E-3</v>
      </c>
      <c r="J2" s="11">
        <v>3.0550699300699299E-2</v>
      </c>
      <c r="K2" s="11">
        <v>5.1506410256410298E-2</v>
      </c>
      <c r="L2" s="11">
        <v>6.4326923076923101E-2</v>
      </c>
      <c r="M2" s="11">
        <v>4.3269230769230798E-3</v>
      </c>
      <c r="N2" s="11">
        <v>4.3269230769230798E-3</v>
      </c>
      <c r="O2" s="11">
        <v>4.9885531135531097E-2</v>
      </c>
      <c r="P2" s="11">
        <v>2.09407259407259E-2</v>
      </c>
      <c r="Q2" s="11">
        <v>5.9507409257409299E-2</v>
      </c>
      <c r="R2" s="11">
        <v>2.9345238095238101E-2</v>
      </c>
      <c r="S2" s="11">
        <v>4.3269230769230798E-3</v>
      </c>
      <c r="T2" s="11">
        <v>9.1346153846153903E-3</v>
      </c>
      <c r="U2" s="11">
        <v>1.06730769230769E-2</v>
      </c>
      <c r="V2" s="11">
        <v>6.7673992673992697E-2</v>
      </c>
      <c r="W2" s="11">
        <v>1.83462370962371E-2</v>
      </c>
      <c r="X2" s="11">
        <v>9.9729992229992195E-2</v>
      </c>
      <c r="Y2" s="11">
        <v>0.17322503885003901</v>
      </c>
      <c r="Z2" s="11">
        <v>0.159313741813742</v>
      </c>
      <c r="AA2" s="11">
        <v>3.75403762903763E-2</v>
      </c>
      <c r="AB2" s="11">
        <v>8.9828088578088605E-2</v>
      </c>
      <c r="AC2" s="11">
        <v>6.0448717948717997E-3</v>
      </c>
      <c r="AD2" s="11">
        <v>4.4973776223776199E-2</v>
      </c>
      <c r="AE2" s="11">
        <v>0.20997335997336</v>
      </c>
      <c r="AF2" s="11">
        <v>2.01923076923077E-2</v>
      </c>
      <c r="AG2" s="11">
        <v>8.3997252747252796E-2</v>
      </c>
      <c r="AH2" s="11">
        <v>2.01923076923077E-2</v>
      </c>
      <c r="AI2" s="11">
        <v>9.4551282051282097E-3</v>
      </c>
      <c r="AJ2" s="11">
        <v>1.05662393162393E-2</v>
      </c>
      <c r="AK2" s="11">
        <v>1.9187062937062901E-2</v>
      </c>
      <c r="AL2" s="11">
        <v>4.3269230769230798E-3</v>
      </c>
      <c r="AM2" s="11">
        <v>4.3269230769230798E-3</v>
      </c>
      <c r="AN2" s="11">
        <v>2.45192307692308E-2</v>
      </c>
      <c r="AO2" s="11">
        <v>2.45192307692308E-2</v>
      </c>
    </row>
    <row r="3" spans="1:41" x14ac:dyDescent="0.25">
      <c r="A3" t="s">
        <v>32</v>
      </c>
      <c r="B3" s="11">
        <v>0</v>
      </c>
      <c r="C3" s="11">
        <v>0</v>
      </c>
      <c r="D3" s="11">
        <v>9.5274170274170303E-2</v>
      </c>
      <c r="E3" s="11">
        <v>0.15952589077589099</v>
      </c>
      <c r="F3" s="11">
        <v>0.120919691419691</v>
      </c>
      <c r="G3" s="11">
        <v>0.12343267843267799</v>
      </c>
      <c r="H3" s="11">
        <v>8.74216061716062E-2</v>
      </c>
      <c r="I3" s="11">
        <v>7.7325452325452307E-2</v>
      </c>
      <c r="J3" s="11">
        <v>0.103549228549229</v>
      </c>
      <c r="K3" s="11">
        <v>0.12450493950494</v>
      </c>
      <c r="L3" s="11">
        <v>0.13732545232545201</v>
      </c>
      <c r="M3" s="11">
        <v>7.7325452325452307E-2</v>
      </c>
      <c r="N3" s="11">
        <v>7.7325452325452307E-2</v>
      </c>
      <c r="O3" s="11">
        <v>0.14173742923742899</v>
      </c>
      <c r="P3" s="11">
        <v>0.104561965811966</v>
      </c>
      <c r="Q3" s="11">
        <v>0.12224952824952801</v>
      </c>
      <c r="R3" s="11">
        <v>0.102524975024975</v>
      </c>
      <c r="S3" s="11">
        <v>7.7325452325452307E-2</v>
      </c>
      <c r="T3" s="11">
        <v>8.2133144633144597E-2</v>
      </c>
      <c r="U3" s="11">
        <v>8.3671606171606197E-2</v>
      </c>
      <c r="V3" s="11">
        <v>0.15952589077589099</v>
      </c>
      <c r="W3" s="11">
        <v>0.101967476967477</v>
      </c>
      <c r="X3" s="11">
        <v>0.19771090021089999</v>
      </c>
      <c r="Y3" s="11">
        <v>0.25819617882117901</v>
      </c>
      <c r="Z3" s="11">
        <v>0.23471611721611699</v>
      </c>
      <c r="AA3" s="11">
        <v>0.110538905538906</v>
      </c>
      <c r="AB3" s="11">
        <v>0.17818792318792301</v>
      </c>
      <c r="AC3" s="11">
        <v>7.7325452325452307E-2</v>
      </c>
      <c r="AD3" s="11">
        <v>0.1128441003441</v>
      </c>
      <c r="AE3" s="11">
        <v>0.28729881229881199</v>
      </c>
      <c r="AF3" s="11">
        <v>9.7517760017759997E-2</v>
      </c>
      <c r="AG3" s="11">
        <v>0.15699578199578201</v>
      </c>
      <c r="AH3" s="11">
        <v>9.7517760017759997E-2</v>
      </c>
      <c r="AI3" s="11">
        <v>8.24536574536575E-2</v>
      </c>
      <c r="AJ3" s="11">
        <v>7.9462204462204505E-2</v>
      </c>
      <c r="AK3" s="11">
        <v>0.112931512931513</v>
      </c>
      <c r="AL3" s="11">
        <v>0.100673354423354</v>
      </c>
      <c r="AM3" s="11">
        <v>7.7325452325452307E-2</v>
      </c>
      <c r="AN3" s="11">
        <v>9.7517760017759997E-2</v>
      </c>
      <c r="AO3" s="11">
        <v>9.7517760017759997E-2</v>
      </c>
    </row>
    <row r="4" spans="1:41" x14ac:dyDescent="0.25">
      <c r="A4" t="s">
        <v>33</v>
      </c>
      <c r="B4" s="11">
        <v>0</v>
      </c>
      <c r="C4" s="11">
        <v>0</v>
      </c>
      <c r="D4" s="11">
        <v>0</v>
      </c>
      <c r="E4" s="11">
        <v>8.1295787545787604E-2</v>
      </c>
      <c r="F4" s="11">
        <v>2.88873626373626E-2</v>
      </c>
      <c r="G4" s="11">
        <v>5.3433233433233397E-2</v>
      </c>
      <c r="H4" s="11">
        <v>1.00961538461538E-2</v>
      </c>
      <c r="I4" s="11">
        <v>3.5897435897435902E-2</v>
      </c>
      <c r="J4" s="11">
        <v>4.4172494172494199E-2</v>
      </c>
      <c r="K4" s="11">
        <v>4.7179487179487202E-2</v>
      </c>
      <c r="L4" s="11">
        <v>0.06</v>
      </c>
      <c r="M4" s="11">
        <v>3.5897435897435902E-2</v>
      </c>
      <c r="N4" s="11">
        <v>1.7948717948717899E-2</v>
      </c>
      <c r="O4" s="11">
        <v>6.3507326007326004E-2</v>
      </c>
      <c r="P4" s="11">
        <v>3.45625208125208E-2</v>
      </c>
      <c r="Q4" s="11">
        <v>7.3129204129204095E-2</v>
      </c>
      <c r="R4" s="11">
        <v>4.2967032967032998E-2</v>
      </c>
      <c r="S4" s="11">
        <v>1.7948717948717899E-2</v>
      </c>
      <c r="T4" s="11">
        <v>4.8076923076923097E-3</v>
      </c>
      <c r="U4" s="11">
        <v>2.4294871794871799E-2</v>
      </c>
      <c r="V4" s="11">
        <v>8.1295787545787604E-2</v>
      </c>
      <c r="W4" s="11">
        <v>3.1968031968032003E-2</v>
      </c>
      <c r="X4" s="11">
        <v>0.113351787101787</v>
      </c>
      <c r="Y4" s="11">
        <v>0.168898115773116</v>
      </c>
      <c r="Z4" s="11">
        <v>0.17293553668553699</v>
      </c>
      <c r="AA4" s="11">
        <v>5.1162171162171199E-2</v>
      </c>
      <c r="AB4" s="11">
        <v>0.103449883449883</v>
      </c>
      <c r="AC4" s="11">
        <v>1.96666666666667E-2</v>
      </c>
      <c r="AD4" s="11">
        <v>5.8595571095571099E-2</v>
      </c>
      <c r="AE4" s="11">
        <v>0.20997335997336</v>
      </c>
      <c r="AF4" s="11">
        <v>3.8141025641025603E-2</v>
      </c>
      <c r="AG4" s="11">
        <v>9.7619047619047605E-2</v>
      </c>
      <c r="AH4" s="11">
        <v>3.8141025641025603E-2</v>
      </c>
      <c r="AI4" s="11">
        <v>2.3076923076923099E-2</v>
      </c>
      <c r="AJ4" s="11">
        <v>2.41880341880342E-2</v>
      </c>
      <c r="AK4" s="11">
        <v>3.2808857808857797E-2</v>
      </c>
      <c r="AL4" s="11">
        <v>3.5897435897435902E-2</v>
      </c>
      <c r="AM4" s="11">
        <v>1.7948717948717899E-2</v>
      </c>
      <c r="AN4" s="11">
        <v>3.8141025641025603E-2</v>
      </c>
      <c r="AO4" s="11">
        <v>2.01923076923077E-2</v>
      </c>
    </row>
    <row r="5" spans="1:41" x14ac:dyDescent="0.25">
      <c r="A5" t="s">
        <v>0</v>
      </c>
      <c r="B5" s="11">
        <v>0</v>
      </c>
      <c r="C5" s="11">
        <v>0</v>
      </c>
      <c r="D5" s="11">
        <v>0</v>
      </c>
      <c r="E5" s="11">
        <v>0</v>
      </c>
      <c r="F5" s="11">
        <v>7.4285714285714302E-2</v>
      </c>
      <c r="G5" s="11">
        <v>0.14278762903762901</v>
      </c>
      <c r="H5" s="11">
        <v>7.3443223443223501E-2</v>
      </c>
      <c r="I5" s="11">
        <v>6.3347069597069594E-2</v>
      </c>
      <c r="J5" s="11">
        <v>8.9570845820845804E-2</v>
      </c>
      <c r="K5" s="11">
        <v>0.13680860805860801</v>
      </c>
      <c r="L5" s="11">
        <v>0.149629120879121</v>
      </c>
      <c r="M5" s="11">
        <v>6.3347069597069594E-2</v>
      </c>
      <c r="N5" s="11">
        <v>6.3347069597069594E-2</v>
      </c>
      <c r="O5" s="11">
        <v>6.3347069597069594E-2</v>
      </c>
      <c r="P5" s="11">
        <v>0.136416916416916</v>
      </c>
      <c r="Q5" s="11">
        <v>0.120664307914308</v>
      </c>
      <c r="R5" s="11">
        <v>8.8365384615384596E-2</v>
      </c>
      <c r="S5" s="11">
        <v>6.3347069597069594E-2</v>
      </c>
      <c r="T5" s="11">
        <v>6.8154761904761899E-2</v>
      </c>
      <c r="U5" s="11">
        <v>6.9693223443223401E-2</v>
      </c>
      <c r="V5" s="11">
        <v>6.3347069597069594E-2</v>
      </c>
      <c r="W5" s="11">
        <v>8.7989094239094207E-2</v>
      </c>
      <c r="X5" s="11">
        <v>0.15875013875013899</v>
      </c>
      <c r="Y5" s="11">
        <v>0.29156295093795098</v>
      </c>
      <c r="Z5" s="11">
        <v>0.26451062826062799</v>
      </c>
      <c r="AA5" s="11">
        <v>9.6560522810522798E-2</v>
      </c>
      <c r="AB5" s="11">
        <v>0.148848235098235</v>
      </c>
      <c r="AC5" s="11">
        <v>6.5065018315018305E-2</v>
      </c>
      <c r="AD5" s="11">
        <v>0.103993922743923</v>
      </c>
      <c r="AE5" s="11">
        <v>0.230486180486181</v>
      </c>
      <c r="AF5" s="11">
        <v>7.7289377289377306E-2</v>
      </c>
      <c r="AG5" s="11">
        <v>0.14301739926739901</v>
      </c>
      <c r="AH5" s="11">
        <v>7.7289377289377306E-2</v>
      </c>
      <c r="AI5" s="11">
        <v>6.8475274725274704E-2</v>
      </c>
      <c r="AJ5" s="11">
        <v>6.9586385836385795E-2</v>
      </c>
      <c r="AK5" s="11">
        <v>7.8207209457209506E-2</v>
      </c>
      <c r="AL5" s="11">
        <v>6.3347069597069594E-2</v>
      </c>
      <c r="AM5" s="11">
        <v>6.3347069597069594E-2</v>
      </c>
      <c r="AN5" s="11">
        <v>8.3539377289377298E-2</v>
      </c>
      <c r="AO5" s="11">
        <v>8.3539377289377298E-2</v>
      </c>
    </row>
    <row r="6" spans="1:41" x14ac:dyDescent="0.25">
      <c r="A6" t="s">
        <v>34</v>
      </c>
      <c r="B6" s="11">
        <v>0</v>
      </c>
      <c r="C6" s="11">
        <v>0</v>
      </c>
      <c r="D6" s="11">
        <v>0</v>
      </c>
      <c r="E6" s="11">
        <v>0</v>
      </c>
      <c r="F6" s="11">
        <v>0</v>
      </c>
      <c r="G6" s="11">
        <v>4.6423160173160199E-2</v>
      </c>
      <c r="H6" s="11">
        <v>2.1034798534798501E-2</v>
      </c>
      <c r="I6" s="11">
        <v>1.0938644688644699E-2</v>
      </c>
      <c r="J6" s="11">
        <v>3.7162420912420897E-2</v>
      </c>
      <c r="K6" s="11">
        <v>5.8118131868131903E-2</v>
      </c>
      <c r="L6" s="11">
        <v>7.0938644688644706E-2</v>
      </c>
      <c r="M6" s="11">
        <v>1.0938644688644699E-2</v>
      </c>
      <c r="N6" s="11">
        <v>1.0938644688644699E-2</v>
      </c>
      <c r="O6" s="11">
        <v>5.6497252747252799E-2</v>
      </c>
      <c r="P6" s="11">
        <v>2.7552447552447599E-2</v>
      </c>
      <c r="Q6" s="11">
        <v>6.8255883005883006E-2</v>
      </c>
      <c r="R6" s="11">
        <v>2.6620879120879098E-2</v>
      </c>
      <c r="S6" s="11">
        <v>1.0938644688644699E-2</v>
      </c>
      <c r="T6" s="11">
        <v>3.4163683538683501E-2</v>
      </c>
      <c r="U6" s="11">
        <v>1.7284798534798501E-2</v>
      </c>
      <c r="V6" s="11">
        <v>7.4285714285714302E-2</v>
      </c>
      <c r="W6" s="11">
        <v>2.9110056610056601E-2</v>
      </c>
      <c r="X6" s="11">
        <v>0.10634171384171399</v>
      </c>
      <c r="Y6" s="11">
        <v>0.18461240148740199</v>
      </c>
      <c r="Z6" s="11">
        <v>0.17070110445110401</v>
      </c>
      <c r="AA6" s="11">
        <v>4.4152097902097898E-2</v>
      </c>
      <c r="AB6" s="11">
        <v>9.4837246087246099E-2</v>
      </c>
      <c r="AC6" s="11">
        <v>1.26565934065934E-2</v>
      </c>
      <c r="AD6" s="11">
        <v>5.3722249972250002E-2</v>
      </c>
      <c r="AE6" s="11">
        <v>0.220912004662005</v>
      </c>
      <c r="AF6" s="11">
        <v>3.1130952380952401E-2</v>
      </c>
      <c r="AG6" s="11">
        <v>9.0608974358974401E-2</v>
      </c>
      <c r="AH6" s="11">
        <v>3.1130952380952401E-2</v>
      </c>
      <c r="AI6" s="11">
        <v>1.6066849816849801E-2</v>
      </c>
      <c r="AJ6" s="11">
        <v>1.7177960927960902E-2</v>
      </c>
      <c r="AK6" s="11">
        <v>4.4216131091131101E-2</v>
      </c>
      <c r="AL6" s="11">
        <v>1.0938644688644699E-2</v>
      </c>
      <c r="AM6" s="11">
        <v>1.0938644688644699E-2</v>
      </c>
      <c r="AN6" s="11">
        <v>3.1130952380952401E-2</v>
      </c>
      <c r="AO6" s="11">
        <v>3.1130952380952401E-2</v>
      </c>
    </row>
    <row r="7" spans="1:41" x14ac:dyDescent="0.25">
      <c r="A7" t="s">
        <v>1</v>
      </c>
      <c r="B7" s="11">
        <v>0</v>
      </c>
      <c r="C7" s="11">
        <v>0</v>
      </c>
      <c r="D7" s="11">
        <v>0</v>
      </c>
      <c r="E7" s="11">
        <v>0</v>
      </c>
      <c r="F7" s="11">
        <v>0</v>
      </c>
      <c r="G7" s="11">
        <v>0</v>
      </c>
      <c r="H7" s="11">
        <v>4.5580669330669302E-2</v>
      </c>
      <c r="I7" s="11">
        <v>3.5484515484515498E-2</v>
      </c>
      <c r="J7" s="11">
        <v>6.1708291708291702E-2</v>
      </c>
      <c r="K7" s="11">
        <v>6.98434898434898E-2</v>
      </c>
      <c r="L7" s="11">
        <v>8.26640026640027E-2</v>
      </c>
      <c r="M7" s="11">
        <v>3.5484515484515498E-2</v>
      </c>
      <c r="N7" s="11">
        <v>3.5484515484515498E-2</v>
      </c>
      <c r="O7" s="11">
        <v>0.107390193140193</v>
      </c>
      <c r="P7" s="11">
        <v>4.22548285048285E-2</v>
      </c>
      <c r="Q7" s="11">
        <v>9.0665001665001702E-2</v>
      </c>
      <c r="R7" s="11">
        <v>6.05028305028305E-2</v>
      </c>
      <c r="S7" s="11">
        <v>3.5484515484515498E-2</v>
      </c>
      <c r="T7" s="11">
        <v>4.0292207792207803E-2</v>
      </c>
      <c r="U7" s="11">
        <v>4.1830669330669298E-2</v>
      </c>
      <c r="V7" s="11">
        <v>0.152730810855811</v>
      </c>
      <c r="W7" s="11">
        <v>4.5694305694305701E-2</v>
      </c>
      <c r="X7" s="11">
        <v>0.13088758463758501</v>
      </c>
      <c r="Y7" s="11">
        <v>0.24221629065379099</v>
      </c>
      <c r="Z7" s="11">
        <v>0.20381146631146599</v>
      </c>
      <c r="AA7" s="11">
        <v>6.8697968697968695E-2</v>
      </c>
      <c r="AB7" s="11">
        <v>0.12098568098568099</v>
      </c>
      <c r="AC7" s="11">
        <v>3.7202464202464203E-2</v>
      </c>
      <c r="AD7" s="11">
        <v>7.6131368631368601E-2</v>
      </c>
      <c r="AE7" s="11">
        <v>0.21583416583416601</v>
      </c>
      <c r="AF7" s="11">
        <v>5.5676823176823202E-2</v>
      </c>
      <c r="AG7" s="11">
        <v>0.115154845154845</v>
      </c>
      <c r="AH7" s="11">
        <v>5.5676823176823202E-2</v>
      </c>
      <c r="AI7" s="11">
        <v>4.0612720612720601E-2</v>
      </c>
      <c r="AJ7" s="11">
        <v>4.1723831723831699E-2</v>
      </c>
      <c r="AK7" s="11">
        <v>5.0344655344655397E-2</v>
      </c>
      <c r="AL7" s="11">
        <v>3.5484515484515498E-2</v>
      </c>
      <c r="AM7" s="11">
        <v>3.5484515484515498E-2</v>
      </c>
      <c r="AN7" s="11">
        <v>5.5676823176823202E-2</v>
      </c>
      <c r="AO7" s="11">
        <v>5.5676823176823202E-2</v>
      </c>
    </row>
    <row r="8" spans="1:41" x14ac:dyDescent="0.25">
      <c r="A8" t="s">
        <v>2</v>
      </c>
      <c r="B8" s="11">
        <v>0</v>
      </c>
      <c r="C8" s="11">
        <v>0</v>
      </c>
      <c r="D8" s="11">
        <v>0</v>
      </c>
      <c r="E8" s="11">
        <v>0</v>
      </c>
      <c r="F8" s="11">
        <v>0</v>
      </c>
      <c r="G8" s="11">
        <v>0</v>
      </c>
      <c r="H8" s="11">
        <v>0</v>
      </c>
      <c r="I8" s="11">
        <v>1.00961538461538E-2</v>
      </c>
      <c r="J8" s="11">
        <v>3.6319930069930097E-2</v>
      </c>
      <c r="K8" s="11">
        <v>5.7275641025640998E-2</v>
      </c>
      <c r="L8" s="11">
        <v>7.0096153846153905E-2</v>
      </c>
      <c r="M8" s="11">
        <v>1.00961538461538E-2</v>
      </c>
      <c r="N8" s="11">
        <v>1.00961538461538E-2</v>
      </c>
      <c r="O8" s="11">
        <v>5.5654761904761901E-2</v>
      </c>
      <c r="P8" s="11">
        <v>2.6709956709956701E-2</v>
      </c>
      <c r="Q8" s="11">
        <v>6.5276640026640007E-2</v>
      </c>
      <c r="R8" s="11">
        <v>3.5114468864468902E-2</v>
      </c>
      <c r="S8" s="11">
        <v>1.00961538461538E-2</v>
      </c>
      <c r="T8" s="11">
        <v>1.49038461538462E-2</v>
      </c>
      <c r="U8" s="11">
        <v>1.6442307692307701E-2</v>
      </c>
      <c r="V8" s="11">
        <v>7.3443223443223501E-2</v>
      </c>
      <c r="W8" s="11">
        <v>2.41154678654679E-2</v>
      </c>
      <c r="X8" s="11">
        <v>0.105499222999223</v>
      </c>
      <c r="Y8" s="11">
        <v>0.17899426961927001</v>
      </c>
      <c r="Z8" s="11">
        <v>0.165082972582973</v>
      </c>
      <c r="AA8" s="11">
        <v>4.3309607059607097E-2</v>
      </c>
      <c r="AB8" s="11">
        <v>9.5597319347319298E-2</v>
      </c>
      <c r="AC8" s="11">
        <v>1.18141025641026E-2</v>
      </c>
      <c r="AD8" s="11">
        <v>5.0743006993007003E-2</v>
      </c>
      <c r="AE8" s="11">
        <v>0.22006951381951401</v>
      </c>
      <c r="AF8" s="11">
        <v>3.02884615384615E-2</v>
      </c>
      <c r="AG8" s="11">
        <v>8.9766483516483503E-2</v>
      </c>
      <c r="AH8" s="11">
        <v>3.02884615384615E-2</v>
      </c>
      <c r="AI8" s="11">
        <v>1.5224358974359E-2</v>
      </c>
      <c r="AJ8" s="11">
        <v>1.6335470085470101E-2</v>
      </c>
      <c r="AK8" s="11">
        <v>2.4956293706293702E-2</v>
      </c>
      <c r="AL8" s="11">
        <v>1.00961538461538E-2</v>
      </c>
      <c r="AM8" s="11">
        <v>1.00961538461538E-2</v>
      </c>
      <c r="AN8" s="11">
        <v>2.01923076923077E-2</v>
      </c>
      <c r="AO8" s="11">
        <v>2.01923076923077E-2</v>
      </c>
    </row>
    <row r="9" spans="1:41" x14ac:dyDescent="0.25">
      <c r="A9" t="s">
        <v>37</v>
      </c>
      <c r="B9" s="11">
        <v>0</v>
      </c>
      <c r="C9" s="11">
        <v>0</v>
      </c>
      <c r="D9" s="11">
        <v>0</v>
      </c>
      <c r="E9" s="11">
        <v>0</v>
      </c>
      <c r="F9" s="11">
        <v>0</v>
      </c>
      <c r="G9" s="11">
        <v>0</v>
      </c>
      <c r="H9" s="11">
        <v>0</v>
      </c>
      <c r="I9" s="11">
        <v>0</v>
      </c>
      <c r="J9" s="11">
        <v>2.62237762237762E-2</v>
      </c>
      <c r="K9" s="11">
        <v>4.7179487179487202E-2</v>
      </c>
      <c r="L9" s="11">
        <v>0.06</v>
      </c>
      <c r="M9" s="11">
        <v>0</v>
      </c>
      <c r="N9" s="11">
        <v>0</v>
      </c>
      <c r="O9" s="11">
        <v>4.5558608058608098E-2</v>
      </c>
      <c r="P9" s="11">
        <v>1.6613802863802901E-2</v>
      </c>
      <c r="Q9" s="11">
        <v>5.5180486180486203E-2</v>
      </c>
      <c r="R9" s="11">
        <v>2.5018315018315002E-2</v>
      </c>
      <c r="S9" s="11">
        <v>0</v>
      </c>
      <c r="T9" s="11">
        <v>4.8076923076923097E-3</v>
      </c>
      <c r="U9" s="11">
        <v>6.3461538461538503E-3</v>
      </c>
      <c r="V9" s="11">
        <v>6.3347069597069594E-2</v>
      </c>
      <c r="W9" s="11">
        <v>1.4019314019314E-2</v>
      </c>
      <c r="X9" s="11">
        <v>9.5403069153069203E-2</v>
      </c>
      <c r="Y9" s="11">
        <v>0.168898115773116</v>
      </c>
      <c r="Z9" s="11">
        <v>0.15498681873681899</v>
      </c>
      <c r="AA9" s="11">
        <v>3.3213453213453203E-2</v>
      </c>
      <c r="AB9" s="11">
        <v>8.5501165501165502E-2</v>
      </c>
      <c r="AC9" s="11">
        <v>1.71794871794872E-3</v>
      </c>
      <c r="AD9" s="11">
        <v>4.06468531468532E-2</v>
      </c>
      <c r="AE9" s="11">
        <v>0.20997335997336</v>
      </c>
      <c r="AF9" s="11">
        <v>2.01923076923077E-2</v>
      </c>
      <c r="AG9" s="11">
        <v>7.9670329670329706E-2</v>
      </c>
      <c r="AH9" s="11">
        <v>2.01923076923077E-2</v>
      </c>
      <c r="AI9" s="11">
        <v>5.1282051282051299E-3</v>
      </c>
      <c r="AJ9" s="11">
        <v>6.2393162393162404E-3</v>
      </c>
      <c r="AK9" s="11">
        <v>1.48601398601399E-2</v>
      </c>
      <c r="AL9" s="11">
        <v>0</v>
      </c>
      <c r="AM9" s="11">
        <v>0</v>
      </c>
      <c r="AN9" s="11">
        <v>2.01923076923077E-2</v>
      </c>
      <c r="AO9" s="11">
        <v>2.01923076923077E-2</v>
      </c>
    </row>
    <row r="10" spans="1:41" x14ac:dyDescent="0.25">
      <c r="A10" t="s">
        <v>3</v>
      </c>
      <c r="B10" s="11">
        <v>0</v>
      </c>
      <c r="C10" s="11">
        <v>0</v>
      </c>
      <c r="D10" s="11">
        <v>0</v>
      </c>
      <c r="E10" s="11">
        <v>0</v>
      </c>
      <c r="F10" s="11">
        <v>0</v>
      </c>
      <c r="G10" s="11">
        <v>0</v>
      </c>
      <c r="H10" s="11">
        <v>0</v>
      </c>
      <c r="I10" s="11">
        <v>0</v>
      </c>
      <c r="J10" s="11">
        <v>0</v>
      </c>
      <c r="K10" s="11">
        <v>7.9303613053613095E-2</v>
      </c>
      <c r="L10" s="11">
        <v>9.2124125874125898E-2</v>
      </c>
      <c r="M10" s="11">
        <v>2.62237762237762E-2</v>
      </c>
      <c r="N10" s="11">
        <v>2.62237762237762E-2</v>
      </c>
      <c r="O10" s="11">
        <v>7.1782384282384301E-2</v>
      </c>
      <c r="P10" s="11">
        <v>4.2837579087579097E-2</v>
      </c>
      <c r="Q10" s="11">
        <v>8.5337828837828894E-2</v>
      </c>
      <c r="R10" s="11">
        <v>5.1242091242091198E-2</v>
      </c>
      <c r="S10" s="11">
        <v>2.62237762237762E-2</v>
      </c>
      <c r="T10" s="11">
        <v>3.1031468531468501E-2</v>
      </c>
      <c r="U10" s="11">
        <v>3.25699300699301E-2</v>
      </c>
      <c r="V10" s="11">
        <v>8.9570845820845804E-2</v>
      </c>
      <c r="W10" s="11">
        <v>5.04169441669442E-2</v>
      </c>
      <c r="X10" s="11">
        <v>0.12326146076146099</v>
      </c>
      <c r="Y10" s="11">
        <v>0.1785135003885</v>
      </c>
      <c r="Z10" s="11">
        <v>0.16460220335220299</v>
      </c>
      <c r="AA10" s="11">
        <v>5.94372294372294E-2</v>
      </c>
      <c r="AB10" s="11">
        <v>9.7447552447552405E-2</v>
      </c>
      <c r="AC10" s="11">
        <v>2.7941724941724901E-2</v>
      </c>
      <c r="AD10" s="11">
        <v>7.2406759906759904E-2</v>
      </c>
      <c r="AE10" s="11">
        <v>0.236197136197136</v>
      </c>
      <c r="AF10" s="11">
        <v>4.64160839160839E-2</v>
      </c>
      <c r="AG10" s="11">
        <v>0.105894105894106</v>
      </c>
      <c r="AH10" s="11">
        <v>4.64160839160839E-2</v>
      </c>
      <c r="AI10" s="11">
        <v>3.1351981351981403E-2</v>
      </c>
      <c r="AJ10" s="11">
        <v>3.2463092463092501E-2</v>
      </c>
      <c r="AK10" s="11">
        <v>4.1083916083916101E-2</v>
      </c>
      <c r="AL10" s="11">
        <v>2.62237762237762E-2</v>
      </c>
      <c r="AM10" s="11">
        <v>2.62237762237762E-2</v>
      </c>
      <c r="AN10" s="11">
        <v>4.64160839160839E-2</v>
      </c>
      <c r="AO10" s="11">
        <v>4.64160839160839E-2</v>
      </c>
    </row>
    <row r="11" spans="1:41" x14ac:dyDescent="0.25">
      <c r="A11" t="s">
        <v>4</v>
      </c>
      <c r="B11" s="11">
        <v>0</v>
      </c>
      <c r="C11" s="11">
        <v>0</v>
      </c>
      <c r="D11" s="11">
        <v>0</v>
      </c>
      <c r="E11" s="11">
        <v>0</v>
      </c>
      <c r="F11" s="11">
        <v>0</v>
      </c>
      <c r="G11" s="11">
        <v>0</v>
      </c>
      <c r="H11" s="11">
        <v>0</v>
      </c>
      <c r="I11" s="11">
        <v>0</v>
      </c>
      <c r="J11" s="11">
        <v>0</v>
      </c>
      <c r="K11" s="11">
        <v>0</v>
      </c>
      <c r="L11" s="11">
        <v>0.06</v>
      </c>
      <c r="M11" s="11">
        <v>4.7179487179487202E-2</v>
      </c>
      <c r="N11" s="11">
        <v>4.7179487179487202E-2</v>
      </c>
      <c r="O11" s="11">
        <v>0.101411172161172</v>
      </c>
      <c r="P11" s="11">
        <v>6.3793290043289999E-2</v>
      </c>
      <c r="Q11" s="11">
        <v>9.8129204129204103E-2</v>
      </c>
      <c r="R11" s="11">
        <v>7.2197802197802197E-2</v>
      </c>
      <c r="S11" s="11">
        <v>4.7179487179487202E-2</v>
      </c>
      <c r="T11" s="11">
        <v>5.19871794871795E-2</v>
      </c>
      <c r="U11" s="11">
        <v>5.3525641025641002E-2</v>
      </c>
      <c r="V11" s="11">
        <v>0.13680860805860801</v>
      </c>
      <c r="W11" s="11">
        <v>6.1198801198801202E-2</v>
      </c>
      <c r="X11" s="11">
        <v>0.14258255633255601</v>
      </c>
      <c r="Y11" s="11">
        <v>0.221977952602953</v>
      </c>
      <c r="Z11" s="11">
        <v>0.20806665556665599</v>
      </c>
      <c r="AA11" s="11">
        <v>8.0392940392940399E-2</v>
      </c>
      <c r="AB11" s="11">
        <v>0.13268065268065299</v>
      </c>
      <c r="AC11" s="11">
        <v>4.8897435897435899E-2</v>
      </c>
      <c r="AD11" s="11">
        <v>8.7826340326340305E-2</v>
      </c>
      <c r="AE11" s="11">
        <v>0.21420412920412901</v>
      </c>
      <c r="AF11" s="11">
        <v>6.7371794871794899E-2</v>
      </c>
      <c r="AG11" s="11">
        <v>0.126849816849817</v>
      </c>
      <c r="AH11" s="11">
        <v>6.7371794871794899E-2</v>
      </c>
      <c r="AI11" s="11">
        <v>5.2307692307692298E-2</v>
      </c>
      <c r="AJ11" s="11">
        <v>5.3418803418803402E-2</v>
      </c>
      <c r="AK11" s="11">
        <v>6.2039627039627003E-2</v>
      </c>
      <c r="AL11" s="11">
        <v>4.7179487179487202E-2</v>
      </c>
      <c r="AM11" s="11">
        <v>4.7179487179487202E-2</v>
      </c>
      <c r="AN11" s="11">
        <v>6.7371794871794899E-2</v>
      </c>
      <c r="AO11" s="11">
        <v>6.7371794871794899E-2</v>
      </c>
    </row>
    <row r="12" spans="1:41" x14ac:dyDescent="0.25">
      <c r="A12" t="s">
        <v>57</v>
      </c>
      <c r="B12" s="11">
        <v>0</v>
      </c>
      <c r="C12" s="11">
        <v>0</v>
      </c>
      <c r="D12" s="11">
        <v>0</v>
      </c>
      <c r="E12" s="11">
        <v>0</v>
      </c>
      <c r="F12" s="11">
        <v>0</v>
      </c>
      <c r="G12" s="11">
        <v>0</v>
      </c>
      <c r="H12" s="11">
        <v>0</v>
      </c>
      <c r="I12" s="11">
        <v>0</v>
      </c>
      <c r="J12" s="11">
        <v>0</v>
      </c>
      <c r="K12" s="11">
        <v>0</v>
      </c>
      <c r="L12" s="11">
        <v>0</v>
      </c>
      <c r="M12" s="11">
        <v>0.06</v>
      </c>
      <c r="N12" s="11">
        <v>0.06</v>
      </c>
      <c r="O12" s="11">
        <v>0.114231684981685</v>
      </c>
      <c r="P12" s="11">
        <v>7.6613802863802899E-2</v>
      </c>
      <c r="Q12" s="11">
        <v>0.110949716949717</v>
      </c>
      <c r="R12" s="11">
        <v>8.5018315018314999E-2</v>
      </c>
      <c r="S12" s="11">
        <v>0.06</v>
      </c>
      <c r="T12" s="11">
        <v>6.4807692307692302E-2</v>
      </c>
      <c r="U12" s="11">
        <v>6.6346153846153902E-2</v>
      </c>
      <c r="V12" s="11">
        <v>0.149629120879121</v>
      </c>
      <c r="W12" s="11">
        <v>7.4019314019313998E-2</v>
      </c>
      <c r="X12" s="11">
        <v>0.15540306915306901</v>
      </c>
      <c r="Y12" s="11">
        <v>0.228898115773116</v>
      </c>
      <c r="Z12" s="11">
        <v>0.21498681873681899</v>
      </c>
      <c r="AA12" s="11">
        <v>9.3213453213453201E-2</v>
      </c>
      <c r="AB12" s="11">
        <v>0.14550116550116499</v>
      </c>
      <c r="AC12" s="11">
        <v>6.1717948717948702E-2</v>
      </c>
      <c r="AD12" s="11">
        <v>0.100646853146853</v>
      </c>
      <c r="AE12" s="11">
        <v>0.21420412920412901</v>
      </c>
      <c r="AF12" s="11">
        <v>8.0192307692307702E-2</v>
      </c>
      <c r="AG12" s="11">
        <v>0.13967032967033</v>
      </c>
      <c r="AH12" s="11">
        <v>8.0192307692307702E-2</v>
      </c>
      <c r="AI12" s="11">
        <v>6.5128205128205094E-2</v>
      </c>
      <c r="AJ12" s="11">
        <v>6.6239316239316198E-2</v>
      </c>
      <c r="AK12" s="11">
        <v>7.4860139860139896E-2</v>
      </c>
      <c r="AL12" s="11">
        <v>0.06</v>
      </c>
      <c r="AM12" s="11">
        <v>0.06</v>
      </c>
      <c r="AN12" s="11">
        <v>8.0192307692307702E-2</v>
      </c>
      <c r="AO12" s="11">
        <v>8.0192307692307702E-2</v>
      </c>
    </row>
    <row r="13" spans="1:41" x14ac:dyDescent="0.25">
      <c r="A13" t="s">
        <v>38</v>
      </c>
      <c r="B13" s="11">
        <v>0</v>
      </c>
      <c r="C13" s="11">
        <v>0</v>
      </c>
      <c r="D13" s="11">
        <v>0</v>
      </c>
      <c r="E13" s="11">
        <v>0</v>
      </c>
      <c r="F13" s="11">
        <v>0</v>
      </c>
      <c r="G13" s="11">
        <v>0</v>
      </c>
      <c r="H13" s="11">
        <v>0</v>
      </c>
      <c r="I13" s="11">
        <v>0</v>
      </c>
      <c r="J13" s="11">
        <v>0</v>
      </c>
      <c r="K13" s="11">
        <v>0</v>
      </c>
      <c r="L13" s="11">
        <v>0</v>
      </c>
      <c r="M13" s="11">
        <v>0</v>
      </c>
      <c r="N13" s="11">
        <v>0</v>
      </c>
      <c r="O13" s="11">
        <v>4.5558608058608098E-2</v>
      </c>
      <c r="P13" s="11">
        <v>1.6613802863802901E-2</v>
      </c>
      <c r="Q13" s="11">
        <v>5.5180486180486203E-2</v>
      </c>
      <c r="R13" s="11">
        <v>2.5018315018315002E-2</v>
      </c>
      <c r="S13" s="11">
        <v>0</v>
      </c>
      <c r="T13" s="11">
        <v>4.8076923076923097E-3</v>
      </c>
      <c r="U13" s="11">
        <v>6.3461538461538503E-3</v>
      </c>
      <c r="V13" s="11">
        <v>6.3347069597069594E-2</v>
      </c>
      <c r="W13" s="11">
        <v>1.4019314019314E-2</v>
      </c>
      <c r="X13" s="11">
        <v>9.5403069153069203E-2</v>
      </c>
      <c r="Y13" s="11">
        <v>0.168898115773116</v>
      </c>
      <c r="Z13" s="11">
        <v>0.15498681873681899</v>
      </c>
      <c r="AA13" s="11">
        <v>3.3213453213453203E-2</v>
      </c>
      <c r="AB13" s="11">
        <v>8.5501165501165502E-2</v>
      </c>
      <c r="AC13" s="11">
        <v>1.71794871794872E-3</v>
      </c>
      <c r="AD13" s="11">
        <v>4.06468531468532E-2</v>
      </c>
      <c r="AE13" s="11">
        <v>0.20997335997336</v>
      </c>
      <c r="AF13" s="11">
        <v>2.01923076923077E-2</v>
      </c>
      <c r="AG13" s="11">
        <v>7.9670329670329706E-2</v>
      </c>
      <c r="AH13" s="11">
        <v>2.01923076923077E-2</v>
      </c>
      <c r="AI13" s="11">
        <v>5.1282051282051299E-3</v>
      </c>
      <c r="AJ13" s="11">
        <v>6.2393162393162404E-3</v>
      </c>
      <c r="AK13" s="11">
        <v>1.48601398601399E-2</v>
      </c>
      <c r="AL13" s="11">
        <v>0</v>
      </c>
      <c r="AM13" s="11">
        <v>0</v>
      </c>
      <c r="AN13" s="11">
        <v>2.01923076923077E-2</v>
      </c>
      <c r="AO13" s="11">
        <v>2.01923076923077E-2</v>
      </c>
    </row>
    <row r="14" spans="1:41" x14ac:dyDescent="0.25">
      <c r="A14" t="s">
        <v>58</v>
      </c>
      <c r="B14" s="11">
        <v>0</v>
      </c>
      <c r="C14" s="11">
        <v>0</v>
      </c>
      <c r="D14" s="11">
        <v>0</v>
      </c>
      <c r="E14" s="11">
        <v>0</v>
      </c>
      <c r="F14" s="11">
        <v>0</v>
      </c>
      <c r="G14" s="11">
        <v>0</v>
      </c>
      <c r="H14" s="11">
        <v>0</v>
      </c>
      <c r="I14" s="11">
        <v>0</v>
      </c>
      <c r="J14" s="11">
        <v>0</v>
      </c>
      <c r="K14" s="11">
        <v>0</v>
      </c>
      <c r="L14" s="11">
        <v>0</v>
      </c>
      <c r="M14" s="11">
        <v>0</v>
      </c>
      <c r="N14" s="11">
        <v>0</v>
      </c>
      <c r="O14" s="11">
        <v>4.5558608058608098E-2</v>
      </c>
      <c r="P14" s="11">
        <v>1.6613802863802901E-2</v>
      </c>
      <c r="Q14" s="11">
        <v>5.5180486180486203E-2</v>
      </c>
      <c r="R14" s="11">
        <v>2.5018315018315002E-2</v>
      </c>
      <c r="S14" s="11">
        <v>0</v>
      </c>
      <c r="T14" s="11">
        <v>4.8076923076923097E-3</v>
      </c>
      <c r="U14" s="11">
        <v>6.3461538461538503E-3</v>
      </c>
      <c r="V14" s="11">
        <v>6.3347069597069594E-2</v>
      </c>
      <c r="W14" s="11">
        <v>1.4019314019314E-2</v>
      </c>
      <c r="X14" s="11">
        <v>9.5403069153069203E-2</v>
      </c>
      <c r="Y14" s="11">
        <v>0.168898115773116</v>
      </c>
      <c r="Z14" s="11">
        <v>0.15498681873681899</v>
      </c>
      <c r="AA14" s="11">
        <v>3.3213453213453203E-2</v>
      </c>
      <c r="AB14" s="11">
        <v>8.5501165501165502E-2</v>
      </c>
      <c r="AC14" s="11">
        <v>1.71794871794872E-3</v>
      </c>
      <c r="AD14" s="11">
        <v>4.06468531468532E-2</v>
      </c>
      <c r="AE14" s="11">
        <v>0.20997335997336</v>
      </c>
      <c r="AF14" s="11">
        <v>2.01923076923077E-2</v>
      </c>
      <c r="AG14" s="11">
        <v>7.9670329670329706E-2</v>
      </c>
      <c r="AH14" s="11">
        <v>2.01923076923077E-2</v>
      </c>
      <c r="AI14" s="11">
        <v>5.1282051282051299E-3</v>
      </c>
      <c r="AJ14" s="11">
        <v>6.2393162393162404E-3</v>
      </c>
      <c r="AK14" s="11">
        <v>1.48601398601399E-2</v>
      </c>
      <c r="AL14" s="11">
        <v>0</v>
      </c>
      <c r="AM14" s="11">
        <v>0</v>
      </c>
      <c r="AN14" s="11">
        <v>2.01923076923077E-2</v>
      </c>
      <c r="AO14" s="11">
        <v>2.01923076923077E-2</v>
      </c>
    </row>
    <row r="15" spans="1:41" x14ac:dyDescent="0.25">
      <c r="A15" t="s">
        <v>46</v>
      </c>
      <c r="B15" s="11">
        <v>0</v>
      </c>
      <c r="C15" s="11">
        <v>0</v>
      </c>
      <c r="D15" s="11">
        <v>0</v>
      </c>
      <c r="E15" s="11">
        <v>0</v>
      </c>
      <c r="F15" s="11">
        <v>0</v>
      </c>
      <c r="G15" s="11">
        <v>0</v>
      </c>
      <c r="H15" s="11">
        <v>0</v>
      </c>
      <c r="I15" s="11">
        <v>0</v>
      </c>
      <c r="J15" s="11">
        <v>0</v>
      </c>
      <c r="K15" s="11">
        <v>0</v>
      </c>
      <c r="L15" s="11">
        <v>0</v>
      </c>
      <c r="M15" s="11">
        <v>0</v>
      </c>
      <c r="N15" s="11">
        <v>0</v>
      </c>
      <c r="O15" s="11">
        <v>0</v>
      </c>
      <c r="P15" s="11">
        <v>0.10101948051948099</v>
      </c>
      <c r="Q15" s="11">
        <v>0.102875846375846</v>
      </c>
      <c r="R15" s="11">
        <v>7.0576923076923107E-2</v>
      </c>
      <c r="S15" s="11">
        <v>4.5558608058608098E-2</v>
      </c>
      <c r="T15" s="11">
        <v>5.0366300366300402E-2</v>
      </c>
      <c r="U15" s="11">
        <v>5.1904761904761898E-2</v>
      </c>
      <c r="V15" s="11">
        <v>6.3347069597069594E-2</v>
      </c>
      <c r="W15" s="11">
        <v>7.0200632700632704E-2</v>
      </c>
      <c r="X15" s="11">
        <v>0.14096167721167699</v>
      </c>
      <c r="Y15" s="11">
        <v>0.25616551504051499</v>
      </c>
      <c r="Z15" s="11">
        <v>0.233581141081141</v>
      </c>
      <c r="AA15" s="11">
        <v>7.8772061272061294E-2</v>
      </c>
      <c r="AB15" s="11">
        <v>0.131059773559774</v>
      </c>
      <c r="AC15" s="11">
        <v>4.7276556776556802E-2</v>
      </c>
      <c r="AD15" s="11">
        <v>8.6205461205461201E-2</v>
      </c>
      <c r="AE15" s="11">
        <v>0.22022977022977</v>
      </c>
      <c r="AF15" s="11">
        <v>6.19047619047619E-2</v>
      </c>
      <c r="AG15" s="11">
        <v>0.12522893772893801</v>
      </c>
      <c r="AH15" s="11">
        <v>6.19047619047619E-2</v>
      </c>
      <c r="AI15" s="11">
        <v>5.0686813186813201E-2</v>
      </c>
      <c r="AJ15" s="11">
        <v>5.1797924297924298E-2</v>
      </c>
      <c r="AK15" s="11">
        <v>6.0418747918747899E-2</v>
      </c>
      <c r="AL15" s="11">
        <v>4.5558608058608098E-2</v>
      </c>
      <c r="AM15" s="11">
        <v>4.5558608058608098E-2</v>
      </c>
      <c r="AN15" s="11">
        <v>6.5750915750915795E-2</v>
      </c>
      <c r="AO15" s="11">
        <v>6.5750915750915795E-2</v>
      </c>
    </row>
    <row r="16" spans="1:41" x14ac:dyDescent="0.25">
      <c r="A16" t="s">
        <v>47</v>
      </c>
      <c r="B16" s="11">
        <v>0</v>
      </c>
      <c r="C16" s="11">
        <v>0</v>
      </c>
      <c r="D16" s="11">
        <v>0</v>
      </c>
      <c r="E16" s="11">
        <v>0</v>
      </c>
      <c r="F16" s="11">
        <v>0</v>
      </c>
      <c r="G16" s="11">
        <v>0</v>
      </c>
      <c r="H16" s="11">
        <v>0</v>
      </c>
      <c r="I16" s="11">
        <v>0</v>
      </c>
      <c r="J16" s="11">
        <v>0</v>
      </c>
      <c r="K16" s="11">
        <v>0</v>
      </c>
      <c r="L16" s="11">
        <v>0</v>
      </c>
      <c r="M16" s="11">
        <v>0</v>
      </c>
      <c r="N16" s="11">
        <v>0</v>
      </c>
      <c r="O16" s="11">
        <v>0</v>
      </c>
      <c r="P16" s="11">
        <v>0</v>
      </c>
      <c r="Q16" s="11">
        <v>7.1794289044289097E-2</v>
      </c>
      <c r="R16" s="11">
        <v>4.1632117882117903E-2</v>
      </c>
      <c r="S16" s="11">
        <v>1.6613802863802901E-2</v>
      </c>
      <c r="T16" s="11">
        <v>2.1421495171495199E-2</v>
      </c>
      <c r="U16" s="11">
        <v>2.2959956709956701E-2</v>
      </c>
      <c r="V16" s="11">
        <v>0.14238282550782599</v>
      </c>
      <c r="W16" s="11">
        <v>2.7688977688977701E-2</v>
      </c>
      <c r="X16" s="11">
        <v>0.11201687201687199</v>
      </c>
      <c r="Y16" s="11">
        <v>0.21080412642912599</v>
      </c>
      <c r="Z16" s="11">
        <v>0.171317571317571</v>
      </c>
      <c r="AA16" s="11">
        <v>4.9827256077256098E-2</v>
      </c>
      <c r="AB16" s="11">
        <v>0.102114968364968</v>
      </c>
      <c r="AC16" s="11">
        <v>1.8331751581751599E-2</v>
      </c>
      <c r="AD16" s="11">
        <v>5.7260656010655997E-2</v>
      </c>
      <c r="AE16" s="11">
        <v>0.22091033966033999</v>
      </c>
      <c r="AF16" s="11">
        <v>3.6806110556110598E-2</v>
      </c>
      <c r="AG16" s="11">
        <v>9.6284132534132497E-2</v>
      </c>
      <c r="AH16" s="11">
        <v>3.6806110556110598E-2</v>
      </c>
      <c r="AI16" s="11">
        <v>2.1742007992008001E-2</v>
      </c>
      <c r="AJ16" s="11">
        <v>2.2853119103119102E-2</v>
      </c>
      <c r="AK16" s="11">
        <v>3.1473942723942702E-2</v>
      </c>
      <c r="AL16" s="11">
        <v>1.6613802863802901E-2</v>
      </c>
      <c r="AM16" s="11">
        <v>1.6613802863802901E-2</v>
      </c>
      <c r="AN16" s="11">
        <v>3.6806110556110598E-2</v>
      </c>
      <c r="AO16" s="11">
        <v>3.6806110556110598E-2</v>
      </c>
    </row>
    <row r="17" spans="1:41" x14ac:dyDescent="0.25">
      <c r="A17" t="s">
        <v>5</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8.5754356754356803E-2</v>
      </c>
      <c r="S17" s="11">
        <v>5.5180486180486203E-2</v>
      </c>
      <c r="T17" s="11">
        <v>5.9988178488178501E-2</v>
      </c>
      <c r="U17" s="11">
        <v>6.1526640026640003E-2</v>
      </c>
      <c r="V17" s="11">
        <v>0.120664307914308</v>
      </c>
      <c r="W17" s="11">
        <v>6.9199800199800196E-2</v>
      </c>
      <c r="X17" s="11">
        <v>0.13872458097458101</v>
      </c>
      <c r="Y17" s="11">
        <v>0.25901799589299601</v>
      </c>
      <c r="Z17" s="11">
        <v>0.22910669885669899</v>
      </c>
      <c r="AA17" s="11">
        <v>8.6565767565767601E-2</v>
      </c>
      <c r="AB17" s="11">
        <v>0.14493922743922699</v>
      </c>
      <c r="AC17" s="11">
        <v>5.5180486180486203E-2</v>
      </c>
      <c r="AD17" s="11">
        <v>8.9096570096570099E-2</v>
      </c>
      <c r="AE17" s="11">
        <v>0.26515384615384602</v>
      </c>
      <c r="AF17" s="11">
        <v>7.53727938727939E-2</v>
      </c>
      <c r="AG17" s="11">
        <v>0.13485081585081601</v>
      </c>
      <c r="AH17" s="11">
        <v>7.53727938727939E-2</v>
      </c>
      <c r="AI17" s="11">
        <v>6.0308691308691299E-2</v>
      </c>
      <c r="AJ17" s="11">
        <v>5.7317238317238298E-2</v>
      </c>
      <c r="AK17" s="11">
        <v>0.104353979353979</v>
      </c>
      <c r="AL17" s="11">
        <v>5.7317238317238298E-2</v>
      </c>
      <c r="AM17" s="11">
        <v>5.5180486180486203E-2</v>
      </c>
      <c r="AN17" s="11">
        <v>7.53727938727939E-2</v>
      </c>
      <c r="AO17" s="11">
        <v>7.53727938727939E-2</v>
      </c>
    </row>
    <row r="18" spans="1:41" x14ac:dyDescent="0.25">
      <c r="A18" t="s">
        <v>39</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2.5018315018315002E-2</v>
      </c>
      <c r="T18" s="11">
        <v>2.9826007326007299E-2</v>
      </c>
      <c r="U18" s="11">
        <v>3.1364468864468899E-2</v>
      </c>
      <c r="V18" s="11">
        <v>8.8365384615384596E-2</v>
      </c>
      <c r="W18" s="11">
        <v>3.9037629037629001E-2</v>
      </c>
      <c r="X18" s="11">
        <v>0.120421384171384</v>
      </c>
      <c r="Y18" s="11">
        <v>0.193916430791431</v>
      </c>
      <c r="Z18" s="11">
        <v>0.18000513375513399</v>
      </c>
      <c r="AA18" s="11">
        <v>5.8231768231768198E-2</v>
      </c>
      <c r="AB18" s="11">
        <v>0.110519480519481</v>
      </c>
      <c r="AC18" s="11">
        <v>2.6736263736263699E-2</v>
      </c>
      <c r="AD18" s="11">
        <v>7.1220723720723703E-2</v>
      </c>
      <c r="AE18" s="11">
        <v>0.234991674991675</v>
      </c>
      <c r="AF18" s="11">
        <v>4.5210622710622698E-2</v>
      </c>
      <c r="AG18" s="11">
        <v>0.104688644688645</v>
      </c>
      <c r="AH18" s="11">
        <v>4.5210622710622698E-2</v>
      </c>
      <c r="AI18" s="11">
        <v>3.0146520146520198E-2</v>
      </c>
      <c r="AJ18" s="11">
        <v>3.1257631257631299E-2</v>
      </c>
      <c r="AK18" s="11">
        <v>3.98784548784549E-2</v>
      </c>
      <c r="AL18" s="11">
        <v>2.5018315018315002E-2</v>
      </c>
      <c r="AM18" s="11">
        <v>2.5018315018315002E-2</v>
      </c>
      <c r="AN18" s="11">
        <v>4.5210622710622698E-2</v>
      </c>
      <c r="AO18" s="11">
        <v>4.5210622710622698E-2</v>
      </c>
    </row>
    <row r="19" spans="1:41" x14ac:dyDescent="0.25">
      <c r="A19" t="s">
        <v>48</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4.8076923076923097E-3</v>
      </c>
      <c r="U19" s="11">
        <v>6.3461538461538503E-3</v>
      </c>
      <c r="V19" s="11">
        <v>6.3347069597069594E-2</v>
      </c>
      <c r="W19" s="11">
        <v>1.4019314019314E-2</v>
      </c>
      <c r="X19" s="11">
        <v>9.5403069153069203E-2</v>
      </c>
      <c r="Y19" s="11">
        <v>0.168898115773116</v>
      </c>
      <c r="Z19" s="11">
        <v>0.15498681873681899</v>
      </c>
      <c r="AA19" s="11">
        <v>3.3213453213453203E-2</v>
      </c>
      <c r="AB19" s="11">
        <v>8.5501165501165502E-2</v>
      </c>
      <c r="AC19" s="11">
        <v>1.71794871794872E-3</v>
      </c>
      <c r="AD19" s="11">
        <v>4.06468531468532E-2</v>
      </c>
      <c r="AE19" s="11">
        <v>0.20997335997336</v>
      </c>
      <c r="AF19" s="11">
        <v>2.01923076923077E-2</v>
      </c>
      <c r="AG19" s="11">
        <v>7.9670329670329706E-2</v>
      </c>
      <c r="AH19" s="11">
        <v>2.01923076923077E-2</v>
      </c>
      <c r="AI19" s="11">
        <v>5.1282051282051299E-3</v>
      </c>
      <c r="AJ19" s="11">
        <v>6.2393162393162404E-3</v>
      </c>
      <c r="AK19" s="11">
        <v>1.48601398601399E-2</v>
      </c>
      <c r="AL19" s="11">
        <v>0</v>
      </c>
      <c r="AM19" s="11">
        <v>0</v>
      </c>
      <c r="AN19" s="11">
        <v>2.01923076923077E-2</v>
      </c>
      <c r="AO19" s="11">
        <v>2.01923076923077E-2</v>
      </c>
    </row>
    <row r="20" spans="1:41" x14ac:dyDescent="0.25">
      <c r="A20" t="s">
        <v>59</v>
      </c>
      <c r="B20" s="11">
        <v>0</v>
      </c>
      <c r="C20" s="11">
        <v>0</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1.11538461538462E-2</v>
      </c>
      <c r="V20" s="11">
        <v>6.8154761904761899E-2</v>
      </c>
      <c r="W20" s="11">
        <v>2.0575258075258101E-2</v>
      </c>
      <c r="X20" s="11">
        <v>0.10021076146076099</v>
      </c>
      <c r="Y20" s="11">
        <v>0.17370580808080799</v>
      </c>
      <c r="Z20" s="11">
        <v>0.15979451104451101</v>
      </c>
      <c r="AA20" s="11">
        <v>3.8021145521145501E-2</v>
      </c>
      <c r="AB20" s="11">
        <v>9.0308857808857806E-2</v>
      </c>
      <c r="AC20" s="11">
        <v>6.5256410256410297E-3</v>
      </c>
      <c r="AD20" s="11">
        <v>4.5454545454545497E-2</v>
      </c>
      <c r="AE20" s="11">
        <v>0.21478105228105199</v>
      </c>
      <c r="AF20" s="11">
        <v>2.5000000000000001E-2</v>
      </c>
      <c r="AG20" s="11">
        <v>8.4478021978021997E-2</v>
      </c>
      <c r="AH20" s="11">
        <v>2.5000000000000001E-2</v>
      </c>
      <c r="AI20" s="11">
        <v>9.9358974358974405E-3</v>
      </c>
      <c r="AJ20" s="11">
        <v>1.31837606837607E-2</v>
      </c>
      <c r="AK20" s="11">
        <v>1.9667832167832199E-2</v>
      </c>
      <c r="AL20" s="11">
        <v>4.8076923076923097E-3</v>
      </c>
      <c r="AM20" s="11">
        <v>4.8076923076923097E-3</v>
      </c>
      <c r="AN20" s="11">
        <v>2.5000000000000001E-2</v>
      </c>
      <c r="AO20" s="11">
        <v>2.5000000000000001E-2</v>
      </c>
    </row>
    <row r="21" spans="1:41" x14ac:dyDescent="0.25">
      <c r="A21" t="s">
        <v>49</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6.9693223443223401E-2</v>
      </c>
      <c r="W21" s="11">
        <v>2.03654678654679E-2</v>
      </c>
      <c r="X21" s="11">
        <v>0.101749222999223</v>
      </c>
      <c r="Y21" s="11">
        <v>0.17524426961927</v>
      </c>
      <c r="Z21" s="11">
        <v>0.16133297258297299</v>
      </c>
      <c r="AA21" s="11">
        <v>3.9559607059607101E-2</v>
      </c>
      <c r="AB21" s="11">
        <v>9.1847319347319406E-2</v>
      </c>
      <c r="AC21" s="11">
        <v>8.0641025641025703E-3</v>
      </c>
      <c r="AD21" s="11">
        <v>4.6993006993007E-2</v>
      </c>
      <c r="AE21" s="11">
        <v>0.216319513819514</v>
      </c>
      <c r="AF21" s="11">
        <v>2.65384615384615E-2</v>
      </c>
      <c r="AG21" s="11">
        <v>8.60164835164835E-2</v>
      </c>
      <c r="AH21" s="11">
        <v>2.65384615384615E-2</v>
      </c>
      <c r="AI21" s="11">
        <v>1.1474358974359E-2</v>
      </c>
      <c r="AJ21" s="11">
        <v>1.2585470085470099E-2</v>
      </c>
      <c r="AK21" s="11">
        <v>2.1206293706293702E-2</v>
      </c>
      <c r="AL21" s="11">
        <v>6.3461538461538503E-3</v>
      </c>
      <c r="AM21" s="11">
        <v>6.3461538461538503E-3</v>
      </c>
      <c r="AN21" s="11">
        <v>2.65384615384615E-2</v>
      </c>
      <c r="AO21" s="11">
        <v>2.65384615384615E-2</v>
      </c>
    </row>
    <row r="22" spans="1:41" x14ac:dyDescent="0.25">
      <c r="A22" t="s">
        <v>50</v>
      </c>
      <c r="B22" s="11">
        <v>0</v>
      </c>
      <c r="C22" s="11">
        <v>0</v>
      </c>
      <c r="D22" s="11">
        <v>0</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8.7989094239094207E-2</v>
      </c>
      <c r="X22" s="11">
        <v>0.15875013875013899</v>
      </c>
      <c r="Y22" s="11">
        <v>0.29156295093795098</v>
      </c>
      <c r="Z22" s="11">
        <v>0.26451062826062799</v>
      </c>
      <c r="AA22" s="11">
        <v>9.6560522810522798E-2</v>
      </c>
      <c r="AB22" s="11">
        <v>0.148848235098235</v>
      </c>
      <c r="AC22" s="11">
        <v>6.5065018315018305E-2</v>
      </c>
      <c r="AD22" s="11">
        <v>0.103993922743923</v>
      </c>
      <c r="AE22" s="11">
        <v>0.230486180486181</v>
      </c>
      <c r="AF22" s="11">
        <v>7.7289377289377306E-2</v>
      </c>
      <c r="AG22" s="11">
        <v>0.14301739926739901</v>
      </c>
      <c r="AH22" s="11">
        <v>7.7289377289377306E-2</v>
      </c>
      <c r="AI22" s="11">
        <v>6.8475274725274704E-2</v>
      </c>
      <c r="AJ22" s="11">
        <v>6.9586385836385795E-2</v>
      </c>
      <c r="AK22" s="11">
        <v>7.8207209457209506E-2</v>
      </c>
      <c r="AL22" s="11">
        <v>6.3347069597069594E-2</v>
      </c>
      <c r="AM22" s="11">
        <v>6.3347069597069594E-2</v>
      </c>
      <c r="AN22" s="11">
        <v>8.3539377289377298E-2</v>
      </c>
      <c r="AO22" s="11">
        <v>8.3539377289377298E-2</v>
      </c>
    </row>
    <row r="23" spans="1:41" x14ac:dyDescent="0.25">
      <c r="A23" t="s">
        <v>6</v>
      </c>
      <c r="B23" s="11">
        <v>0</v>
      </c>
      <c r="C23" s="11">
        <v>0</v>
      </c>
      <c r="D23" s="11">
        <v>0</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0.10942238317238299</v>
      </c>
      <c r="Y23" s="11">
        <v>0.19666597291597299</v>
      </c>
      <c r="Z23" s="11">
        <v>0.16314532689532699</v>
      </c>
      <c r="AA23" s="11">
        <v>4.7232767232767203E-2</v>
      </c>
      <c r="AB23" s="11">
        <v>0.11209817959818</v>
      </c>
      <c r="AC23" s="11">
        <v>1.5737262737262701E-2</v>
      </c>
      <c r="AD23" s="11">
        <v>5.46661671661672E-2</v>
      </c>
      <c r="AE23" s="11">
        <v>0.223992673992674</v>
      </c>
      <c r="AF23" s="11">
        <v>3.4211621711621697E-2</v>
      </c>
      <c r="AG23" s="11">
        <v>9.3689643689643706E-2</v>
      </c>
      <c r="AH23" s="11">
        <v>3.4211621711621697E-2</v>
      </c>
      <c r="AI23" s="11">
        <v>1.9147519147519099E-2</v>
      </c>
      <c r="AJ23" s="11">
        <v>2.0258630258630301E-2</v>
      </c>
      <c r="AK23" s="11">
        <v>2.8879453879453901E-2</v>
      </c>
      <c r="AL23" s="11">
        <v>1.4019314019314E-2</v>
      </c>
      <c r="AM23" s="11">
        <v>1.4019314019314E-2</v>
      </c>
      <c r="AN23" s="11">
        <v>3.4211621711621697E-2</v>
      </c>
      <c r="AO23" s="11">
        <v>3.4211621711621697E-2</v>
      </c>
    </row>
    <row r="24" spans="1:41" x14ac:dyDescent="0.25">
      <c r="A24" t="s">
        <v>7</v>
      </c>
      <c r="B24" s="11">
        <v>0</v>
      </c>
      <c r="C24" s="11">
        <v>0</v>
      </c>
      <c r="D24" s="11">
        <v>0</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0.283382242757243</v>
      </c>
      <c r="Z24" s="11">
        <v>0.25202450327450299</v>
      </c>
      <c r="AA24" s="11">
        <v>0.12861652236652199</v>
      </c>
      <c r="AB24" s="11">
        <v>0.148713092463092</v>
      </c>
      <c r="AC24" s="11">
        <v>9.5403069153069203E-2</v>
      </c>
      <c r="AD24" s="11">
        <v>9.5403069153069203E-2</v>
      </c>
      <c r="AE24" s="11">
        <v>0.30537642912642898</v>
      </c>
      <c r="AF24" s="11">
        <v>0.115595376845377</v>
      </c>
      <c r="AG24" s="11">
        <v>0.17507339882339901</v>
      </c>
      <c r="AH24" s="11">
        <v>0.115595376845377</v>
      </c>
      <c r="AI24" s="11">
        <v>0.10053127428127399</v>
      </c>
      <c r="AJ24" s="11">
        <v>9.7539821289821305E-2</v>
      </c>
      <c r="AK24" s="11">
        <v>0.16104575979576</v>
      </c>
      <c r="AL24" s="11">
        <v>9.5403069153069203E-2</v>
      </c>
      <c r="AM24" s="11">
        <v>9.5403069153069203E-2</v>
      </c>
      <c r="AN24" s="11">
        <v>0.115595376845377</v>
      </c>
      <c r="AO24" s="11">
        <v>0.115595376845377</v>
      </c>
    </row>
    <row r="25" spans="1:41" x14ac:dyDescent="0.25">
      <c r="A25" t="s">
        <v>16</v>
      </c>
      <c r="B25" s="11">
        <v>0</v>
      </c>
      <c r="C25" s="11">
        <v>0</v>
      </c>
      <c r="D25" s="11">
        <v>0</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0.18121579809079799</v>
      </c>
      <c r="AA25" s="11">
        <v>0.20211156898656901</v>
      </c>
      <c r="AB25" s="11">
        <v>0.24810557498057501</v>
      </c>
      <c r="AC25" s="11">
        <v>0.17061606449106501</v>
      </c>
      <c r="AD25" s="11">
        <v>0.23008692696192701</v>
      </c>
      <c r="AE25" s="11">
        <v>0.37887147574647601</v>
      </c>
      <c r="AF25" s="11">
        <v>0.18909042346542301</v>
      </c>
      <c r="AG25" s="11">
        <v>0.168898115773116</v>
      </c>
      <c r="AH25" s="11">
        <v>0.18909042346542301</v>
      </c>
      <c r="AI25" s="11">
        <v>0.174026320901321</v>
      </c>
      <c r="AJ25" s="11">
        <v>0.181445124320124</v>
      </c>
      <c r="AK25" s="11">
        <v>0.18375825563325601</v>
      </c>
      <c r="AL25" s="11">
        <v>0.168898115773116</v>
      </c>
      <c r="AM25" s="11">
        <v>0.168898115773116</v>
      </c>
      <c r="AN25" s="11">
        <v>0.18909042346542301</v>
      </c>
      <c r="AO25" s="11">
        <v>0.18909042346542301</v>
      </c>
    </row>
    <row r="26" spans="1:41" x14ac:dyDescent="0.25">
      <c r="A26" t="s">
        <v>60</v>
      </c>
      <c r="B26" s="11">
        <v>0</v>
      </c>
      <c r="C26" s="11">
        <v>0</v>
      </c>
      <c r="D26" s="11">
        <v>0</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0.188200271950272</v>
      </c>
      <c r="AB26" s="11">
        <v>0.22941572316572301</v>
      </c>
      <c r="AC26" s="11">
        <v>0.156704767454767</v>
      </c>
      <c r="AD26" s="11">
        <v>0.21617562992563</v>
      </c>
      <c r="AE26" s="11">
        <v>0.35264249639249601</v>
      </c>
      <c r="AF26" s="11">
        <v>0.175179126429126</v>
      </c>
      <c r="AG26" s="11">
        <v>0.15498681873681899</v>
      </c>
      <c r="AH26" s="11">
        <v>0.175179126429126</v>
      </c>
      <c r="AI26" s="11">
        <v>0.16011502386502399</v>
      </c>
      <c r="AJ26" s="11">
        <v>0.161226134976135</v>
      </c>
      <c r="AK26" s="11">
        <v>0.169846958596959</v>
      </c>
      <c r="AL26" s="11">
        <v>0.15498681873681899</v>
      </c>
      <c r="AM26" s="11">
        <v>0.15498681873681899</v>
      </c>
      <c r="AN26" s="11">
        <v>0.175179126429126</v>
      </c>
      <c r="AO26" s="11">
        <v>0.175179126429126</v>
      </c>
    </row>
    <row r="27" spans="1:41" x14ac:dyDescent="0.25">
      <c r="A27" t="s">
        <v>8</v>
      </c>
      <c r="B27" s="11">
        <v>0</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0.118714618714619</v>
      </c>
      <c r="AC27" s="11">
        <v>3.4931401931401901E-2</v>
      </c>
      <c r="AD27" s="11">
        <v>7.3860306360306396E-2</v>
      </c>
      <c r="AE27" s="11">
        <v>0.24318681318681301</v>
      </c>
      <c r="AF27" s="11">
        <v>5.34057609057609E-2</v>
      </c>
      <c r="AG27" s="11">
        <v>0.11288378288378299</v>
      </c>
      <c r="AH27" s="11">
        <v>5.34057609057609E-2</v>
      </c>
      <c r="AI27" s="11">
        <v>3.83416583416583E-2</v>
      </c>
      <c r="AJ27" s="11">
        <v>3.9452769452769501E-2</v>
      </c>
      <c r="AK27" s="11">
        <v>3.75840825840826E-2</v>
      </c>
      <c r="AL27" s="11">
        <v>3.3213453213453203E-2</v>
      </c>
      <c r="AM27" s="11">
        <v>3.3213453213453203E-2</v>
      </c>
      <c r="AN27" s="11">
        <v>5.34057609057609E-2</v>
      </c>
      <c r="AO27" s="11">
        <v>5.34057609057609E-2</v>
      </c>
    </row>
    <row r="28" spans="1:41" x14ac:dyDescent="0.25">
      <c r="A28" t="s">
        <v>9</v>
      </c>
      <c r="B28" s="11">
        <v>0</v>
      </c>
      <c r="C28" s="11">
        <v>0</v>
      </c>
      <c r="D28" s="11">
        <v>0</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8.6783216783216793E-2</v>
      </c>
      <c r="AD28" s="11">
        <v>0.126008158508159</v>
      </c>
      <c r="AE28" s="11">
        <v>0.29547452547452502</v>
      </c>
      <c r="AF28" s="11">
        <v>0.105693473193473</v>
      </c>
      <c r="AG28" s="11">
        <v>0.16517149517149499</v>
      </c>
      <c r="AH28" s="11">
        <v>0.105693473193473</v>
      </c>
      <c r="AI28" s="11">
        <v>8.7552447552447496E-2</v>
      </c>
      <c r="AJ28" s="11">
        <v>8.8919968919968895E-2</v>
      </c>
      <c r="AK28" s="11">
        <v>0.127668997668998</v>
      </c>
      <c r="AL28" s="11">
        <v>8.5501165501165502E-2</v>
      </c>
      <c r="AM28" s="11">
        <v>8.5501165501165502E-2</v>
      </c>
      <c r="AN28" s="11">
        <v>0.105693473193473</v>
      </c>
      <c r="AO28" s="11">
        <v>0.105693473193473</v>
      </c>
    </row>
    <row r="29" spans="1:41" x14ac:dyDescent="0.25">
      <c r="A29" t="s">
        <v>51</v>
      </c>
      <c r="B29" s="11">
        <v>0</v>
      </c>
      <c r="C29" s="11">
        <v>0</v>
      </c>
      <c r="D29" s="11">
        <v>0</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5.44667832167832E-2</v>
      </c>
      <c r="AE29" s="11">
        <v>0.211691308691309</v>
      </c>
      <c r="AF29" s="11">
        <v>2.1910256410256401E-2</v>
      </c>
      <c r="AG29" s="11">
        <v>8.1388278388278404E-2</v>
      </c>
      <c r="AH29" s="11">
        <v>2.1910256410256401E-2</v>
      </c>
      <c r="AI29" s="11">
        <v>6.8461538461538499E-3</v>
      </c>
      <c r="AJ29" s="11">
        <v>6.2393162393162404E-3</v>
      </c>
      <c r="AK29" s="11">
        <v>4.3335331335331302E-2</v>
      </c>
      <c r="AL29" s="11">
        <v>1.71794871794872E-3</v>
      </c>
      <c r="AM29" s="11">
        <v>1.71794871794872E-3</v>
      </c>
      <c r="AN29" s="11">
        <v>2.1910256410256401E-2</v>
      </c>
      <c r="AO29" s="11">
        <v>2.1910256410256401E-2</v>
      </c>
    </row>
    <row r="30" spans="1:41" x14ac:dyDescent="0.25">
      <c r="A30" t="s">
        <v>61</v>
      </c>
      <c r="B30" s="11">
        <v>0</v>
      </c>
      <c r="C30" s="11">
        <v>0</v>
      </c>
      <c r="D30" s="11">
        <v>0</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0.25062021312021299</v>
      </c>
      <c r="AF30" s="11">
        <v>6.08391608391608E-2</v>
      </c>
      <c r="AG30" s="11">
        <v>0.120317182817183</v>
      </c>
      <c r="AH30" s="11">
        <v>6.08391608391608E-2</v>
      </c>
      <c r="AI30" s="11">
        <v>4.5775058275058303E-2</v>
      </c>
      <c r="AJ30" s="11">
        <v>4.7911810411810397E-2</v>
      </c>
      <c r="AK30" s="11">
        <v>6.23751248751249E-2</v>
      </c>
      <c r="AL30" s="11">
        <v>4.06468531468532E-2</v>
      </c>
      <c r="AM30" s="11">
        <v>4.06468531468532E-2</v>
      </c>
      <c r="AN30" s="11">
        <v>6.08391608391608E-2</v>
      </c>
      <c r="AO30" s="11">
        <v>6.08391608391608E-2</v>
      </c>
    </row>
    <row r="31" spans="1:41" x14ac:dyDescent="0.25">
      <c r="A31" t="s">
        <v>52</v>
      </c>
      <c r="B31" s="11">
        <v>0</v>
      </c>
      <c r="C31" s="11">
        <v>0</v>
      </c>
      <c r="D31" s="11">
        <v>0</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0.20997335997336</v>
      </c>
      <c r="AG31" s="11">
        <v>0.28964368964369003</v>
      </c>
      <c r="AH31" s="11">
        <v>0.20997335997336</v>
      </c>
      <c r="AI31" s="11">
        <v>0.215101565101565</v>
      </c>
      <c r="AJ31" s="11">
        <v>0.21621267621267601</v>
      </c>
      <c r="AK31" s="11">
        <v>0.22483349983350001</v>
      </c>
      <c r="AL31" s="11">
        <v>0.20997335997336</v>
      </c>
      <c r="AM31" s="11">
        <v>0.20997335997336</v>
      </c>
      <c r="AN31" s="11">
        <v>0.23016566766566801</v>
      </c>
      <c r="AO31" s="11">
        <v>0.23016566766566801</v>
      </c>
    </row>
    <row r="32" spans="1:41" x14ac:dyDescent="0.25">
      <c r="A32" t="s">
        <v>53</v>
      </c>
      <c r="B32" s="11">
        <v>0</v>
      </c>
      <c r="C32" s="11">
        <v>0</v>
      </c>
      <c r="D32" s="11">
        <v>0</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9.9862637362637396E-2</v>
      </c>
      <c r="AH32" s="11">
        <v>2.01923076923077E-2</v>
      </c>
      <c r="AI32" s="11">
        <v>2.53205128205128E-2</v>
      </c>
      <c r="AJ32" s="11">
        <v>2.6431623931623901E-2</v>
      </c>
      <c r="AK32" s="11">
        <v>3.5052447552447602E-2</v>
      </c>
      <c r="AL32" s="11">
        <v>2.01923076923077E-2</v>
      </c>
      <c r="AM32" s="11">
        <v>2.01923076923077E-2</v>
      </c>
      <c r="AN32" s="11">
        <v>4.0384615384615401E-2</v>
      </c>
      <c r="AO32" s="11">
        <v>4.0384615384615401E-2</v>
      </c>
    </row>
    <row r="33" spans="1:41" x14ac:dyDescent="0.25">
      <c r="A33" t="s">
        <v>10</v>
      </c>
      <c r="B33" s="11">
        <v>0</v>
      </c>
      <c r="C33" s="11">
        <v>0</v>
      </c>
      <c r="D33" s="11">
        <v>0</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9.9862637362637396E-2</v>
      </c>
      <c r="AI33" s="11">
        <v>8.4798534798534803E-2</v>
      </c>
      <c r="AJ33" s="11">
        <v>8.5909645909645893E-2</v>
      </c>
      <c r="AK33" s="11">
        <v>9.4530469530469494E-2</v>
      </c>
      <c r="AL33" s="11">
        <v>7.9670329670329706E-2</v>
      </c>
      <c r="AM33" s="11">
        <v>7.9670329670329706E-2</v>
      </c>
      <c r="AN33" s="11">
        <v>9.9862637362637396E-2</v>
      </c>
      <c r="AO33" s="11">
        <v>9.9862637362637396E-2</v>
      </c>
    </row>
    <row r="34" spans="1:41" x14ac:dyDescent="0.25">
      <c r="A34" t="s">
        <v>62</v>
      </c>
      <c r="B34" s="11">
        <v>0</v>
      </c>
      <c r="C34" s="11">
        <v>0</v>
      </c>
      <c r="D34" s="11">
        <v>0</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2.53205128205128E-2</v>
      </c>
      <c r="AJ34" s="11">
        <v>2.6431623931623901E-2</v>
      </c>
      <c r="AK34" s="11">
        <v>3.5052447552447602E-2</v>
      </c>
      <c r="AL34" s="11">
        <v>2.01923076923077E-2</v>
      </c>
      <c r="AM34" s="11">
        <v>2.01923076923077E-2</v>
      </c>
      <c r="AN34" s="11">
        <v>4.0384615384615401E-2</v>
      </c>
      <c r="AO34" s="11">
        <v>4.0384615384615401E-2</v>
      </c>
    </row>
    <row r="35" spans="1:41" x14ac:dyDescent="0.25">
      <c r="A35" t="s">
        <v>54</v>
      </c>
      <c r="B35" s="11">
        <v>0</v>
      </c>
      <c r="C35" s="11">
        <v>0</v>
      </c>
      <c r="D35" s="11">
        <v>0</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1.1367521367521401E-2</v>
      </c>
      <c r="AK35" s="11">
        <v>1.9988344988345001E-2</v>
      </c>
      <c r="AL35" s="11">
        <v>5.1282051282051299E-3</v>
      </c>
      <c r="AM35" s="11">
        <v>5.1282051282051299E-3</v>
      </c>
      <c r="AN35" s="11">
        <v>2.53205128205128E-2</v>
      </c>
      <c r="AO35" s="11">
        <v>2.53205128205128E-2</v>
      </c>
    </row>
    <row r="36" spans="1:41" x14ac:dyDescent="0.25">
      <c r="A36" t="s">
        <v>55</v>
      </c>
      <c r="B36" s="11">
        <v>0</v>
      </c>
      <c r="C36" s="11">
        <v>0</v>
      </c>
      <c r="D36" s="11">
        <v>0</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5.3185703185703197E-2</v>
      </c>
      <c r="AL36" s="11">
        <v>6.2393162393162404E-3</v>
      </c>
      <c r="AM36" s="11">
        <v>6.2393162393162404E-3</v>
      </c>
      <c r="AN36" s="11">
        <v>2.6431623931623901E-2</v>
      </c>
      <c r="AO36" s="11">
        <v>2.6431623931623901E-2</v>
      </c>
    </row>
    <row r="37" spans="1:41" x14ac:dyDescent="0.25">
      <c r="A37" t="s">
        <v>12</v>
      </c>
      <c r="B37" s="11">
        <v>0</v>
      </c>
      <c r="C37" s="11">
        <v>0</v>
      </c>
      <c r="D37" s="11">
        <v>0</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1.48601398601399E-2</v>
      </c>
      <c r="AM37" s="11">
        <v>1.48601398601399E-2</v>
      </c>
      <c r="AN37" s="11">
        <v>3.5052447552447498E-2</v>
      </c>
      <c r="AO37" s="11">
        <v>3.5052447552447498E-2</v>
      </c>
    </row>
    <row r="38" spans="1:41" x14ac:dyDescent="0.25">
      <c r="A38" t="s">
        <v>40</v>
      </c>
      <c r="B38" s="11">
        <v>0</v>
      </c>
      <c r="C38" s="11">
        <v>0</v>
      </c>
      <c r="D38" s="11">
        <v>0</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2.01923076923077E-2</v>
      </c>
      <c r="AO38" s="11">
        <v>2.01923076923077E-2</v>
      </c>
    </row>
    <row r="39" spans="1:41" x14ac:dyDescent="0.25">
      <c r="A39" t="s">
        <v>56</v>
      </c>
      <c r="B39" s="11">
        <v>0</v>
      </c>
      <c r="C39" s="11">
        <v>0</v>
      </c>
      <c r="D39" s="11">
        <v>0</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2.01923076923077E-2</v>
      </c>
      <c r="AO39" s="11">
        <v>2.01923076923077E-2</v>
      </c>
    </row>
    <row r="40" spans="1:41" x14ac:dyDescent="0.25">
      <c r="A40" t="s">
        <v>35</v>
      </c>
      <c r="B40" s="11">
        <v>0</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2.01923076923077E-2</v>
      </c>
    </row>
    <row r="41" spans="1:41" x14ac:dyDescent="0.25">
      <c r="A41" t="s">
        <v>36</v>
      </c>
      <c r="B41" s="11">
        <v>0</v>
      </c>
      <c r="C41" s="11">
        <v>0</v>
      </c>
      <c r="D41" s="11">
        <v>0</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row>
    <row r="43" spans="1:41" x14ac:dyDescent="0.25">
      <c r="C43" t="s">
        <v>90</v>
      </c>
      <c r="E43" s="30">
        <v>40954</v>
      </c>
      <c r="F43" s="30"/>
      <c r="G43" s="30"/>
    </row>
    <row r="59" spans="2:26" x14ac:dyDescent="0.25">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2:26" x14ac:dyDescent="0.25">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2:26" x14ac:dyDescent="0.25">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2:26" x14ac:dyDescent="0.25">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2:26" x14ac:dyDescent="0.25">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2:26"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2:26" x14ac:dyDescent="0.25">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2:26" x14ac:dyDescent="0.25">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2:26" x14ac:dyDescent="0.25">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2:26" x14ac:dyDescent="0.25">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2:26" x14ac:dyDescent="0.25">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2:26" x14ac:dyDescent="0.25">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2:26" x14ac:dyDescent="0.25">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2:26" x14ac:dyDescent="0.25">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2:26" x14ac:dyDescent="0.25">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2:26" x14ac:dyDescent="0.25">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2:26" x14ac:dyDescent="0.25">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2:26" x14ac:dyDescent="0.25">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2:26" x14ac:dyDescent="0.25">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2:26" x14ac:dyDescent="0.25">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2:26" x14ac:dyDescent="0.25">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2:26" x14ac:dyDescent="0.25">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2:26" x14ac:dyDescent="0.25">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2:26" x14ac:dyDescent="0.25">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2:26" x14ac:dyDescent="0.25">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sheetData>
  <mergeCells count="1">
    <mergeCell ref="E43:G43"/>
  </mergeCells>
  <conditionalFormatting sqref="B59:Z83">
    <cfRule type="cellIs" dxfId="15" priority="2" operator="greaterThan">
      <formula>0</formula>
    </cfRule>
  </conditionalFormatting>
  <conditionalFormatting sqref="B2:AO41">
    <cfRule type="cellIs" dxfId="14" priority="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70" zoomScaleNormal="70" workbookViewId="0">
      <selection activeCell="H53" sqref="H53"/>
    </sheetView>
  </sheetViews>
  <sheetFormatPr defaultRowHeight="15" x14ac:dyDescent="0.25"/>
  <cols>
    <col min="1" max="1" width="10.85546875" bestFit="1" customWidth="1"/>
    <col min="2" max="2" width="15" bestFit="1" customWidth="1"/>
    <col min="3" max="3" width="35.85546875" style="23" customWidth="1"/>
    <col min="4" max="4" width="13.140625" bestFit="1" customWidth="1"/>
    <col min="6" max="6" width="11.28515625" bestFit="1" customWidth="1"/>
    <col min="7" max="7" width="15" bestFit="1" customWidth="1"/>
  </cols>
  <sheetData>
    <row r="1" spans="1:9" x14ac:dyDescent="0.25">
      <c r="A1" t="s">
        <v>41</v>
      </c>
      <c r="B1" t="s">
        <v>92</v>
      </c>
      <c r="C1" s="23" t="s">
        <v>99</v>
      </c>
      <c r="D1" t="s">
        <v>93</v>
      </c>
      <c r="F1" t="s">
        <v>41</v>
      </c>
      <c r="G1" t="s">
        <v>92</v>
      </c>
    </row>
    <row r="2" spans="1:9" x14ac:dyDescent="0.25">
      <c r="A2" t="s">
        <v>13</v>
      </c>
      <c r="B2" s="5">
        <v>7.1029628272128702E-3</v>
      </c>
      <c r="D2" s="24" t="s">
        <v>94</v>
      </c>
      <c r="F2" t="s">
        <v>16</v>
      </c>
      <c r="G2" s="5">
        <v>0.18618710495534699</v>
      </c>
      <c r="I2">
        <v>7.1029628272128702E-3</v>
      </c>
    </row>
    <row r="3" spans="1:9" x14ac:dyDescent="0.25">
      <c r="A3" t="s">
        <v>32</v>
      </c>
      <c r="B3" s="5">
        <v>7.2676608559715805E-2</v>
      </c>
      <c r="F3" t="s">
        <v>0</v>
      </c>
      <c r="G3" s="5">
        <v>0.10875650797438299</v>
      </c>
      <c r="I3">
        <v>7.2676608559715805E-2</v>
      </c>
    </row>
    <row r="4" spans="1:9" x14ac:dyDescent="0.25">
      <c r="A4" t="s">
        <v>33</v>
      </c>
      <c r="B4" s="5">
        <v>7.9553183664784394E-2</v>
      </c>
      <c r="F4" t="s">
        <v>33</v>
      </c>
      <c r="G4" s="5">
        <v>7.9553183664784394E-2</v>
      </c>
      <c r="I4">
        <v>7.9553183664784394E-2</v>
      </c>
    </row>
    <row r="5" spans="1:9" x14ac:dyDescent="0.25">
      <c r="A5" t="s">
        <v>0</v>
      </c>
      <c r="B5" s="5">
        <v>0.10875650797438299</v>
      </c>
      <c r="F5" t="s">
        <v>32</v>
      </c>
      <c r="G5" s="5">
        <v>7.2676608559715805E-2</v>
      </c>
      <c r="I5">
        <v>0.10875650797438299</v>
      </c>
    </row>
    <row r="6" spans="1:9" x14ac:dyDescent="0.25">
      <c r="A6" t="s">
        <v>34</v>
      </c>
      <c r="B6" s="5">
        <v>1.17198886649012E-2</v>
      </c>
      <c r="F6" t="s">
        <v>40</v>
      </c>
      <c r="G6" s="5">
        <v>5.9664887748588101E-2</v>
      </c>
      <c r="I6">
        <v>1.17198886649012E-2</v>
      </c>
    </row>
    <row r="7" spans="1:9" x14ac:dyDescent="0.25">
      <c r="A7" t="s">
        <v>1</v>
      </c>
      <c r="B7" s="5">
        <v>1.4205925654425701E-2</v>
      </c>
      <c r="F7" t="s">
        <v>37</v>
      </c>
      <c r="G7" s="5">
        <v>3.97765918323921E-2</v>
      </c>
      <c r="I7">
        <v>1.4205925654425701E-2</v>
      </c>
    </row>
    <row r="8" spans="1:9" x14ac:dyDescent="0.25">
      <c r="A8" t="s">
        <v>2</v>
      </c>
      <c r="B8" s="5">
        <v>2.3794925471162399E-3</v>
      </c>
      <c r="F8" t="s">
        <v>5</v>
      </c>
      <c r="G8" s="5">
        <v>3.7638323282589599E-2</v>
      </c>
      <c r="I8">
        <v>2.3794925471162399E-3</v>
      </c>
    </row>
    <row r="9" spans="1:9" x14ac:dyDescent="0.25">
      <c r="A9" t="s">
        <v>37</v>
      </c>
      <c r="B9" s="5">
        <v>3.97765918323921E-2</v>
      </c>
      <c r="F9" t="s">
        <v>4</v>
      </c>
      <c r="G9" s="5">
        <v>3.6225110418785601E-2</v>
      </c>
      <c r="I9">
        <v>3.97765918323921E-2</v>
      </c>
    </row>
    <row r="10" spans="1:9" x14ac:dyDescent="0.25">
      <c r="A10" t="s">
        <v>4</v>
      </c>
      <c r="B10" s="5">
        <v>3.6225110418785601E-2</v>
      </c>
      <c r="F10" t="s">
        <v>7</v>
      </c>
      <c r="G10" s="5">
        <v>3.6025858474541997E-2</v>
      </c>
      <c r="I10">
        <v>3.6225110418785601E-2</v>
      </c>
    </row>
    <row r="11" spans="1:9" x14ac:dyDescent="0.25">
      <c r="A11" t="s">
        <v>5</v>
      </c>
      <c r="B11" s="5">
        <v>3.7638323282589599E-2</v>
      </c>
      <c r="F11" t="s">
        <v>9</v>
      </c>
      <c r="G11" s="5">
        <v>1.80802690147236E-2</v>
      </c>
      <c r="I11">
        <v>3.7638323282589599E-2</v>
      </c>
    </row>
    <row r="12" spans="1:9" x14ac:dyDescent="0.25">
      <c r="A12" t="s">
        <v>39</v>
      </c>
      <c r="B12" s="5">
        <v>1.0654444240819299E-2</v>
      </c>
      <c r="F12" t="s">
        <v>12</v>
      </c>
      <c r="G12" s="5">
        <v>1.7480668256582298E-2</v>
      </c>
      <c r="I12">
        <v>1.0654444240819299E-2</v>
      </c>
    </row>
    <row r="13" spans="1:9" x14ac:dyDescent="0.25">
      <c r="A13" t="s">
        <v>49</v>
      </c>
      <c r="B13" s="5">
        <v>0</v>
      </c>
      <c r="F13" t="s">
        <v>62</v>
      </c>
      <c r="G13" s="5">
        <v>1.54489441491881E-2</v>
      </c>
      <c r="I13">
        <v>0</v>
      </c>
    </row>
    <row r="14" spans="1:9" x14ac:dyDescent="0.25">
      <c r="A14" t="s">
        <v>6</v>
      </c>
      <c r="B14" s="5">
        <v>9.0401345073617499E-3</v>
      </c>
      <c r="F14" t="s">
        <v>1</v>
      </c>
      <c r="G14" s="5">
        <v>1.4205925654425701E-2</v>
      </c>
      <c r="I14">
        <v>9.0401345073617499E-3</v>
      </c>
    </row>
    <row r="15" spans="1:9" x14ac:dyDescent="0.25">
      <c r="A15" t="s">
        <v>7</v>
      </c>
      <c r="B15" s="5">
        <v>3.6025858474541997E-2</v>
      </c>
      <c r="F15" t="s">
        <v>34</v>
      </c>
      <c r="G15" s="5">
        <v>1.17198886649012E-2</v>
      </c>
      <c r="I15">
        <v>3.6025858474541997E-2</v>
      </c>
    </row>
    <row r="16" spans="1:9" x14ac:dyDescent="0.25">
      <c r="A16" t="s">
        <v>16</v>
      </c>
      <c r="B16" s="5">
        <v>0.18618710495534699</v>
      </c>
      <c r="F16" t="s">
        <v>39</v>
      </c>
      <c r="G16" s="5">
        <v>1.0654444240819299E-2</v>
      </c>
      <c r="I16">
        <v>0.18618710495534699</v>
      </c>
    </row>
    <row r="17" spans="1:9" x14ac:dyDescent="0.25">
      <c r="A17" t="s">
        <v>8</v>
      </c>
      <c r="B17" s="5">
        <v>0</v>
      </c>
      <c r="C17" s="23" t="s">
        <v>100</v>
      </c>
      <c r="F17" t="s">
        <v>6</v>
      </c>
      <c r="G17" s="5">
        <v>9.0401345073617499E-3</v>
      </c>
      <c r="I17">
        <v>0</v>
      </c>
    </row>
    <row r="18" spans="1:9" x14ac:dyDescent="0.25">
      <c r="A18" t="s">
        <v>9</v>
      </c>
      <c r="B18" s="5">
        <v>1.80802690147236E-2</v>
      </c>
      <c r="F18" t="s">
        <v>13</v>
      </c>
      <c r="G18" s="5">
        <v>7.1029628272128702E-3</v>
      </c>
      <c r="I18">
        <v>1.80802690147236E-2</v>
      </c>
    </row>
    <row r="19" spans="1:9" x14ac:dyDescent="0.25">
      <c r="A19" t="s">
        <v>61</v>
      </c>
      <c r="B19" s="5">
        <v>0</v>
      </c>
      <c r="F19" t="s">
        <v>2</v>
      </c>
      <c r="G19" s="5">
        <v>2.3794925471162399E-3</v>
      </c>
      <c r="I19">
        <v>0</v>
      </c>
    </row>
    <row r="20" spans="1:9" x14ac:dyDescent="0.25">
      <c r="A20" t="s">
        <v>10</v>
      </c>
      <c r="B20" s="5">
        <v>0</v>
      </c>
      <c r="F20" t="s">
        <v>35</v>
      </c>
      <c r="G20" s="5">
        <v>2.3794925471162399E-3</v>
      </c>
      <c r="I20">
        <v>0</v>
      </c>
    </row>
    <row r="21" spans="1:9" x14ac:dyDescent="0.25">
      <c r="A21" t="s">
        <v>62</v>
      </c>
      <c r="B21" s="5">
        <v>1.54489441491881E-2</v>
      </c>
      <c r="F21" t="s">
        <v>54</v>
      </c>
      <c r="G21" s="5">
        <v>2.2729481047079701E-3</v>
      </c>
      <c r="I21">
        <v>1.54489441491881E-2</v>
      </c>
    </row>
    <row r="22" spans="1:9" x14ac:dyDescent="0.25">
      <c r="A22" t="s">
        <v>54</v>
      </c>
      <c r="B22" s="5">
        <v>2.2729481047079701E-3</v>
      </c>
      <c r="F22" t="s">
        <v>36</v>
      </c>
      <c r="G22" s="5">
        <v>1.2075036806260401E-3</v>
      </c>
      <c r="I22">
        <v>2.2729481047079701E-3</v>
      </c>
    </row>
    <row r="23" spans="1:9" x14ac:dyDescent="0.25">
      <c r="A23" t="s">
        <v>12</v>
      </c>
      <c r="B23" s="5">
        <v>1.7480668256582298E-2</v>
      </c>
      <c r="F23" t="s">
        <v>49</v>
      </c>
      <c r="G23" s="5">
        <v>0</v>
      </c>
      <c r="I23">
        <v>1.7480668256582298E-2</v>
      </c>
    </row>
    <row r="24" spans="1:9" x14ac:dyDescent="0.25">
      <c r="A24" t="s">
        <v>40</v>
      </c>
      <c r="B24" s="5">
        <v>5.9664887748588101E-2</v>
      </c>
      <c r="F24" t="s">
        <v>8</v>
      </c>
      <c r="G24" s="5">
        <v>0</v>
      </c>
      <c r="I24">
        <v>5.9664887748588101E-2</v>
      </c>
    </row>
    <row r="25" spans="1:9" x14ac:dyDescent="0.25">
      <c r="A25" t="s">
        <v>35</v>
      </c>
      <c r="B25" s="5">
        <v>2.3794925471162399E-3</v>
      </c>
      <c r="F25" t="s">
        <v>61</v>
      </c>
      <c r="G25" s="5">
        <v>0</v>
      </c>
      <c r="I25">
        <v>2.3794925471162399E-3</v>
      </c>
    </row>
    <row r="26" spans="1:9" x14ac:dyDescent="0.25">
      <c r="A26" t="s">
        <v>36</v>
      </c>
      <c r="B26" s="5">
        <v>1.2075036806260401E-3</v>
      </c>
      <c r="F26" t="s">
        <v>10</v>
      </c>
      <c r="G26" s="5">
        <v>0</v>
      </c>
      <c r="I26">
        <v>1.2075036806260401E-3</v>
      </c>
    </row>
  </sheetData>
  <sortState ref="F2:G26">
    <sortCondition descending="1" ref="G2:G26"/>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8"/>
  <sheetViews>
    <sheetView tabSelected="1" zoomScale="55" zoomScaleNormal="55" workbookViewId="0">
      <selection activeCell="AG69" sqref="AG69"/>
    </sheetView>
  </sheetViews>
  <sheetFormatPr defaultColWidth="8.140625" defaultRowHeight="15" x14ac:dyDescent="0.25"/>
  <cols>
    <col min="1" max="1" width="10.42578125" bestFit="1" customWidth="1"/>
    <col min="2" max="41" width="6.28515625" customWidth="1"/>
  </cols>
  <sheetData>
    <row r="1" spans="1:41" x14ac:dyDescent="0.25">
      <c r="B1" t="s">
        <v>13</v>
      </c>
      <c r="C1" t="s">
        <v>32</v>
      </c>
      <c r="D1" t="s">
        <v>33</v>
      </c>
      <c r="E1" t="s">
        <v>0</v>
      </c>
      <c r="F1" t="s">
        <v>34</v>
      </c>
      <c r="G1" t="s">
        <v>1</v>
      </c>
      <c r="H1" t="s">
        <v>2</v>
      </c>
      <c r="I1" t="s">
        <v>37</v>
      </c>
      <c r="J1" t="s">
        <v>3</v>
      </c>
      <c r="K1" t="s">
        <v>4</v>
      </c>
      <c r="L1" t="s">
        <v>57</v>
      </c>
      <c r="M1" t="s">
        <v>38</v>
      </c>
      <c r="N1" t="s">
        <v>58</v>
      </c>
      <c r="O1" t="s">
        <v>46</v>
      </c>
      <c r="P1" t="s">
        <v>47</v>
      </c>
      <c r="Q1" t="s">
        <v>5</v>
      </c>
      <c r="R1" t="s">
        <v>39</v>
      </c>
      <c r="S1" t="s">
        <v>48</v>
      </c>
      <c r="T1" t="s">
        <v>59</v>
      </c>
      <c r="U1" t="s">
        <v>49</v>
      </c>
      <c r="V1" t="s">
        <v>50</v>
      </c>
      <c r="W1" t="s">
        <v>6</v>
      </c>
      <c r="X1" t="s">
        <v>7</v>
      </c>
      <c r="Y1" t="s">
        <v>16</v>
      </c>
      <c r="Z1" t="s">
        <v>60</v>
      </c>
      <c r="AA1" t="s">
        <v>8</v>
      </c>
      <c r="AB1" t="s">
        <v>9</v>
      </c>
      <c r="AC1" t="s">
        <v>51</v>
      </c>
      <c r="AD1" t="s">
        <v>61</v>
      </c>
      <c r="AE1" t="s">
        <v>52</v>
      </c>
      <c r="AF1" t="s">
        <v>53</v>
      </c>
      <c r="AG1" t="s">
        <v>10</v>
      </c>
      <c r="AH1" t="s">
        <v>62</v>
      </c>
      <c r="AI1" t="s">
        <v>54</v>
      </c>
      <c r="AJ1" t="s">
        <v>55</v>
      </c>
      <c r="AK1" t="s">
        <v>12</v>
      </c>
      <c r="AL1" t="s">
        <v>40</v>
      </c>
      <c r="AM1" t="s">
        <v>56</v>
      </c>
      <c r="AN1" t="s">
        <v>35</v>
      </c>
      <c r="AO1" t="s">
        <v>36</v>
      </c>
    </row>
    <row r="2" spans="1:41" x14ac:dyDescent="0.25">
      <c r="A2" t="s">
        <v>13</v>
      </c>
      <c r="B2" s="11">
        <v>0</v>
      </c>
      <c r="C2" s="11">
        <v>0</v>
      </c>
      <c r="D2" s="11">
        <v>-4.3269230769230798E-3</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0</v>
      </c>
      <c r="Y2" s="11">
        <v>0</v>
      </c>
      <c r="Z2" s="11">
        <v>0</v>
      </c>
      <c r="AA2" s="11">
        <v>0</v>
      </c>
      <c r="AB2" s="11">
        <v>0</v>
      </c>
      <c r="AC2" s="11">
        <v>0</v>
      </c>
      <c r="AD2" s="11">
        <v>0</v>
      </c>
      <c r="AE2" s="11">
        <v>-4.3269230769230598E-3</v>
      </c>
      <c r="AF2" s="11">
        <v>-4.3269230769230798E-3</v>
      </c>
      <c r="AG2" s="11">
        <v>0</v>
      </c>
      <c r="AH2" s="11">
        <v>-4.3269230769230798E-3</v>
      </c>
      <c r="AI2" s="11">
        <v>0</v>
      </c>
      <c r="AJ2" s="11">
        <v>0</v>
      </c>
      <c r="AK2" s="11">
        <v>0</v>
      </c>
      <c r="AL2" s="11">
        <v>0</v>
      </c>
      <c r="AM2" s="11">
        <v>0</v>
      </c>
      <c r="AN2" s="11">
        <v>0</v>
      </c>
      <c r="AO2" s="11">
        <v>0</v>
      </c>
    </row>
    <row r="3" spans="1:41" x14ac:dyDescent="0.25">
      <c r="A3" t="s">
        <v>32</v>
      </c>
      <c r="B3" s="11">
        <v>0</v>
      </c>
      <c r="C3" s="11">
        <v>0</v>
      </c>
      <c r="D3" s="11">
        <v>0</v>
      </c>
      <c r="E3" s="11">
        <v>1.8853368853368899E-2</v>
      </c>
      <c r="F3" s="11">
        <v>4.1991674991674999E-2</v>
      </c>
      <c r="G3" s="11">
        <v>1.0622710622710601E-2</v>
      </c>
      <c r="H3" s="11">
        <v>0</v>
      </c>
      <c r="I3" s="11">
        <v>0</v>
      </c>
      <c r="J3" s="11">
        <v>0</v>
      </c>
      <c r="K3" s="11">
        <v>0</v>
      </c>
      <c r="L3" s="11">
        <v>0</v>
      </c>
      <c r="M3" s="11">
        <v>0</v>
      </c>
      <c r="N3" s="11">
        <v>0</v>
      </c>
      <c r="O3" s="11">
        <v>1.8853368853368899E-2</v>
      </c>
      <c r="P3" s="11">
        <v>1.0622710622710601E-2</v>
      </c>
      <c r="Q3" s="11">
        <v>0</v>
      </c>
      <c r="R3" s="11">
        <v>9.5172882672882597E-3</v>
      </c>
      <c r="S3" s="11">
        <v>0</v>
      </c>
      <c r="T3" s="11">
        <v>0</v>
      </c>
      <c r="U3" s="11">
        <v>0</v>
      </c>
      <c r="V3" s="11">
        <v>1.8853368853368899E-2</v>
      </c>
      <c r="W3" s="11">
        <v>1.0622710622710601E-2</v>
      </c>
      <c r="X3" s="11">
        <v>3.5238788988789002E-2</v>
      </c>
      <c r="Y3" s="11">
        <v>1.19726107226107E-2</v>
      </c>
      <c r="Z3" s="11">
        <v>2.4038461538461501E-3</v>
      </c>
      <c r="AA3" s="11">
        <v>0</v>
      </c>
      <c r="AB3" s="11">
        <v>1.9463869463869399E-2</v>
      </c>
      <c r="AC3" s="11">
        <v>0</v>
      </c>
      <c r="AD3" s="11">
        <v>0</v>
      </c>
      <c r="AE3" s="11">
        <v>0</v>
      </c>
      <c r="AF3" s="11">
        <v>0</v>
      </c>
      <c r="AG3" s="11">
        <v>0</v>
      </c>
      <c r="AH3" s="11">
        <v>0</v>
      </c>
      <c r="AI3" s="11">
        <v>0</v>
      </c>
      <c r="AJ3" s="11">
        <v>0</v>
      </c>
      <c r="AK3" s="11">
        <v>2.0745920745920701E-2</v>
      </c>
      <c r="AL3" s="11">
        <v>2.33479020979021E-2</v>
      </c>
      <c r="AM3" s="11">
        <v>0</v>
      </c>
      <c r="AN3" s="11">
        <v>0</v>
      </c>
      <c r="AO3" s="11">
        <v>0</v>
      </c>
    </row>
    <row r="4" spans="1:41" x14ac:dyDescent="0.25">
      <c r="A4" t="s">
        <v>33</v>
      </c>
      <c r="B4" s="11">
        <v>0</v>
      </c>
      <c r="C4" s="11">
        <v>0</v>
      </c>
      <c r="D4" s="11">
        <v>0</v>
      </c>
      <c r="E4" s="11">
        <v>0</v>
      </c>
      <c r="F4" s="11">
        <v>0</v>
      </c>
      <c r="G4" s="11">
        <v>0</v>
      </c>
      <c r="H4" s="11">
        <v>-1.7948717948717899E-2</v>
      </c>
      <c r="I4" s="11">
        <v>1.7948717948717899E-2</v>
      </c>
      <c r="J4" s="11">
        <v>0</v>
      </c>
      <c r="K4" s="11">
        <v>-1.7948717948717999E-2</v>
      </c>
      <c r="L4" s="11">
        <v>-1.7948717948717999E-2</v>
      </c>
      <c r="M4" s="11">
        <v>1.7948717948717899E-2</v>
      </c>
      <c r="N4" s="11">
        <v>0</v>
      </c>
      <c r="O4" s="11">
        <v>0</v>
      </c>
      <c r="P4" s="11">
        <v>0</v>
      </c>
      <c r="Q4" s="11">
        <v>0</v>
      </c>
      <c r="R4" s="11">
        <v>0</v>
      </c>
      <c r="S4" s="11">
        <v>0</v>
      </c>
      <c r="T4" s="11">
        <v>-1.7948717948717899E-2</v>
      </c>
      <c r="U4" s="11">
        <v>0</v>
      </c>
      <c r="V4" s="11">
        <v>0</v>
      </c>
      <c r="W4" s="11">
        <v>0</v>
      </c>
      <c r="X4" s="11">
        <v>0</v>
      </c>
      <c r="Y4" s="11">
        <v>-1.7948717948717899E-2</v>
      </c>
      <c r="Z4" s="11">
        <v>0</v>
      </c>
      <c r="AA4" s="11">
        <v>0</v>
      </c>
      <c r="AB4" s="11">
        <v>0</v>
      </c>
      <c r="AC4" s="11">
        <v>0</v>
      </c>
      <c r="AD4" s="11">
        <v>0</v>
      </c>
      <c r="AE4" s="11">
        <v>-1.7948717948717899E-2</v>
      </c>
      <c r="AF4" s="11">
        <v>0</v>
      </c>
      <c r="AG4" s="11">
        <v>0</v>
      </c>
      <c r="AH4" s="11">
        <v>0</v>
      </c>
      <c r="AI4" s="11">
        <v>0</v>
      </c>
      <c r="AJ4" s="11">
        <v>0</v>
      </c>
      <c r="AK4" s="11">
        <v>0</v>
      </c>
      <c r="AL4" s="11">
        <v>1.7948717948717899E-2</v>
      </c>
      <c r="AM4" s="11">
        <v>0</v>
      </c>
      <c r="AN4" s="11">
        <v>0</v>
      </c>
      <c r="AO4" s="11">
        <v>-1.7948717948717899E-2</v>
      </c>
    </row>
    <row r="5" spans="1:41" x14ac:dyDescent="0.25">
      <c r="A5" t="s">
        <v>0</v>
      </c>
      <c r="B5" s="11">
        <v>0</v>
      </c>
      <c r="C5" s="11">
        <v>0</v>
      </c>
      <c r="D5" s="11">
        <v>0</v>
      </c>
      <c r="E5" s="11">
        <v>0</v>
      </c>
      <c r="F5" s="11">
        <v>0</v>
      </c>
      <c r="G5" s="11">
        <v>4.3956043956044001E-2</v>
      </c>
      <c r="H5" s="11">
        <v>0</v>
      </c>
      <c r="I5" s="11">
        <v>0</v>
      </c>
      <c r="J5" s="11">
        <v>0</v>
      </c>
      <c r="K5" s="11">
        <v>2.62820512820513E-2</v>
      </c>
      <c r="L5" s="11">
        <v>2.62820512820513E-2</v>
      </c>
      <c r="M5" s="11">
        <v>0</v>
      </c>
      <c r="N5" s="11">
        <v>0</v>
      </c>
      <c r="O5" s="11">
        <v>0</v>
      </c>
      <c r="P5" s="11">
        <v>5.81501831501832E-2</v>
      </c>
      <c r="Q5" s="11">
        <v>2.13675213675214E-3</v>
      </c>
      <c r="R5" s="11">
        <v>0</v>
      </c>
      <c r="S5" s="11">
        <v>0</v>
      </c>
      <c r="T5" s="11">
        <v>0</v>
      </c>
      <c r="U5" s="11">
        <v>0</v>
      </c>
      <c r="V5" s="11">
        <v>0</v>
      </c>
      <c r="W5" s="11">
        <v>1.0622710622710601E-2</v>
      </c>
      <c r="X5" s="11">
        <v>0</v>
      </c>
      <c r="Y5" s="11">
        <v>5.93177655677656E-2</v>
      </c>
      <c r="Z5" s="11">
        <v>4.6176739926739901E-2</v>
      </c>
      <c r="AA5" s="11">
        <v>0</v>
      </c>
      <c r="AB5" s="11">
        <v>0</v>
      </c>
      <c r="AC5" s="11">
        <v>0</v>
      </c>
      <c r="AD5" s="11">
        <v>0</v>
      </c>
      <c r="AE5" s="11">
        <v>0</v>
      </c>
      <c r="AF5" s="11">
        <v>0</v>
      </c>
      <c r="AG5" s="11">
        <v>0</v>
      </c>
      <c r="AH5" s="11">
        <v>0</v>
      </c>
      <c r="AI5" s="11">
        <v>0</v>
      </c>
      <c r="AJ5" s="11">
        <v>0</v>
      </c>
      <c r="AK5" s="11">
        <v>0</v>
      </c>
      <c r="AL5" s="11">
        <v>0</v>
      </c>
      <c r="AM5" s="11">
        <v>0</v>
      </c>
      <c r="AN5" s="11">
        <v>0</v>
      </c>
      <c r="AO5" s="11">
        <v>0</v>
      </c>
    </row>
    <row r="6" spans="1:41" x14ac:dyDescent="0.25">
      <c r="A6" t="s">
        <v>34</v>
      </c>
      <c r="B6" s="11">
        <v>0</v>
      </c>
      <c r="C6" s="11">
        <v>0</v>
      </c>
      <c r="D6" s="11">
        <v>0</v>
      </c>
      <c r="E6" s="11">
        <v>0</v>
      </c>
      <c r="F6" s="11">
        <v>0</v>
      </c>
      <c r="G6" s="11">
        <v>0</v>
      </c>
      <c r="H6" s="11">
        <v>0</v>
      </c>
      <c r="I6" s="11">
        <v>0</v>
      </c>
      <c r="J6" s="11">
        <v>0</v>
      </c>
      <c r="K6" s="11">
        <v>0</v>
      </c>
      <c r="L6" s="11">
        <v>0</v>
      </c>
      <c r="M6" s="11">
        <v>0</v>
      </c>
      <c r="N6" s="11">
        <v>0</v>
      </c>
      <c r="O6" s="11">
        <v>0</v>
      </c>
      <c r="P6" s="11">
        <v>0</v>
      </c>
      <c r="Q6" s="11">
        <v>2.13675213675214E-3</v>
      </c>
      <c r="R6" s="11">
        <v>0</v>
      </c>
      <c r="S6" s="11">
        <v>0</v>
      </c>
      <c r="T6" s="11">
        <v>1.8417346542346499E-2</v>
      </c>
      <c r="U6" s="11">
        <v>0</v>
      </c>
      <c r="V6" s="11">
        <v>0</v>
      </c>
      <c r="W6" s="11">
        <v>4.1520979020979003E-3</v>
      </c>
      <c r="X6" s="11">
        <v>0</v>
      </c>
      <c r="Y6" s="11">
        <v>4.7756410256410402E-3</v>
      </c>
      <c r="Z6" s="11">
        <v>4.7756410256410099E-3</v>
      </c>
      <c r="AA6" s="11">
        <v>0</v>
      </c>
      <c r="AB6" s="11">
        <v>0</v>
      </c>
      <c r="AC6" s="11">
        <v>0</v>
      </c>
      <c r="AD6" s="11">
        <v>2.13675213675214E-3</v>
      </c>
      <c r="AE6" s="11">
        <v>0</v>
      </c>
      <c r="AF6" s="11">
        <v>0</v>
      </c>
      <c r="AG6" s="11">
        <v>0</v>
      </c>
      <c r="AH6" s="11">
        <v>0</v>
      </c>
      <c r="AI6" s="11">
        <v>0</v>
      </c>
      <c r="AJ6" s="11">
        <v>0</v>
      </c>
      <c r="AK6" s="11">
        <v>1.8417346542346499E-2</v>
      </c>
      <c r="AL6" s="11">
        <v>0</v>
      </c>
      <c r="AM6" s="11">
        <v>0</v>
      </c>
      <c r="AN6" s="11">
        <v>0</v>
      </c>
      <c r="AO6" s="11">
        <v>0</v>
      </c>
    </row>
    <row r="7" spans="1:41" x14ac:dyDescent="0.25">
      <c r="A7" t="s">
        <v>1</v>
      </c>
      <c r="B7" s="11">
        <v>0</v>
      </c>
      <c r="C7" s="11">
        <v>0</v>
      </c>
      <c r="D7" s="11">
        <v>0</v>
      </c>
      <c r="E7" s="11">
        <v>0</v>
      </c>
      <c r="F7" s="11">
        <v>0</v>
      </c>
      <c r="G7" s="11">
        <v>0</v>
      </c>
      <c r="H7" s="11">
        <v>0</v>
      </c>
      <c r="I7" s="11">
        <v>0</v>
      </c>
      <c r="J7" s="11">
        <v>0</v>
      </c>
      <c r="K7" s="11">
        <v>0</v>
      </c>
      <c r="L7" s="11">
        <v>0</v>
      </c>
      <c r="M7" s="11">
        <v>0</v>
      </c>
      <c r="N7" s="11">
        <v>0</v>
      </c>
      <c r="O7" s="11">
        <v>2.6347069597069599E-2</v>
      </c>
      <c r="P7" s="11">
        <v>0</v>
      </c>
      <c r="Q7" s="11">
        <v>0</v>
      </c>
      <c r="R7" s="11">
        <v>0</v>
      </c>
      <c r="S7" s="11">
        <v>0</v>
      </c>
      <c r="T7" s="11">
        <v>0</v>
      </c>
      <c r="U7" s="11">
        <v>0</v>
      </c>
      <c r="V7" s="11">
        <v>5.3899225774225797E-2</v>
      </c>
      <c r="W7" s="11">
        <v>2.05128205128205E-3</v>
      </c>
      <c r="X7" s="11">
        <v>0</v>
      </c>
      <c r="Y7" s="11">
        <v>4.3694465256965298E-2</v>
      </c>
      <c r="Z7" s="11">
        <v>2.25975413475413E-2</v>
      </c>
      <c r="AA7" s="11">
        <v>0</v>
      </c>
      <c r="AB7" s="11">
        <v>0</v>
      </c>
      <c r="AC7" s="11">
        <v>0</v>
      </c>
      <c r="AD7" s="11">
        <v>0</v>
      </c>
      <c r="AE7" s="11">
        <v>0</v>
      </c>
      <c r="AF7" s="11">
        <v>0</v>
      </c>
      <c r="AG7" s="11">
        <v>0</v>
      </c>
      <c r="AH7" s="11">
        <v>0</v>
      </c>
      <c r="AI7" s="11">
        <v>0</v>
      </c>
      <c r="AJ7" s="11">
        <v>0</v>
      </c>
      <c r="AK7" s="11">
        <v>0</v>
      </c>
      <c r="AL7" s="11">
        <v>0</v>
      </c>
      <c r="AM7" s="11">
        <v>0</v>
      </c>
      <c r="AN7" s="11">
        <v>0</v>
      </c>
      <c r="AO7" s="11">
        <v>0</v>
      </c>
    </row>
    <row r="8" spans="1:41" x14ac:dyDescent="0.25">
      <c r="A8" t="s">
        <v>2</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row>
    <row r="9" spans="1:41" x14ac:dyDescent="0.25">
      <c r="A9" t="s">
        <v>37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row>
    <row r="10" spans="1:41" x14ac:dyDescent="0.25">
      <c r="A10" t="s">
        <v>3</v>
      </c>
      <c r="B10" s="11">
        <v>0</v>
      </c>
      <c r="C10" s="11">
        <v>0</v>
      </c>
      <c r="D10" s="11">
        <v>0</v>
      </c>
      <c r="E10" s="11">
        <v>0</v>
      </c>
      <c r="F10" s="11">
        <v>0</v>
      </c>
      <c r="G10" s="11">
        <v>0</v>
      </c>
      <c r="H10" s="11">
        <v>0</v>
      </c>
      <c r="I10" s="11">
        <v>0</v>
      </c>
      <c r="J10" s="11">
        <v>0</v>
      </c>
      <c r="K10" s="11">
        <v>5.90034965034965E-3</v>
      </c>
      <c r="L10" s="11">
        <v>5.90034965034965E-3</v>
      </c>
      <c r="M10" s="11">
        <v>0</v>
      </c>
      <c r="N10" s="11">
        <v>0</v>
      </c>
      <c r="O10" s="11">
        <v>0</v>
      </c>
      <c r="P10" s="11">
        <v>0</v>
      </c>
      <c r="Q10" s="11">
        <v>5.5361305361305404E-3</v>
      </c>
      <c r="R10" s="11">
        <v>0</v>
      </c>
      <c r="S10" s="11">
        <v>0</v>
      </c>
      <c r="T10" s="11">
        <v>0</v>
      </c>
      <c r="U10" s="11">
        <v>0</v>
      </c>
      <c r="V10" s="11">
        <v>0</v>
      </c>
      <c r="W10" s="11">
        <v>1.01738539238539E-2</v>
      </c>
      <c r="X10" s="11">
        <v>3.3828671328671499E-3</v>
      </c>
      <c r="Y10" s="11">
        <v>0</v>
      </c>
      <c r="Z10" s="11">
        <v>0</v>
      </c>
      <c r="AA10" s="11">
        <v>0</v>
      </c>
      <c r="AB10" s="11">
        <v>0</v>
      </c>
      <c r="AC10" s="11">
        <v>0</v>
      </c>
      <c r="AD10" s="11">
        <v>5.5361305361305299E-3</v>
      </c>
      <c r="AE10" s="11">
        <v>0</v>
      </c>
      <c r="AF10" s="11">
        <v>0</v>
      </c>
      <c r="AG10" s="11">
        <v>0</v>
      </c>
      <c r="AH10" s="11">
        <v>0</v>
      </c>
      <c r="AI10" s="11">
        <v>0</v>
      </c>
      <c r="AJ10" s="11">
        <v>0</v>
      </c>
      <c r="AK10" s="11">
        <v>0</v>
      </c>
      <c r="AL10" s="11">
        <v>0</v>
      </c>
      <c r="AM10" s="11">
        <v>0</v>
      </c>
      <c r="AN10" s="11">
        <v>0</v>
      </c>
      <c r="AO10" s="11">
        <v>0</v>
      </c>
    </row>
    <row r="11" spans="1:41" x14ac:dyDescent="0.25">
      <c r="A11" t="s">
        <v>4</v>
      </c>
      <c r="B11" s="11">
        <v>0</v>
      </c>
      <c r="C11" s="11">
        <v>0</v>
      </c>
      <c r="D11" s="11">
        <v>0</v>
      </c>
      <c r="E11" s="11">
        <v>0</v>
      </c>
      <c r="F11" s="11">
        <v>0</v>
      </c>
      <c r="G11" s="11">
        <v>0</v>
      </c>
      <c r="H11" s="11">
        <v>0</v>
      </c>
      <c r="I11" s="11">
        <v>0</v>
      </c>
      <c r="J11" s="11">
        <v>0</v>
      </c>
      <c r="K11" s="11">
        <v>0</v>
      </c>
      <c r="L11" s="11">
        <v>0</v>
      </c>
      <c r="M11" s="11">
        <v>0</v>
      </c>
      <c r="N11" s="11">
        <v>0</v>
      </c>
      <c r="O11" s="11">
        <v>8.6730769230769205E-3</v>
      </c>
      <c r="P11" s="11">
        <v>0</v>
      </c>
      <c r="Q11" s="11">
        <v>0</v>
      </c>
      <c r="R11" s="11">
        <v>0</v>
      </c>
      <c r="S11" s="11">
        <v>0</v>
      </c>
      <c r="T11" s="11">
        <v>0</v>
      </c>
      <c r="U11" s="11">
        <v>0</v>
      </c>
      <c r="V11" s="11">
        <v>2.62820512820513E-2</v>
      </c>
      <c r="W11" s="11">
        <v>0</v>
      </c>
      <c r="X11" s="11">
        <v>0</v>
      </c>
      <c r="Y11" s="11">
        <v>5.9003496503496301E-3</v>
      </c>
      <c r="Z11" s="11">
        <v>5.9003496503496301E-3</v>
      </c>
      <c r="AA11" s="11">
        <v>0</v>
      </c>
      <c r="AB11" s="11">
        <v>0</v>
      </c>
      <c r="AC11" s="11">
        <v>0</v>
      </c>
      <c r="AD11" s="11">
        <v>0</v>
      </c>
      <c r="AE11" s="11">
        <v>0</v>
      </c>
      <c r="AF11" s="11">
        <v>0</v>
      </c>
      <c r="AG11" s="11">
        <v>0</v>
      </c>
      <c r="AH11" s="11">
        <v>0</v>
      </c>
      <c r="AI11" s="11">
        <v>0</v>
      </c>
      <c r="AJ11" s="11">
        <v>0</v>
      </c>
      <c r="AK11" s="11">
        <v>0</v>
      </c>
      <c r="AL11" s="11">
        <v>0</v>
      </c>
      <c r="AM11" s="11">
        <v>0</v>
      </c>
      <c r="AN11" s="11">
        <v>0</v>
      </c>
      <c r="AO11" s="11">
        <v>0</v>
      </c>
    </row>
    <row r="12" spans="1:41" x14ac:dyDescent="0.25">
      <c r="A12" t="s">
        <v>57</v>
      </c>
      <c r="B12" s="11">
        <v>0</v>
      </c>
      <c r="C12" s="11">
        <v>0</v>
      </c>
      <c r="D12" s="11">
        <v>0</v>
      </c>
      <c r="E12" s="11">
        <v>0</v>
      </c>
      <c r="F12" s="11">
        <v>0</v>
      </c>
      <c r="G12" s="11">
        <v>0</v>
      </c>
      <c r="H12" s="11">
        <v>0</v>
      </c>
      <c r="I12" s="11">
        <v>0</v>
      </c>
      <c r="J12" s="11">
        <v>0</v>
      </c>
      <c r="K12" s="11">
        <v>0</v>
      </c>
      <c r="L12" s="11">
        <v>0</v>
      </c>
      <c r="M12" s="11">
        <v>0</v>
      </c>
      <c r="N12" s="11">
        <v>0</v>
      </c>
      <c r="O12" s="11">
        <v>8.6730769230769205E-3</v>
      </c>
      <c r="P12" s="11">
        <v>0</v>
      </c>
      <c r="Q12" s="11">
        <v>0</v>
      </c>
      <c r="R12" s="11">
        <v>0</v>
      </c>
      <c r="S12" s="11">
        <v>0</v>
      </c>
      <c r="T12" s="11">
        <v>0</v>
      </c>
      <c r="U12" s="11">
        <v>0</v>
      </c>
      <c r="V12" s="11">
        <v>2.62820512820513E-2</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row>
    <row r="13" spans="1:41" x14ac:dyDescent="0.25">
      <c r="A13" t="s">
        <v>38</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row>
    <row r="14" spans="1:41" x14ac:dyDescent="0.25">
      <c r="A14" t="s">
        <v>58</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row>
    <row r="15" spans="1:41" x14ac:dyDescent="0.25">
      <c r="A15" t="s">
        <v>46</v>
      </c>
      <c r="B15" s="11">
        <v>0</v>
      </c>
      <c r="C15" s="11">
        <v>0</v>
      </c>
      <c r="D15" s="11">
        <v>0</v>
      </c>
      <c r="E15" s="11">
        <v>0</v>
      </c>
      <c r="F15" s="11">
        <v>0</v>
      </c>
      <c r="G15" s="11">
        <v>0</v>
      </c>
      <c r="H15" s="11">
        <v>0</v>
      </c>
      <c r="I15" s="11">
        <v>0</v>
      </c>
      <c r="J15" s="11">
        <v>0</v>
      </c>
      <c r="K15" s="11">
        <v>0</v>
      </c>
      <c r="L15" s="11">
        <v>0</v>
      </c>
      <c r="M15" s="11">
        <v>0</v>
      </c>
      <c r="N15" s="11">
        <v>0</v>
      </c>
      <c r="O15" s="11">
        <v>0</v>
      </c>
      <c r="P15" s="11">
        <v>4.0541208791208802E-2</v>
      </c>
      <c r="Q15" s="11">
        <v>2.13675213675213E-3</v>
      </c>
      <c r="R15" s="11">
        <v>0</v>
      </c>
      <c r="S15" s="11">
        <v>0</v>
      </c>
      <c r="T15" s="11">
        <v>0</v>
      </c>
      <c r="U15" s="11">
        <v>0</v>
      </c>
      <c r="V15" s="11">
        <v>0</v>
      </c>
      <c r="W15" s="11">
        <v>1.0622710622710601E-2</v>
      </c>
      <c r="X15" s="11">
        <v>0</v>
      </c>
      <c r="Y15" s="11">
        <v>4.1708791208791202E-2</v>
      </c>
      <c r="Z15" s="11">
        <v>3.30357142857143E-2</v>
      </c>
      <c r="AA15" s="11">
        <v>0</v>
      </c>
      <c r="AB15" s="11">
        <v>0</v>
      </c>
      <c r="AC15" s="11">
        <v>0</v>
      </c>
      <c r="AD15" s="11">
        <v>0</v>
      </c>
      <c r="AE15" s="11">
        <v>0</v>
      </c>
      <c r="AF15" s="11">
        <v>0</v>
      </c>
      <c r="AG15" s="11">
        <v>0</v>
      </c>
      <c r="AH15" s="11">
        <v>0</v>
      </c>
      <c r="AI15" s="11">
        <v>0</v>
      </c>
      <c r="AJ15" s="11">
        <v>0</v>
      </c>
      <c r="AK15" s="11">
        <v>0</v>
      </c>
      <c r="AL15" s="11">
        <v>0</v>
      </c>
      <c r="AM15" s="11">
        <v>0</v>
      </c>
      <c r="AN15" s="11">
        <v>0</v>
      </c>
      <c r="AO15" s="11">
        <v>0</v>
      </c>
    </row>
    <row r="16" spans="1:41" x14ac:dyDescent="0.25">
      <c r="A16" t="s">
        <v>47</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6.4116092241092298E-2</v>
      </c>
      <c r="W16" s="11">
        <v>2.9166666666666599E-3</v>
      </c>
      <c r="X16" s="11">
        <v>0</v>
      </c>
      <c r="Y16" s="11">
        <v>3.6229187479187498E-2</v>
      </c>
      <c r="Z16" s="11">
        <v>1.00732600732601E-2</v>
      </c>
      <c r="AA16" s="11">
        <v>0</v>
      </c>
      <c r="AB16" s="11">
        <v>0</v>
      </c>
      <c r="AC16" s="11">
        <v>0</v>
      </c>
      <c r="AD16" s="11">
        <v>0</v>
      </c>
      <c r="AE16" s="11">
        <v>0</v>
      </c>
      <c r="AF16" s="11">
        <v>0</v>
      </c>
      <c r="AG16" s="11">
        <v>0</v>
      </c>
      <c r="AH16" s="11">
        <v>0</v>
      </c>
      <c r="AI16" s="11">
        <v>0</v>
      </c>
      <c r="AJ16" s="11">
        <v>0</v>
      </c>
      <c r="AK16" s="11">
        <v>0</v>
      </c>
      <c r="AL16" s="11">
        <v>0</v>
      </c>
      <c r="AM16" s="11">
        <v>0</v>
      </c>
      <c r="AN16" s="11">
        <v>0</v>
      </c>
      <c r="AO16" s="11">
        <v>0</v>
      </c>
    </row>
    <row r="17" spans="1:41" x14ac:dyDescent="0.25">
      <c r="A17" t="s">
        <v>5</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5.5555555555555601E-3</v>
      </c>
      <c r="S17" s="11">
        <v>0</v>
      </c>
      <c r="T17" s="11">
        <v>0</v>
      </c>
      <c r="U17" s="11">
        <v>0</v>
      </c>
      <c r="V17" s="11">
        <v>2.13675213675214E-3</v>
      </c>
      <c r="W17" s="11">
        <v>0</v>
      </c>
      <c r="X17" s="11">
        <v>0</v>
      </c>
      <c r="Y17" s="11">
        <v>3.4939393939393902E-2</v>
      </c>
      <c r="Z17" s="11">
        <v>1.8939393939393999E-2</v>
      </c>
      <c r="AA17" s="11">
        <v>8.8278388278388194E-3</v>
      </c>
      <c r="AB17" s="11">
        <v>9.9627039627039598E-3</v>
      </c>
      <c r="AC17" s="11">
        <v>0</v>
      </c>
      <c r="AD17" s="11">
        <v>0</v>
      </c>
      <c r="AE17" s="11">
        <v>0</v>
      </c>
      <c r="AF17" s="11">
        <v>0</v>
      </c>
      <c r="AG17" s="11">
        <v>0</v>
      </c>
      <c r="AH17" s="11">
        <v>0</v>
      </c>
      <c r="AI17" s="11">
        <v>0</v>
      </c>
      <c r="AJ17" s="11">
        <v>0</v>
      </c>
      <c r="AK17" s="11">
        <v>4.1306360306360299E-2</v>
      </c>
      <c r="AL17" s="11">
        <v>2.13675213675214E-3</v>
      </c>
      <c r="AM17" s="11">
        <v>0</v>
      </c>
      <c r="AN17" s="11">
        <v>0</v>
      </c>
      <c r="AO17" s="11">
        <v>0</v>
      </c>
    </row>
    <row r="18" spans="1:41" x14ac:dyDescent="0.25">
      <c r="A18" t="s">
        <v>39</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5.5555555555555497E-3</v>
      </c>
      <c r="AE18" s="11">
        <v>0</v>
      </c>
      <c r="AF18" s="11">
        <v>0</v>
      </c>
      <c r="AG18" s="11">
        <v>0</v>
      </c>
      <c r="AH18" s="11">
        <v>0</v>
      </c>
      <c r="AI18" s="11">
        <v>0</v>
      </c>
      <c r="AJ18" s="11">
        <v>0</v>
      </c>
      <c r="AK18" s="11">
        <v>0</v>
      </c>
      <c r="AL18" s="11">
        <v>0</v>
      </c>
      <c r="AM18" s="11">
        <v>0</v>
      </c>
      <c r="AN18" s="11">
        <v>0</v>
      </c>
      <c r="AO18" s="11">
        <v>0</v>
      </c>
    </row>
    <row r="19" spans="1:41" x14ac:dyDescent="0.25">
      <c r="A19" t="s">
        <v>48</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row>
    <row r="20" spans="1:41" x14ac:dyDescent="0.25">
      <c r="A20" t="s">
        <v>59</v>
      </c>
      <c r="B20" s="11">
        <v>0</v>
      </c>
      <c r="C20" s="11">
        <v>0</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1.74825174825175E-3</v>
      </c>
      <c r="X20" s="11">
        <v>0</v>
      </c>
      <c r="Y20" s="11">
        <v>0</v>
      </c>
      <c r="Z20" s="11">
        <v>0</v>
      </c>
      <c r="AA20" s="11">
        <v>0</v>
      </c>
      <c r="AB20" s="11">
        <v>0</v>
      </c>
      <c r="AC20" s="11">
        <v>0</v>
      </c>
      <c r="AD20" s="11">
        <v>0</v>
      </c>
      <c r="AE20" s="11">
        <v>0</v>
      </c>
      <c r="AF20" s="11">
        <v>0</v>
      </c>
      <c r="AG20" s="11">
        <v>0</v>
      </c>
      <c r="AH20" s="11">
        <v>0</v>
      </c>
      <c r="AI20" s="11">
        <v>0</v>
      </c>
      <c r="AJ20" s="11">
        <v>2.13675213675214E-3</v>
      </c>
      <c r="AK20" s="11">
        <v>0</v>
      </c>
      <c r="AL20" s="11">
        <v>0</v>
      </c>
      <c r="AM20" s="11">
        <v>0</v>
      </c>
      <c r="AN20" s="11">
        <v>0</v>
      </c>
      <c r="AO20" s="11">
        <v>0</v>
      </c>
    </row>
    <row r="21" spans="1:41" x14ac:dyDescent="0.25">
      <c r="A21" t="s">
        <v>49</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row>
    <row r="22" spans="1:41" x14ac:dyDescent="0.25">
      <c r="A22" t="s">
        <v>50</v>
      </c>
      <c r="B22" s="11">
        <v>0</v>
      </c>
      <c r="C22" s="11">
        <v>0</v>
      </c>
      <c r="D22" s="11">
        <v>0</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1.0622710622710601E-2</v>
      </c>
      <c r="X22" s="11">
        <v>0</v>
      </c>
      <c r="Y22" s="11">
        <v>5.93177655677656E-2</v>
      </c>
      <c r="Z22" s="11">
        <v>4.6176739926739901E-2</v>
      </c>
      <c r="AA22" s="11">
        <v>0</v>
      </c>
      <c r="AB22" s="11">
        <v>0</v>
      </c>
      <c r="AC22" s="11">
        <v>0</v>
      </c>
      <c r="AD22" s="11">
        <v>0</v>
      </c>
      <c r="AE22" s="11">
        <v>0</v>
      </c>
      <c r="AF22" s="11">
        <v>0</v>
      </c>
      <c r="AG22" s="11">
        <v>0</v>
      </c>
      <c r="AH22" s="11">
        <v>0</v>
      </c>
      <c r="AI22" s="11">
        <v>0</v>
      </c>
      <c r="AJ22" s="11">
        <v>0</v>
      </c>
      <c r="AK22" s="11">
        <v>0</v>
      </c>
      <c r="AL22" s="11">
        <v>0</v>
      </c>
      <c r="AM22" s="11">
        <v>0</v>
      </c>
      <c r="AN22" s="11">
        <v>0</v>
      </c>
      <c r="AO22" s="11">
        <v>0</v>
      </c>
    </row>
    <row r="23" spans="1:41" x14ac:dyDescent="0.25">
      <c r="A23" t="s">
        <v>6</v>
      </c>
      <c r="B23" s="11">
        <v>0</v>
      </c>
      <c r="C23" s="11">
        <v>0</v>
      </c>
      <c r="D23" s="11">
        <v>0</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1.9609348984349E-2</v>
      </c>
      <c r="Z23" s="11">
        <v>0</v>
      </c>
      <c r="AA23" s="11">
        <v>0</v>
      </c>
      <c r="AB23" s="11">
        <v>1.2577700077700101E-2</v>
      </c>
      <c r="AC23" s="11">
        <v>0</v>
      </c>
      <c r="AD23" s="11">
        <v>0</v>
      </c>
      <c r="AE23" s="11">
        <v>0</v>
      </c>
      <c r="AF23" s="11">
        <v>0</v>
      </c>
      <c r="AG23" s="11">
        <v>0</v>
      </c>
      <c r="AH23" s="11">
        <v>0</v>
      </c>
      <c r="AI23" s="11">
        <v>0</v>
      </c>
      <c r="AJ23" s="11">
        <v>0</v>
      </c>
      <c r="AK23" s="11">
        <v>0</v>
      </c>
      <c r="AL23" s="11">
        <v>0</v>
      </c>
      <c r="AM23" s="11">
        <v>0</v>
      </c>
      <c r="AN23" s="11">
        <v>0</v>
      </c>
      <c r="AO23" s="11">
        <v>0</v>
      </c>
    </row>
    <row r="24" spans="1:41" x14ac:dyDescent="0.25">
      <c r="A24" t="s">
        <v>7</v>
      </c>
      <c r="B24" s="11">
        <v>0</v>
      </c>
      <c r="C24" s="11">
        <v>0</v>
      </c>
      <c r="D24" s="11">
        <v>0</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1.9081057831057801E-2</v>
      </c>
      <c r="Z24" s="11">
        <v>1.6346153846153999E-3</v>
      </c>
      <c r="AA24" s="11">
        <v>0</v>
      </c>
      <c r="AB24" s="11">
        <v>1.16550116550116E-2</v>
      </c>
      <c r="AC24" s="11">
        <v>0</v>
      </c>
      <c r="AD24" s="11">
        <v>0</v>
      </c>
      <c r="AE24" s="11">
        <v>0</v>
      </c>
      <c r="AF24" s="11">
        <v>0</v>
      </c>
      <c r="AG24" s="11">
        <v>0</v>
      </c>
      <c r="AH24" s="11">
        <v>0</v>
      </c>
      <c r="AI24" s="11">
        <v>0</v>
      </c>
      <c r="AJ24" s="11">
        <v>0</v>
      </c>
      <c r="AK24" s="11">
        <v>5.0782550782550798E-2</v>
      </c>
      <c r="AL24" s="11">
        <v>0</v>
      </c>
      <c r="AM24" s="11">
        <v>0</v>
      </c>
      <c r="AN24" s="11">
        <v>0</v>
      </c>
      <c r="AO24" s="11">
        <v>0</v>
      </c>
    </row>
    <row r="25" spans="1:41" x14ac:dyDescent="0.25">
      <c r="A25" t="s">
        <v>16</v>
      </c>
      <c r="B25" s="11">
        <v>0</v>
      </c>
      <c r="C25" s="11">
        <v>0</v>
      </c>
      <c r="D25" s="11">
        <v>0</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4.77855477855479E-3</v>
      </c>
      <c r="AC25" s="11">
        <v>0</v>
      </c>
      <c r="AD25" s="11">
        <v>2.0541958041957999E-2</v>
      </c>
      <c r="AE25" s="11">
        <v>0</v>
      </c>
      <c r="AF25" s="11">
        <v>0</v>
      </c>
      <c r="AG25" s="11">
        <v>0</v>
      </c>
      <c r="AH25" s="11">
        <v>0</v>
      </c>
      <c r="AI25" s="11">
        <v>0</v>
      </c>
      <c r="AJ25" s="11">
        <v>6.3076923076923197E-3</v>
      </c>
      <c r="AK25" s="11">
        <v>0</v>
      </c>
      <c r="AL25" s="11">
        <v>0</v>
      </c>
      <c r="AM25" s="11">
        <v>0</v>
      </c>
      <c r="AN25" s="11">
        <v>0</v>
      </c>
      <c r="AO25" s="11">
        <v>0</v>
      </c>
    </row>
    <row r="26" spans="1:41" x14ac:dyDescent="0.25">
      <c r="A26" t="s">
        <v>60</v>
      </c>
      <c r="B26" s="11">
        <v>0</v>
      </c>
      <c r="C26" s="11">
        <v>0</v>
      </c>
      <c r="D26" s="11">
        <v>0</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2.0541958041957999E-2</v>
      </c>
      <c r="AE26" s="11">
        <v>0</v>
      </c>
      <c r="AF26" s="11">
        <v>0</v>
      </c>
      <c r="AG26" s="11">
        <v>0</v>
      </c>
      <c r="AH26" s="11">
        <v>0</v>
      </c>
      <c r="AI26" s="11">
        <v>0</v>
      </c>
      <c r="AJ26" s="11">
        <v>0</v>
      </c>
      <c r="AK26" s="11">
        <v>0</v>
      </c>
      <c r="AL26" s="11">
        <v>0</v>
      </c>
      <c r="AM26" s="11">
        <v>0</v>
      </c>
      <c r="AN26" s="11">
        <v>0</v>
      </c>
      <c r="AO26" s="11">
        <v>0</v>
      </c>
    </row>
    <row r="27" spans="1:41" x14ac:dyDescent="0.25">
      <c r="A27" t="s">
        <v>8</v>
      </c>
      <c r="B27" s="11">
        <v>0</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row>
    <row r="28" spans="1:41" x14ac:dyDescent="0.25">
      <c r="A28" t="s">
        <v>9</v>
      </c>
      <c r="B28" s="11">
        <v>0</v>
      </c>
      <c r="C28" s="11">
        <v>0</v>
      </c>
      <c r="D28" s="11">
        <v>0</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1.2820512820512901E-3</v>
      </c>
      <c r="AD28" s="11">
        <v>2.8321678321678301E-2</v>
      </c>
      <c r="AE28" s="11">
        <v>0</v>
      </c>
      <c r="AF28" s="11">
        <v>0</v>
      </c>
      <c r="AG28" s="11">
        <v>0</v>
      </c>
      <c r="AH28" s="11">
        <v>0</v>
      </c>
      <c r="AI28" s="11">
        <v>0</v>
      </c>
      <c r="AJ28" s="11">
        <v>1.2820512820512801E-3</v>
      </c>
      <c r="AK28" s="11">
        <v>2.90559440559441E-2</v>
      </c>
      <c r="AL28" s="11">
        <v>0</v>
      </c>
      <c r="AM28" s="11">
        <v>0</v>
      </c>
      <c r="AN28" s="11">
        <v>0</v>
      </c>
      <c r="AO28" s="11">
        <v>0</v>
      </c>
    </row>
    <row r="29" spans="1:41" x14ac:dyDescent="0.25">
      <c r="A29" t="s">
        <v>51</v>
      </c>
      <c r="B29" s="11">
        <v>0</v>
      </c>
      <c r="C29" s="11">
        <v>0</v>
      </c>
      <c r="D29" s="11">
        <v>0</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1.33840326340326E-2</v>
      </c>
      <c r="AE29" s="11">
        <v>0</v>
      </c>
      <c r="AF29" s="11">
        <v>0</v>
      </c>
      <c r="AG29" s="11">
        <v>0</v>
      </c>
      <c r="AH29" s="11">
        <v>0</v>
      </c>
      <c r="AI29" s="11">
        <v>0</v>
      </c>
      <c r="AJ29" s="11">
        <v>0</v>
      </c>
      <c r="AK29" s="11">
        <v>2.67572427572428E-2</v>
      </c>
      <c r="AL29" s="11">
        <v>0</v>
      </c>
      <c r="AM29" s="11">
        <v>0</v>
      </c>
      <c r="AN29" s="11">
        <v>0</v>
      </c>
      <c r="AO29" s="11">
        <v>0</v>
      </c>
    </row>
    <row r="30" spans="1:41" x14ac:dyDescent="0.25">
      <c r="A30" t="s">
        <v>61</v>
      </c>
      <c r="B30" s="11">
        <v>0</v>
      </c>
      <c r="C30" s="11">
        <v>0</v>
      </c>
      <c r="D30" s="11">
        <v>0</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3.8461538461538498E-3</v>
      </c>
      <c r="AK30" s="11">
        <v>6.8681318681318698E-3</v>
      </c>
      <c r="AL30" s="11">
        <v>0</v>
      </c>
      <c r="AM30" s="11">
        <v>0</v>
      </c>
      <c r="AN30" s="11">
        <v>0</v>
      </c>
      <c r="AO30" s="11">
        <v>0</v>
      </c>
    </row>
    <row r="31" spans="1:41" x14ac:dyDescent="0.25">
      <c r="A31" t="s">
        <v>52</v>
      </c>
      <c r="B31" s="11">
        <v>0</v>
      </c>
      <c r="C31" s="11">
        <v>0</v>
      </c>
      <c r="D31" s="11">
        <v>0</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row>
    <row r="32" spans="1:41" x14ac:dyDescent="0.25">
      <c r="A32" t="s">
        <v>53</v>
      </c>
      <c r="B32" s="11">
        <v>0</v>
      </c>
      <c r="C32" s="11">
        <v>0</v>
      </c>
      <c r="D32" s="11">
        <v>0</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row>
    <row r="33" spans="1:41" x14ac:dyDescent="0.25">
      <c r="A33" t="s">
        <v>10</v>
      </c>
      <c r="B33" s="11">
        <v>0</v>
      </c>
      <c r="C33" s="11">
        <v>0</v>
      </c>
      <c r="D33" s="11">
        <v>0</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row>
    <row r="34" spans="1:41" x14ac:dyDescent="0.25">
      <c r="A34" t="s">
        <v>62</v>
      </c>
      <c r="B34" s="11">
        <v>0</v>
      </c>
      <c r="C34" s="11">
        <v>0</v>
      </c>
      <c r="D34" s="11">
        <v>0</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row>
    <row r="35" spans="1:41" x14ac:dyDescent="0.25">
      <c r="A35" t="s">
        <v>54</v>
      </c>
      <c r="B35" s="11">
        <v>0</v>
      </c>
      <c r="C35" s="11">
        <v>0</v>
      </c>
      <c r="D35" s="11">
        <v>0</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row>
    <row r="36" spans="1:41" x14ac:dyDescent="0.25">
      <c r="A36" t="s">
        <v>55</v>
      </c>
      <c r="B36" s="11">
        <v>0</v>
      </c>
      <c r="C36" s="11">
        <v>0</v>
      </c>
      <c r="D36" s="11">
        <v>0</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3.2086247086247098E-2</v>
      </c>
      <c r="AL36" s="11">
        <v>0</v>
      </c>
      <c r="AM36" s="11">
        <v>0</v>
      </c>
      <c r="AN36" s="11">
        <v>0</v>
      </c>
      <c r="AO36" s="11">
        <v>0</v>
      </c>
    </row>
    <row r="37" spans="1:41" x14ac:dyDescent="0.25">
      <c r="A37" t="s">
        <v>12</v>
      </c>
      <c r="B37" s="11">
        <v>0</v>
      </c>
      <c r="C37" s="11">
        <v>0</v>
      </c>
      <c r="D37" s="11">
        <v>0</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row>
    <row r="38" spans="1:41" x14ac:dyDescent="0.25">
      <c r="A38" t="s">
        <v>40</v>
      </c>
      <c r="B38" s="11">
        <v>0</v>
      </c>
      <c r="C38" s="11">
        <v>0</v>
      </c>
      <c r="D38" s="11">
        <v>0</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row>
    <row r="39" spans="1:41" x14ac:dyDescent="0.25">
      <c r="A39" t="s">
        <v>56</v>
      </c>
      <c r="B39" s="11">
        <v>0</v>
      </c>
      <c r="C39" s="11">
        <v>0</v>
      </c>
      <c r="D39" s="11">
        <v>0</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row>
    <row r="40" spans="1:41" x14ac:dyDescent="0.25">
      <c r="A40" t="s">
        <v>35</v>
      </c>
      <c r="B40" s="11">
        <v>0</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row>
    <row r="41" spans="1:41" x14ac:dyDescent="0.25">
      <c r="A41" t="s">
        <v>36</v>
      </c>
      <c r="B41" s="11">
        <v>0</v>
      </c>
      <c r="C41" s="11">
        <v>0</v>
      </c>
      <c r="D41" s="11">
        <v>0</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row>
    <row r="43" spans="1:41" x14ac:dyDescent="0.25">
      <c r="C43">
        <f>COUNTIF(C2:C41,"&gt;0")</f>
        <v>0</v>
      </c>
      <c r="D43">
        <f t="shared" ref="D43:AO43" si="0">COUNTIF(D2:D41,"&gt;0")</f>
        <v>0</v>
      </c>
      <c r="E43">
        <f t="shared" si="0"/>
        <v>1</v>
      </c>
      <c r="F43">
        <f t="shared" si="0"/>
        <v>1</v>
      </c>
      <c r="G43">
        <f t="shared" si="0"/>
        <v>2</v>
      </c>
      <c r="H43">
        <f t="shared" si="0"/>
        <v>0</v>
      </c>
      <c r="I43">
        <f t="shared" si="0"/>
        <v>1</v>
      </c>
      <c r="J43">
        <f t="shared" si="0"/>
        <v>0</v>
      </c>
      <c r="K43">
        <f t="shared" si="0"/>
        <v>2</v>
      </c>
      <c r="L43">
        <f t="shared" si="0"/>
        <v>2</v>
      </c>
      <c r="M43">
        <f t="shared" si="0"/>
        <v>1</v>
      </c>
      <c r="N43">
        <f t="shared" si="0"/>
        <v>0</v>
      </c>
      <c r="O43">
        <f t="shared" si="0"/>
        <v>4</v>
      </c>
      <c r="P43">
        <f t="shared" si="0"/>
        <v>3</v>
      </c>
      <c r="Q43">
        <f t="shared" si="0"/>
        <v>4</v>
      </c>
      <c r="R43">
        <f t="shared" si="0"/>
        <v>2</v>
      </c>
      <c r="S43">
        <f t="shared" si="0"/>
        <v>0</v>
      </c>
      <c r="T43">
        <f t="shared" si="0"/>
        <v>1</v>
      </c>
      <c r="U43">
        <f t="shared" si="0"/>
        <v>0</v>
      </c>
      <c r="V43">
        <f t="shared" si="0"/>
        <v>6</v>
      </c>
      <c r="W43">
        <f t="shared" si="0"/>
        <v>9</v>
      </c>
      <c r="X43">
        <f t="shared" si="0"/>
        <v>2</v>
      </c>
      <c r="Y43">
        <f t="shared" si="0"/>
        <v>11</v>
      </c>
      <c r="Z43">
        <f t="shared" si="0"/>
        <v>10</v>
      </c>
      <c r="AA43">
        <f t="shared" si="0"/>
        <v>1</v>
      </c>
      <c r="AB43">
        <f t="shared" si="0"/>
        <v>5</v>
      </c>
      <c r="AC43">
        <f t="shared" si="0"/>
        <v>1</v>
      </c>
      <c r="AD43">
        <f t="shared" si="0"/>
        <v>7</v>
      </c>
      <c r="AE43">
        <f t="shared" si="0"/>
        <v>0</v>
      </c>
      <c r="AF43">
        <f t="shared" si="0"/>
        <v>0</v>
      </c>
      <c r="AG43">
        <f t="shared" si="0"/>
        <v>0</v>
      </c>
      <c r="AH43">
        <f t="shared" si="0"/>
        <v>0</v>
      </c>
      <c r="AI43">
        <f t="shared" si="0"/>
        <v>0</v>
      </c>
      <c r="AJ43">
        <f t="shared" si="0"/>
        <v>4</v>
      </c>
      <c r="AK43">
        <f t="shared" si="0"/>
        <v>8</v>
      </c>
      <c r="AL43">
        <f t="shared" si="0"/>
        <v>3</v>
      </c>
      <c r="AM43">
        <f t="shared" si="0"/>
        <v>0</v>
      </c>
      <c r="AN43">
        <f t="shared" si="0"/>
        <v>0</v>
      </c>
      <c r="AO43">
        <f t="shared" si="0"/>
        <v>0</v>
      </c>
    </row>
    <row r="46" spans="1:41" x14ac:dyDescent="0.25">
      <c r="Q46" s="21"/>
      <c r="R46" s="21"/>
    </row>
    <row r="68" spans="33:33" x14ac:dyDescent="0.25">
      <c r="AG68">
        <f>9000/60/24</f>
        <v>6.25</v>
      </c>
    </row>
  </sheetData>
  <conditionalFormatting sqref="B2:AO41">
    <cfRule type="top10" dxfId="13" priority="1" bottom="1" rank="10"/>
    <cfRule type="top10" dxfId="12" priority="2" rank="10"/>
    <cfRule type="cellIs" dxfId="11" priority="3" operator="lessThan">
      <formula>0</formula>
    </cfRule>
    <cfRule type="cellIs" dxfId="10" priority="4" operator="greaterThan">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0"/>
  <sheetViews>
    <sheetView zoomScale="55" zoomScaleNormal="55" workbookViewId="0">
      <selection sqref="A1:AO41"/>
    </sheetView>
  </sheetViews>
  <sheetFormatPr defaultRowHeight="15" x14ac:dyDescent="0.25"/>
  <cols>
    <col min="1" max="1" width="10.42578125" bestFit="1" customWidth="1"/>
    <col min="2" max="41" width="6.5703125" customWidth="1"/>
  </cols>
  <sheetData>
    <row r="1" spans="1:41" x14ac:dyDescent="0.25">
      <c r="B1" t="s">
        <v>13</v>
      </c>
      <c r="C1" t="s">
        <v>32</v>
      </c>
      <c r="D1" t="s">
        <v>33</v>
      </c>
      <c r="E1" t="s">
        <v>0</v>
      </c>
      <c r="F1" t="s">
        <v>34</v>
      </c>
      <c r="G1" t="s">
        <v>1</v>
      </c>
      <c r="H1" t="s">
        <v>2</v>
      </c>
      <c r="I1" t="s">
        <v>37</v>
      </c>
      <c r="J1" t="s">
        <v>3</v>
      </c>
      <c r="K1" t="s">
        <v>4</v>
      </c>
      <c r="L1" t="s">
        <v>57</v>
      </c>
      <c r="M1" t="s">
        <v>38</v>
      </c>
      <c r="N1" t="s">
        <v>58</v>
      </c>
      <c r="O1" t="s">
        <v>46</v>
      </c>
      <c r="P1" t="s">
        <v>47</v>
      </c>
      <c r="Q1" t="s">
        <v>5</v>
      </c>
      <c r="R1" t="s">
        <v>39</v>
      </c>
      <c r="S1" t="s">
        <v>48</v>
      </c>
      <c r="T1" t="s">
        <v>59</v>
      </c>
      <c r="U1" t="s">
        <v>49</v>
      </c>
      <c r="V1" t="s">
        <v>50</v>
      </c>
      <c r="W1" t="s">
        <v>6</v>
      </c>
      <c r="X1" t="s">
        <v>7</v>
      </c>
      <c r="Y1" t="s">
        <v>16</v>
      </c>
      <c r="Z1" t="s">
        <v>60</v>
      </c>
      <c r="AA1" t="s">
        <v>8</v>
      </c>
      <c r="AB1" t="s">
        <v>9</v>
      </c>
      <c r="AC1" t="s">
        <v>51</v>
      </c>
      <c r="AD1" t="s">
        <v>61</v>
      </c>
      <c r="AE1" t="s">
        <v>52</v>
      </c>
      <c r="AF1" t="s">
        <v>53</v>
      </c>
      <c r="AG1" t="s">
        <v>10</v>
      </c>
      <c r="AH1" t="s">
        <v>62</v>
      </c>
      <c r="AI1" t="s">
        <v>54</v>
      </c>
      <c r="AJ1" t="s">
        <v>55</v>
      </c>
      <c r="AK1" t="s">
        <v>12</v>
      </c>
      <c r="AL1" t="s">
        <v>40</v>
      </c>
      <c r="AM1" t="s">
        <v>56</v>
      </c>
      <c r="AN1" t="s">
        <v>35</v>
      </c>
      <c r="AO1" t="s">
        <v>36</v>
      </c>
    </row>
    <row r="2" spans="1:41" x14ac:dyDescent="0.25">
      <c r="A2" t="s">
        <v>13</v>
      </c>
      <c r="B2" s="10">
        <v>0</v>
      </c>
      <c r="C2" s="10">
        <v>-24.349154049637399</v>
      </c>
      <c r="D2" s="10">
        <v>-24.286704982104599</v>
      </c>
      <c r="E2" s="10">
        <v>-16.445214277060899</v>
      </c>
      <c r="F2" s="10">
        <v>-22.8038831623082</v>
      </c>
      <c r="G2" s="10">
        <v>-13.8956385969312</v>
      </c>
      <c r="H2" s="10">
        <v>-26.292027460086398</v>
      </c>
      <c r="I2" s="10">
        <v>-18.1196639801027</v>
      </c>
      <c r="J2" s="10">
        <v>-21.752545302453999</v>
      </c>
      <c r="K2" s="10">
        <v>-23.959010494716601</v>
      </c>
      <c r="L2" s="10">
        <v>-24.085479174809802</v>
      </c>
      <c r="M2" s="10">
        <v>-17.992977019727899</v>
      </c>
      <c r="N2" s="10">
        <v>-20.451553406426001</v>
      </c>
      <c r="O2" s="10">
        <v>-22.828128053772701</v>
      </c>
      <c r="P2" s="10">
        <v>-18.946444252362099</v>
      </c>
      <c r="Q2" s="10">
        <v>-21.832351402008602</v>
      </c>
      <c r="R2" s="10">
        <v>-23.599034686397101</v>
      </c>
      <c r="S2" s="10">
        <v>-21.605146552416102</v>
      </c>
      <c r="T2" s="10">
        <v>-19.9651920052595</v>
      </c>
      <c r="U2" s="10">
        <v>-21.689883513795401</v>
      </c>
      <c r="V2" s="10">
        <v>-25.047046660432901</v>
      </c>
      <c r="W2" s="10">
        <v>-24.169509345580401</v>
      </c>
      <c r="X2" s="10">
        <v>-31.220818688631699</v>
      </c>
      <c r="Y2" s="10">
        <v>-25.435196169560701</v>
      </c>
      <c r="Z2" s="10">
        <v>-22.9965193769617</v>
      </c>
      <c r="AA2" s="10">
        <v>-26.778457083349501</v>
      </c>
      <c r="AB2" s="10">
        <v>-22.737554247708399</v>
      </c>
      <c r="AC2" s="10">
        <v>-22.184829458726899</v>
      </c>
      <c r="AD2" s="10">
        <v>-15.5267094661987</v>
      </c>
      <c r="AE2" s="10">
        <v>-43.996225675553099</v>
      </c>
      <c r="AF2" s="10">
        <v>-22.796011551269601</v>
      </c>
      <c r="AG2" s="10">
        <v>-27.053074551807899</v>
      </c>
      <c r="AH2" s="10">
        <v>-17.344085263942102</v>
      </c>
      <c r="AI2" s="10">
        <v>21.310564409217498</v>
      </c>
      <c r="AJ2" s="10">
        <v>-11.1820797223418</v>
      </c>
      <c r="AK2" s="10">
        <v>16.4933895494787</v>
      </c>
      <c r="AL2" s="10">
        <v>-24.504284878990699</v>
      </c>
      <c r="AM2" s="10">
        <v>-20.9373511284644</v>
      </c>
      <c r="AN2" s="10">
        <v>-24.589488684737098</v>
      </c>
      <c r="AO2" s="10">
        <v>-26.292027460086398</v>
      </c>
    </row>
    <row r="3" spans="1:41" x14ac:dyDescent="0.25">
      <c r="A3" t="s">
        <v>32</v>
      </c>
      <c r="B3" s="10">
        <v>0</v>
      </c>
      <c r="C3" s="10">
        <v>0</v>
      </c>
      <c r="D3" s="10">
        <v>-59.144515826357598</v>
      </c>
      <c r="E3" s="10">
        <v>-53.1505507432313</v>
      </c>
      <c r="F3" s="10">
        <v>-65.142024610386301</v>
      </c>
      <c r="G3" s="10">
        <v>-62.3532955379968</v>
      </c>
      <c r="H3" s="10">
        <v>-80.764351648291196</v>
      </c>
      <c r="I3" s="10">
        <v>-22.8519454045054</v>
      </c>
      <c r="J3" s="10">
        <v>-32.962786941999603</v>
      </c>
      <c r="K3" s="10">
        <v>-59.2115478933719</v>
      </c>
      <c r="L3" s="10">
        <v>-56.7704434650881</v>
      </c>
      <c r="M3" s="10">
        <v>18.434601359559199</v>
      </c>
      <c r="N3" s="10">
        <v>11.6269580288009</v>
      </c>
      <c r="O3" s="10">
        <v>-41.567492002161103</v>
      </c>
      <c r="P3" s="10">
        <v>-0.28571489638716202</v>
      </c>
      <c r="Q3" s="10">
        <v>-31.935217025460801</v>
      </c>
      <c r="R3" s="10">
        <v>-70.865926524404003</v>
      </c>
      <c r="S3" s="10">
        <v>-26.871311478479601</v>
      </c>
      <c r="T3" s="10">
        <v>-1.6113927974804501</v>
      </c>
      <c r="U3" s="10">
        <v>-23.9041133467727</v>
      </c>
      <c r="V3" s="10">
        <v>-72.450882902025896</v>
      </c>
      <c r="W3" s="10">
        <v>-69.293445514387599</v>
      </c>
      <c r="X3" s="10">
        <v>-20.370480514091</v>
      </c>
      <c r="Y3" s="10">
        <v>-75.209072971523895</v>
      </c>
      <c r="Z3" s="10">
        <v>-42.414145112527997</v>
      </c>
      <c r="AA3" s="10">
        <v>-69.6094244176751</v>
      </c>
      <c r="AB3" s="10">
        <v>-67.324819144954205</v>
      </c>
      <c r="AC3" s="10">
        <v>-50.6681875199844</v>
      </c>
      <c r="AD3" s="10">
        <v>-46.326271707539902</v>
      </c>
      <c r="AE3" s="10">
        <v>-324.81477122765898</v>
      </c>
      <c r="AF3" s="10">
        <v>-44.725722040820202</v>
      </c>
      <c r="AG3" s="10">
        <v>-78.886098747177101</v>
      </c>
      <c r="AH3" s="10">
        <v>-66.4189556740873</v>
      </c>
      <c r="AI3" s="10">
        <v>10.268202707898901</v>
      </c>
      <c r="AJ3" s="10">
        <v>3.6223616833967802</v>
      </c>
      <c r="AK3" s="10">
        <v>-33.426508664289599</v>
      </c>
      <c r="AL3" s="10">
        <v>-65.5455241230014</v>
      </c>
      <c r="AM3" s="10">
        <v>-9.5309993927859296</v>
      </c>
      <c r="AN3" s="10">
        <v>-77.8060285912795</v>
      </c>
      <c r="AO3" s="10">
        <v>-80.764351648291196</v>
      </c>
    </row>
    <row r="4" spans="1:41" x14ac:dyDescent="0.25">
      <c r="A4" t="s">
        <v>33</v>
      </c>
      <c r="B4" s="10">
        <v>0</v>
      </c>
      <c r="C4" s="10">
        <v>0</v>
      </c>
      <c r="D4" s="10">
        <v>0</v>
      </c>
      <c r="E4" s="10">
        <v>-39.356389590526497</v>
      </c>
      <c r="F4" s="10">
        <v>-63.257771131626697</v>
      </c>
      <c r="G4" s="10">
        <v>-29.871255156402299</v>
      </c>
      <c r="H4" s="10">
        <v>-47.379260435933197</v>
      </c>
      <c r="I4" s="10">
        <v>-18.249788140877602</v>
      </c>
      <c r="J4" s="10">
        <v>-15.3842606200951</v>
      </c>
      <c r="K4" s="10">
        <v>-19.5287309067626</v>
      </c>
      <c r="L4" s="10">
        <v>-8.9433201277489598</v>
      </c>
      <c r="M4" s="10">
        <v>19.340150436975001</v>
      </c>
      <c r="N4" s="10">
        <v>16.3517184080617</v>
      </c>
      <c r="O4" s="10">
        <v>-19.342500236329698</v>
      </c>
      <c r="P4" s="10">
        <v>48.069099027146002</v>
      </c>
      <c r="Q4" s="10">
        <v>-69.117110365073898</v>
      </c>
      <c r="R4" s="10">
        <v>-61.718056622813002</v>
      </c>
      <c r="S4" s="10">
        <v>-20.844773890950101</v>
      </c>
      <c r="T4" s="10">
        <v>-27.415331742117701</v>
      </c>
      <c r="U4" s="10">
        <v>-20.9295108523294</v>
      </c>
      <c r="V4" s="10">
        <v>-53.899510350020797</v>
      </c>
      <c r="W4" s="10">
        <v>-66.741019488982602</v>
      </c>
      <c r="X4" s="10">
        <v>-106.703210132629</v>
      </c>
      <c r="Y4" s="10">
        <v>-42.937326734778601</v>
      </c>
      <c r="Z4" s="10">
        <v>-21.968563473358799</v>
      </c>
      <c r="AA4" s="10">
        <v>-50.780838535640903</v>
      </c>
      <c r="AB4" s="10">
        <v>-64.497513615836297</v>
      </c>
      <c r="AC4" s="10">
        <v>-10.6854934972449</v>
      </c>
      <c r="AD4" s="10">
        <v>-77.697362566821894</v>
      </c>
      <c r="AE4" s="10">
        <v>-335.477270372563</v>
      </c>
      <c r="AF4" s="10">
        <v>-9.9890836207910105</v>
      </c>
      <c r="AG4" s="10">
        <v>-48.230455102248001</v>
      </c>
      <c r="AH4" s="10">
        <v>-42.063465789119299</v>
      </c>
      <c r="AI4" s="10">
        <v>-18.685963736384501</v>
      </c>
      <c r="AJ4" s="10">
        <v>-54.6890269253905</v>
      </c>
      <c r="AK4" s="10">
        <v>-24.338397587083701</v>
      </c>
      <c r="AL4" s="10">
        <v>-66.535336013080993</v>
      </c>
      <c r="AM4" s="10">
        <v>-5.9050154642491801</v>
      </c>
      <c r="AN4" s="10">
        <v>-64.1062265758748</v>
      </c>
      <c r="AO4" s="10">
        <v>-52.101521551810201</v>
      </c>
    </row>
    <row r="5" spans="1:41" x14ac:dyDescent="0.25">
      <c r="A5" t="s">
        <v>0</v>
      </c>
      <c r="B5" s="10">
        <v>0</v>
      </c>
      <c r="C5" s="10">
        <v>0</v>
      </c>
      <c r="D5" s="10">
        <v>0</v>
      </c>
      <c r="E5" s="10">
        <v>0</v>
      </c>
      <c r="F5" s="10">
        <v>-58.403084585200801</v>
      </c>
      <c r="G5" s="10">
        <v>24.038461672002502</v>
      </c>
      <c r="H5" s="10">
        <v>-70.779467199268495</v>
      </c>
      <c r="I5" s="10">
        <v>-18.279482449294601</v>
      </c>
      <c r="J5" s="10">
        <v>-8.1829662621581196</v>
      </c>
      <c r="K5" s="10">
        <v>-70.385526161611295</v>
      </c>
      <c r="L5" s="10">
        <v>-67.498049205050293</v>
      </c>
      <c r="M5" s="10">
        <v>23.7787035490303</v>
      </c>
      <c r="N5" s="10">
        <v>21.5355235325633</v>
      </c>
      <c r="O5" s="10">
        <v>-37.510551668934802</v>
      </c>
      <c r="P5" s="10">
        <v>50.295804613435401</v>
      </c>
      <c r="Q5" s="10">
        <v>1.7177085286132301</v>
      </c>
      <c r="R5" s="10">
        <v>-56.902120755967502</v>
      </c>
      <c r="S5" s="10">
        <v>-15.761781135893299</v>
      </c>
      <c r="T5" s="10">
        <v>-1.6114192606903499</v>
      </c>
      <c r="U5" s="10">
        <v>-15.8465180972726</v>
      </c>
      <c r="V5" s="10">
        <v>-65.254102790027403</v>
      </c>
      <c r="W5" s="10">
        <v>-64.856394959605296</v>
      </c>
      <c r="X5" s="10">
        <v>50.351168745710801</v>
      </c>
      <c r="Y5" s="10">
        <v>-61.321042015078604</v>
      </c>
      <c r="Z5" s="10">
        <v>-30.8241472885151</v>
      </c>
      <c r="AA5" s="10">
        <v>-44.7252767802104</v>
      </c>
      <c r="AB5" s="10">
        <v>-55.618276346579897</v>
      </c>
      <c r="AC5" s="10">
        <v>-9.1120796334848801</v>
      </c>
      <c r="AD5" s="10">
        <v>-35.636055576315599</v>
      </c>
      <c r="AE5" s="10">
        <v>-293.43616468273302</v>
      </c>
      <c r="AF5" s="10">
        <v>-46.1868725662735</v>
      </c>
      <c r="AG5" s="10">
        <v>-19.362839745955299</v>
      </c>
      <c r="AH5" s="10">
        <v>-78.167954345967104</v>
      </c>
      <c r="AI5" s="10">
        <v>31.942710807485199</v>
      </c>
      <c r="AJ5" s="10">
        <v>17.764314655295902</v>
      </c>
      <c r="AK5" s="10">
        <v>-19.460710390345501</v>
      </c>
      <c r="AL5" s="10">
        <v>-58.106766746017598</v>
      </c>
      <c r="AM5" s="10">
        <v>-2.58734126745395</v>
      </c>
      <c r="AN5" s="10">
        <v>-70.214798858525199</v>
      </c>
      <c r="AO5" s="10">
        <v>-70.779467199268495</v>
      </c>
    </row>
    <row r="6" spans="1:41" x14ac:dyDescent="0.25">
      <c r="A6" t="s">
        <v>34</v>
      </c>
      <c r="B6" s="10">
        <v>0</v>
      </c>
      <c r="C6" s="10">
        <v>0</v>
      </c>
      <c r="D6" s="10">
        <v>0</v>
      </c>
      <c r="E6" s="10">
        <v>0</v>
      </c>
      <c r="F6" s="10">
        <v>0</v>
      </c>
      <c r="G6" s="10">
        <v>-53.723697316580797</v>
      </c>
      <c r="H6" s="10">
        <v>-76.612624702898799</v>
      </c>
      <c r="I6" s="10">
        <v>-18.271651296878598</v>
      </c>
      <c r="J6" s="10">
        <v>-23.1579851738577</v>
      </c>
      <c r="K6" s="10">
        <v>-69.6758532622719</v>
      </c>
      <c r="L6" s="10">
        <v>-69.532466180313904</v>
      </c>
      <c r="M6" s="10">
        <v>0.55304870965849795</v>
      </c>
      <c r="N6" s="10">
        <v>-6.1689709247922897</v>
      </c>
      <c r="O6" s="10">
        <v>-59.713670877234101</v>
      </c>
      <c r="P6" s="10">
        <v>-31.771986552764499</v>
      </c>
      <c r="Q6" s="10">
        <v>-53.708641012279102</v>
      </c>
      <c r="R6" s="10">
        <v>-66.527008541247099</v>
      </c>
      <c r="S6" s="10">
        <v>-23.830417133475599</v>
      </c>
      <c r="T6" s="10">
        <v>-44.830317813933199</v>
      </c>
      <c r="U6" s="10">
        <v>-23.915154094854898</v>
      </c>
      <c r="V6" s="10">
        <v>-72.231031652087793</v>
      </c>
      <c r="W6" s="10">
        <v>-73.014383768385898</v>
      </c>
      <c r="X6" s="10">
        <v>-55.611445729198302</v>
      </c>
      <c r="Y6" s="10">
        <v>-73.597462415890703</v>
      </c>
      <c r="Z6" s="10">
        <v>-60.021215490606899</v>
      </c>
      <c r="AA6" s="10">
        <v>-67.000130181257703</v>
      </c>
      <c r="AB6" s="10">
        <v>-63.112654042082099</v>
      </c>
      <c r="AC6" s="10">
        <v>-37.939746228958001</v>
      </c>
      <c r="AD6" s="10">
        <v>-57.094563403243399</v>
      </c>
      <c r="AE6" s="10">
        <v>-176.92772763413299</v>
      </c>
      <c r="AF6" s="10">
        <v>-60.492266470722797</v>
      </c>
      <c r="AG6" s="10">
        <v>-81.635411700219805</v>
      </c>
      <c r="AH6" s="10">
        <v>-63.1805577746266</v>
      </c>
      <c r="AI6" s="10">
        <v>-8.6160835861931009</v>
      </c>
      <c r="AJ6" s="10">
        <v>-30.809013677258399</v>
      </c>
      <c r="AK6" s="10">
        <v>-29.967108354675499</v>
      </c>
      <c r="AL6" s="10">
        <v>-67.154849305675398</v>
      </c>
      <c r="AM6" s="10">
        <v>-16.606449340557401</v>
      </c>
      <c r="AN6" s="10">
        <v>-74.657330577718994</v>
      </c>
      <c r="AO6" s="10">
        <v>-75.221998918462404</v>
      </c>
    </row>
    <row r="7" spans="1:41" x14ac:dyDescent="0.25">
      <c r="A7" t="s">
        <v>1</v>
      </c>
      <c r="B7" s="10">
        <v>0</v>
      </c>
      <c r="C7" s="10">
        <v>0</v>
      </c>
      <c r="D7" s="10">
        <v>0</v>
      </c>
      <c r="E7" s="10">
        <v>0</v>
      </c>
      <c r="F7" s="10">
        <v>0</v>
      </c>
      <c r="G7" s="10">
        <v>0</v>
      </c>
      <c r="H7" s="10">
        <v>-67.678634270478994</v>
      </c>
      <c r="I7" s="10">
        <v>-18.255532944637</v>
      </c>
      <c r="J7" s="10">
        <v>-17.539516796786099</v>
      </c>
      <c r="K7" s="10">
        <v>-68.416898959517795</v>
      </c>
      <c r="L7" s="10">
        <v>7.4404179338843104</v>
      </c>
      <c r="M7" s="10">
        <v>38.029128418898999</v>
      </c>
      <c r="N7" s="10">
        <v>38.567191439491602</v>
      </c>
      <c r="O7" s="10">
        <v>-12.090677004456699</v>
      </c>
      <c r="P7" s="10">
        <v>149.095566124708</v>
      </c>
      <c r="Q7" s="10">
        <v>8.0754641180420794</v>
      </c>
      <c r="R7" s="10">
        <v>-53.069819887397799</v>
      </c>
      <c r="S7" s="10">
        <v>-13.213652899952599</v>
      </c>
      <c r="T7" s="10">
        <v>105.91130283966601</v>
      </c>
      <c r="U7" s="10">
        <v>-13.2983898613319</v>
      </c>
      <c r="V7" s="10">
        <v>-52.323914906009698</v>
      </c>
      <c r="W7" s="10">
        <v>-61.118340276877902</v>
      </c>
      <c r="X7" s="10">
        <v>74.1094854024727</v>
      </c>
      <c r="Y7" s="10">
        <v>-55.616888639728003</v>
      </c>
      <c r="Z7" s="10">
        <v>-13.043061800874201</v>
      </c>
      <c r="AA7" s="10">
        <v>-44.810592127821501</v>
      </c>
      <c r="AB7" s="10">
        <v>-51.764311243905603</v>
      </c>
      <c r="AC7" s="10">
        <v>63.8596073348549</v>
      </c>
      <c r="AD7" s="10">
        <v>-22.829961334996401</v>
      </c>
      <c r="AE7" s="10">
        <v>-379.65083136520099</v>
      </c>
      <c r="AF7" s="10">
        <v>-26.7379847672428</v>
      </c>
      <c r="AG7" s="10">
        <v>-16.1950873239076</v>
      </c>
      <c r="AH7" s="10">
        <v>-73.537814095534202</v>
      </c>
      <c r="AI7" s="10">
        <v>50.040752208840203</v>
      </c>
      <c r="AJ7" s="10">
        <v>49.946307876673103</v>
      </c>
      <c r="AK7" s="10">
        <v>-15.8736587195125</v>
      </c>
      <c r="AL7" s="10">
        <v>-54.519715075184699</v>
      </c>
      <c r="AM7" s="10">
        <v>4.2005761976927296</v>
      </c>
      <c r="AN7" s="10">
        <v>-67.113965929735599</v>
      </c>
      <c r="AO7" s="10">
        <v>-67.678634270478994</v>
      </c>
    </row>
    <row r="8" spans="1:41" x14ac:dyDescent="0.25">
      <c r="A8" t="s">
        <v>2</v>
      </c>
      <c r="B8" s="10">
        <v>0</v>
      </c>
      <c r="C8" s="10">
        <v>0</v>
      </c>
      <c r="D8" s="10">
        <v>0</v>
      </c>
      <c r="E8" s="10">
        <v>0</v>
      </c>
      <c r="F8" s="10">
        <v>0</v>
      </c>
      <c r="G8" s="10">
        <v>0</v>
      </c>
      <c r="H8" s="10">
        <v>0</v>
      </c>
      <c r="I8" s="10">
        <v>-18.340237390593401</v>
      </c>
      <c r="J8" s="10">
        <v>-22.205069874329201</v>
      </c>
      <c r="K8" s="10">
        <v>-25.461174091253</v>
      </c>
      <c r="L8" s="10">
        <v>-7.8705797927864296</v>
      </c>
      <c r="M8" s="10">
        <v>-0.39736998836130499</v>
      </c>
      <c r="N8" s="10">
        <v>-9.9153220075204391</v>
      </c>
      <c r="O8" s="10">
        <v>-65.889721828878507</v>
      </c>
      <c r="P8" s="10">
        <v>-39.374802226218399</v>
      </c>
      <c r="Q8" s="10">
        <v>-46.157574980838298</v>
      </c>
      <c r="R8" s="10">
        <v>-70.727144820604096</v>
      </c>
      <c r="S8" s="10">
        <v>-25.242360419660901</v>
      </c>
      <c r="T8" s="10">
        <v>34.0927946463758</v>
      </c>
      <c r="U8" s="10">
        <v>-24.621093248222401</v>
      </c>
      <c r="V8" s="10">
        <v>-79.9009994819273</v>
      </c>
      <c r="W8" s="10">
        <v>-76.445231218822201</v>
      </c>
      <c r="X8" s="10">
        <v>-67.465183241084901</v>
      </c>
      <c r="Y8" s="10">
        <v>-82.893029068947399</v>
      </c>
      <c r="Z8" s="10">
        <v>-67.951298380415594</v>
      </c>
      <c r="AA8" s="10">
        <v>-65.958653440990503</v>
      </c>
      <c r="AB8" s="10">
        <v>-68.125579379798097</v>
      </c>
      <c r="AC8" s="10">
        <v>-70.279589029363905</v>
      </c>
      <c r="AD8" s="10">
        <v>-53.4290583386056</v>
      </c>
      <c r="AE8" s="10">
        <v>-196.61613703556901</v>
      </c>
      <c r="AF8" s="10">
        <v>-50.779160599322601</v>
      </c>
      <c r="AG8" s="10">
        <v>-89.867934780619606</v>
      </c>
      <c r="AH8" s="10">
        <v>-59.850323584229997</v>
      </c>
      <c r="AI8" s="10">
        <v>-3.14591502890829</v>
      </c>
      <c r="AJ8" s="10">
        <v>-36.887184490796699</v>
      </c>
      <c r="AK8" s="10">
        <v>-31.338043742327201</v>
      </c>
      <c r="AL8" s="10">
        <v>-69.984100097999502</v>
      </c>
      <c r="AM8" s="10">
        <v>-17.1454101541356</v>
      </c>
      <c r="AN8" s="10">
        <v>-80.918338348197494</v>
      </c>
      <c r="AO8" s="10">
        <v>-82.309657047151006</v>
      </c>
    </row>
    <row r="9" spans="1:41" x14ac:dyDescent="0.25">
      <c r="A9" t="s">
        <v>37</v>
      </c>
      <c r="B9" s="10">
        <v>0</v>
      </c>
      <c r="C9" s="10">
        <v>0</v>
      </c>
      <c r="D9" s="10">
        <v>0</v>
      </c>
      <c r="E9" s="10">
        <v>0</v>
      </c>
      <c r="F9" s="10">
        <v>0</v>
      </c>
      <c r="G9" s="10">
        <v>0</v>
      </c>
      <c r="H9" s="10">
        <v>0</v>
      </c>
      <c r="I9" s="10">
        <v>0</v>
      </c>
      <c r="J9" s="10">
        <v>-17.884150646154101</v>
      </c>
      <c r="K9" s="10">
        <v>-18.3338074405901</v>
      </c>
      <c r="L9" s="10">
        <v>-18.3329626197315</v>
      </c>
      <c r="M9" s="10">
        <v>-17.959807251228298</v>
      </c>
      <c r="N9" s="10">
        <v>-17.6485744406123</v>
      </c>
      <c r="O9" s="10">
        <v>-18.247615020467201</v>
      </c>
      <c r="P9" s="10">
        <v>-18.002028046116202</v>
      </c>
      <c r="Q9" s="10">
        <v>-18.0833994883351</v>
      </c>
      <c r="R9" s="10">
        <v>-57.341245404132401</v>
      </c>
      <c r="S9" s="10">
        <v>-17.9781954864706</v>
      </c>
      <c r="T9" s="10">
        <v>-18.125608675379901</v>
      </c>
      <c r="U9" s="10">
        <v>-18.214994578907199</v>
      </c>
      <c r="V9" s="10">
        <v>-18.3233388118711</v>
      </c>
      <c r="W9" s="10">
        <v>-18.996559877511</v>
      </c>
      <c r="X9" s="10">
        <v>-25.671981779869999</v>
      </c>
      <c r="Y9" s="10">
        <v>-18.3328744104126</v>
      </c>
      <c r="Z9" s="10">
        <v>-18.2477869659646</v>
      </c>
      <c r="AA9" s="10">
        <v>-13.721304638600801</v>
      </c>
      <c r="AB9" s="10">
        <v>-57.7448808606635</v>
      </c>
      <c r="AC9" s="10">
        <v>-23.801274204008099</v>
      </c>
      <c r="AD9" s="10">
        <v>-18.175747682652599</v>
      </c>
      <c r="AE9" s="10">
        <v>-18.980484036986802</v>
      </c>
      <c r="AF9" s="10">
        <v>-18.241757724796098</v>
      </c>
      <c r="AG9" s="10">
        <v>-19.297324151258302</v>
      </c>
      <c r="AH9" s="10">
        <v>-18.356867075357201</v>
      </c>
      <c r="AI9" s="10">
        <v>-17.686626344989001</v>
      </c>
      <c r="AJ9" s="10">
        <v>-14.5176641556068</v>
      </c>
      <c r="AK9" s="10">
        <v>20.890766455860099</v>
      </c>
      <c r="AL9" s="10">
        <v>-18.2610611252646</v>
      </c>
      <c r="AM9" s="10">
        <v>-18.019105241322301</v>
      </c>
      <c r="AN9" s="10">
        <v>-17.775569049850098</v>
      </c>
      <c r="AO9" s="10">
        <v>-18.9188993072408</v>
      </c>
    </row>
    <row r="10" spans="1:41" x14ac:dyDescent="0.25">
      <c r="A10" t="s">
        <v>3</v>
      </c>
      <c r="B10" s="10">
        <v>0</v>
      </c>
      <c r="C10" s="10">
        <v>0</v>
      </c>
      <c r="D10" s="10">
        <v>0</v>
      </c>
      <c r="E10" s="10">
        <v>0</v>
      </c>
      <c r="F10" s="10">
        <v>0</v>
      </c>
      <c r="G10" s="10">
        <v>0</v>
      </c>
      <c r="H10" s="10">
        <v>0</v>
      </c>
      <c r="I10" s="10">
        <v>0</v>
      </c>
      <c r="J10" s="10">
        <v>0</v>
      </c>
      <c r="K10" s="10">
        <v>-13.500254670356201</v>
      </c>
      <c r="L10" s="10">
        <v>-11.0265333089799</v>
      </c>
      <c r="M10" s="10">
        <v>-15.393563151329399</v>
      </c>
      <c r="N10" s="10">
        <v>28.1577570337009</v>
      </c>
      <c r="O10" s="10">
        <v>-14.052921872058301</v>
      </c>
      <c r="P10" s="10">
        <v>-18.341818398695199</v>
      </c>
      <c r="Q10" s="10">
        <v>-23.874474120767299</v>
      </c>
      <c r="R10" s="10">
        <v>-21.927989344662102</v>
      </c>
      <c r="S10" s="10">
        <v>-21.975724711276399</v>
      </c>
      <c r="T10" s="10">
        <v>-2.1539925639397102</v>
      </c>
      <c r="U10" s="10">
        <v>-22.060461672655698</v>
      </c>
      <c r="V10" s="10">
        <v>-19.228119446360498</v>
      </c>
      <c r="W10" s="10">
        <v>-19.508645207057299</v>
      </c>
      <c r="X10" s="10">
        <v>-19.535893274565399</v>
      </c>
      <c r="Y10" s="10">
        <v>-19.828097564047301</v>
      </c>
      <c r="Z10" s="10">
        <v>-14.1378231127698</v>
      </c>
      <c r="AA10" s="10">
        <v>-30.131062267394999</v>
      </c>
      <c r="AB10" s="10">
        <v>-22.010356318091699</v>
      </c>
      <c r="AC10" s="10">
        <v>-29.858981777239599</v>
      </c>
      <c r="AD10" s="10">
        <v>-11.131861166455201</v>
      </c>
      <c r="AE10" s="10">
        <v>-63.137384103324401</v>
      </c>
      <c r="AF10" s="10">
        <v>-14.7100881847386</v>
      </c>
      <c r="AG10" s="10">
        <v>-16.7618839384625</v>
      </c>
      <c r="AH10" s="10">
        <v>-9.5006531142065</v>
      </c>
      <c r="AI10" s="10">
        <v>24.982721187217098</v>
      </c>
      <c r="AJ10" s="10">
        <v>-10.623733163269801</v>
      </c>
      <c r="AK10" s="10">
        <v>16.112373494275701</v>
      </c>
      <c r="AL10" s="10">
        <v>-22.0078445739777</v>
      </c>
      <c r="AM10" s="10">
        <v>-19.847606655317801</v>
      </c>
      <c r="AN10" s="10">
        <v>-22.114967066028001</v>
      </c>
      <c r="AO10" s="10">
        <v>-22.205069874329201</v>
      </c>
    </row>
    <row r="11" spans="1:41" x14ac:dyDescent="0.25">
      <c r="A11" t="s">
        <v>4</v>
      </c>
      <c r="B11" s="10">
        <v>0</v>
      </c>
      <c r="C11" s="10">
        <v>0</v>
      </c>
      <c r="D11" s="10">
        <v>0</v>
      </c>
      <c r="E11" s="10">
        <v>0</v>
      </c>
      <c r="F11" s="10">
        <v>0</v>
      </c>
      <c r="G11" s="10">
        <v>0</v>
      </c>
      <c r="H11" s="10">
        <v>0</v>
      </c>
      <c r="I11" s="10">
        <v>0</v>
      </c>
      <c r="J11" s="10">
        <v>0</v>
      </c>
      <c r="K11" s="10">
        <v>0</v>
      </c>
      <c r="L11" s="10">
        <v>-90.068722817478701</v>
      </c>
      <c r="M11" s="10">
        <v>-25.778729686345301</v>
      </c>
      <c r="N11" s="10">
        <v>-38.921552897232303</v>
      </c>
      <c r="O11" s="10">
        <v>-101.680036960406</v>
      </c>
      <c r="P11" s="10">
        <v>-70.055127491435499</v>
      </c>
      <c r="Q11" s="10">
        <v>-48.262376178798903</v>
      </c>
      <c r="R11" s="10">
        <v>-69.573198141033203</v>
      </c>
      <c r="S11" s="10">
        <v>-23.103116955460401</v>
      </c>
      <c r="T11" s="10">
        <v>-10.438113504874099</v>
      </c>
      <c r="U11" s="10">
        <v>-23.1878539168397</v>
      </c>
      <c r="V11" s="10">
        <v>-73.102813893934794</v>
      </c>
      <c r="W11" s="10">
        <v>-64.878523951818707</v>
      </c>
      <c r="X11" s="10">
        <v>-43.652397836763598</v>
      </c>
      <c r="Y11" s="10">
        <v>8.0766161894815696</v>
      </c>
      <c r="Z11" s="10">
        <v>-108.698003396858</v>
      </c>
      <c r="AA11" s="10">
        <v>-67.2560085973914</v>
      </c>
      <c r="AB11" s="10">
        <v>-68.458957262450596</v>
      </c>
      <c r="AC11" s="10">
        <v>-131.668416498179</v>
      </c>
      <c r="AD11" s="10">
        <v>-25.567983984308299</v>
      </c>
      <c r="AE11" s="10">
        <v>-438.56533350094702</v>
      </c>
      <c r="AF11" s="10">
        <v>-95.626291214921906</v>
      </c>
      <c r="AG11" s="10">
        <v>-68.498215647578803</v>
      </c>
      <c r="AH11" s="10">
        <v>-45.599727450948102</v>
      </c>
      <c r="AI11" s="10">
        <v>9.4668004737198999</v>
      </c>
      <c r="AJ11" s="10">
        <v>-82.418674692194699</v>
      </c>
      <c r="AK11" s="10">
        <v>-28.1807181041336</v>
      </c>
      <c r="AL11" s="10">
        <v>-66.826774459805804</v>
      </c>
      <c r="AM11" s="10">
        <v>-25.311421535758399</v>
      </c>
      <c r="AN11" s="10">
        <v>-73.380303897302397</v>
      </c>
      <c r="AO11" s="10">
        <v>-25.461174091253</v>
      </c>
    </row>
    <row r="12" spans="1:41" x14ac:dyDescent="0.25">
      <c r="A12" t="s">
        <v>57</v>
      </c>
      <c r="B12" s="10">
        <v>0</v>
      </c>
      <c r="C12" s="10">
        <v>0</v>
      </c>
      <c r="D12" s="10">
        <v>0</v>
      </c>
      <c r="E12" s="10">
        <v>0</v>
      </c>
      <c r="F12" s="10">
        <v>0</v>
      </c>
      <c r="G12" s="10">
        <v>0</v>
      </c>
      <c r="H12" s="10">
        <v>0</v>
      </c>
      <c r="I12" s="10">
        <v>0</v>
      </c>
      <c r="J12" s="10">
        <v>0</v>
      </c>
      <c r="K12" s="10">
        <v>0</v>
      </c>
      <c r="L12" s="10">
        <v>0</v>
      </c>
      <c r="M12" s="10">
        <v>-25.743127690203199</v>
      </c>
      <c r="N12" s="10">
        <v>-39.136790028866898</v>
      </c>
      <c r="O12" s="10">
        <v>-101.784931681873</v>
      </c>
      <c r="P12" s="10">
        <v>-49.5088258615774</v>
      </c>
      <c r="Q12" s="10">
        <v>-34.182553448052502</v>
      </c>
      <c r="R12" s="10">
        <v>-69.388839103169104</v>
      </c>
      <c r="S12" s="10">
        <v>-23.186014066947099</v>
      </c>
      <c r="T12" s="10">
        <v>13.8456645909764</v>
      </c>
      <c r="U12" s="10">
        <v>-23.270751028326501</v>
      </c>
      <c r="V12" s="10">
        <v>-72.825922276137902</v>
      </c>
      <c r="W12" s="10">
        <v>-66.172020544851406</v>
      </c>
      <c r="X12" s="10">
        <v>39.952919499205102</v>
      </c>
      <c r="Y12" s="10">
        <v>28.1105896051561</v>
      </c>
      <c r="Z12" s="10">
        <v>-109.66892787054999</v>
      </c>
      <c r="AA12" s="10">
        <v>-62.162962131913297</v>
      </c>
      <c r="AB12" s="10">
        <v>-68.187150231029506</v>
      </c>
      <c r="AC12" s="10">
        <v>-128.405858839942</v>
      </c>
      <c r="AD12" s="10">
        <v>-14.9533893415256</v>
      </c>
      <c r="AE12" s="10">
        <v>-531.27093962196795</v>
      </c>
      <c r="AF12" s="10">
        <v>-93.930542357544596</v>
      </c>
      <c r="AG12" s="10">
        <v>-2.0028295073427702</v>
      </c>
      <c r="AH12" s="10">
        <v>-43.903978593570699</v>
      </c>
      <c r="AI12" s="10">
        <v>20.344111142710499</v>
      </c>
      <c r="AJ12" s="10">
        <v>-71.288597746173494</v>
      </c>
      <c r="AK12" s="10">
        <v>-28.1988060074946</v>
      </c>
      <c r="AL12" s="10">
        <v>-66.844862363166797</v>
      </c>
      <c r="AM12" s="10">
        <v>-25.3943186472452</v>
      </c>
      <c r="AN12" s="10">
        <v>-75.050942628204197</v>
      </c>
      <c r="AO12" s="10">
        <v>-7.8705797927864296</v>
      </c>
    </row>
    <row r="13" spans="1:41" x14ac:dyDescent="0.25">
      <c r="A13" t="s">
        <v>38</v>
      </c>
      <c r="B13" s="10">
        <v>0</v>
      </c>
      <c r="C13" s="10">
        <v>0</v>
      </c>
      <c r="D13" s="10">
        <v>0</v>
      </c>
      <c r="E13" s="10">
        <v>0</v>
      </c>
      <c r="F13" s="10">
        <v>0</v>
      </c>
      <c r="G13" s="10">
        <v>0</v>
      </c>
      <c r="H13" s="10">
        <v>0</v>
      </c>
      <c r="I13" s="10">
        <v>0</v>
      </c>
      <c r="J13" s="10">
        <v>0</v>
      </c>
      <c r="K13" s="10">
        <v>0</v>
      </c>
      <c r="L13" s="10">
        <v>0</v>
      </c>
      <c r="M13" s="10">
        <v>0</v>
      </c>
      <c r="N13" s="10">
        <v>-24.428832674050099</v>
      </c>
      <c r="O13" s="10">
        <v>-24.958071108591799</v>
      </c>
      <c r="P13" s="10">
        <v>-21.598526043539199</v>
      </c>
      <c r="Q13" s="10">
        <v>4.9966926187183303</v>
      </c>
      <c r="R13" s="10">
        <v>-10.4795449867848</v>
      </c>
      <c r="S13" s="10">
        <v>-17.627344349388199</v>
      </c>
      <c r="T13" s="10">
        <v>-22.878385675323099</v>
      </c>
      <c r="U13" s="10">
        <v>-17.502575143751599</v>
      </c>
      <c r="V13" s="10">
        <v>1.3582808147643299</v>
      </c>
      <c r="W13" s="10">
        <v>9.8794344939232701</v>
      </c>
      <c r="X13" s="10">
        <v>75.024414549297802</v>
      </c>
      <c r="Y13" s="10">
        <v>21.886643455769299</v>
      </c>
      <c r="Z13" s="10">
        <v>-24.978288129144701</v>
      </c>
      <c r="AA13" s="10">
        <v>6.5675691254844004</v>
      </c>
      <c r="AB13" s="10">
        <v>-55.330644134845201</v>
      </c>
      <c r="AC13" s="10">
        <v>-24.106487207086399</v>
      </c>
      <c r="AD13" s="10">
        <v>20.254015529312699</v>
      </c>
      <c r="AE13" s="10">
        <v>-44.733847371476003</v>
      </c>
      <c r="AF13" s="10">
        <v>-25.006917033902599</v>
      </c>
      <c r="AG13" s="10">
        <v>21.7639120969027</v>
      </c>
      <c r="AH13" s="10">
        <v>21.8384607381367</v>
      </c>
      <c r="AI13" s="10">
        <v>-16.590797042270701</v>
      </c>
      <c r="AJ13" s="10">
        <v>-20.328570779791299</v>
      </c>
      <c r="AK13" s="10">
        <v>33.232721057990801</v>
      </c>
      <c r="AL13" s="10">
        <v>-7.0292014377384904</v>
      </c>
      <c r="AM13" s="10">
        <v>-19.626142762670401</v>
      </c>
      <c r="AN13" s="10">
        <v>0.65412406496784603</v>
      </c>
      <c r="AO13" s="10">
        <v>8.94557242244787E-2</v>
      </c>
    </row>
    <row r="14" spans="1:41" x14ac:dyDescent="0.25">
      <c r="A14" t="s">
        <v>58</v>
      </c>
      <c r="B14" s="10">
        <v>0</v>
      </c>
      <c r="C14" s="10">
        <v>0</v>
      </c>
      <c r="D14" s="10">
        <v>0</v>
      </c>
      <c r="E14" s="10">
        <v>0</v>
      </c>
      <c r="F14" s="10">
        <v>0</v>
      </c>
      <c r="G14" s="10">
        <v>0</v>
      </c>
      <c r="H14" s="10">
        <v>0</v>
      </c>
      <c r="I14" s="10">
        <v>0</v>
      </c>
      <c r="J14" s="10">
        <v>0</v>
      </c>
      <c r="K14" s="10">
        <v>0</v>
      </c>
      <c r="L14" s="10">
        <v>0</v>
      </c>
      <c r="M14" s="10">
        <v>0</v>
      </c>
      <c r="N14" s="10">
        <v>0</v>
      </c>
      <c r="O14" s="10">
        <v>-33.052486671026699</v>
      </c>
      <c r="P14" s="10">
        <v>-13.2170868546057</v>
      </c>
      <c r="Q14" s="10">
        <v>-2.8113807362153098</v>
      </c>
      <c r="R14" s="10">
        <v>-14.190980036879299</v>
      </c>
      <c r="S14" s="10">
        <v>24.814146282095798</v>
      </c>
      <c r="T14" s="10">
        <v>-24.943609870800501</v>
      </c>
      <c r="U14" s="10">
        <v>24.729409320716499</v>
      </c>
      <c r="V14" s="10">
        <v>-6.0981046847126104</v>
      </c>
      <c r="W14" s="10">
        <v>1.32728776190839</v>
      </c>
      <c r="X14" s="10">
        <v>56.838969790618997</v>
      </c>
      <c r="Y14" s="10">
        <v>13.9487473623307</v>
      </c>
      <c r="Z14" s="10">
        <v>-32.916184222583396</v>
      </c>
      <c r="AA14" s="10">
        <v>7.0495515018391801</v>
      </c>
      <c r="AB14" s="10">
        <v>-15.144041756774399</v>
      </c>
      <c r="AC14" s="10">
        <v>-31.7811243137681</v>
      </c>
      <c r="AD14" s="10">
        <v>13.6931093514241</v>
      </c>
      <c r="AE14" s="10">
        <v>-112.759258279074</v>
      </c>
      <c r="AF14" s="10">
        <v>-34.899260012133702</v>
      </c>
      <c r="AG14" s="10">
        <v>10.0564845599349</v>
      </c>
      <c r="AH14" s="10">
        <v>15.127303751840101</v>
      </c>
      <c r="AI14" s="10">
        <v>30.422898039678199</v>
      </c>
      <c r="AJ14" s="10">
        <v>-24.457187021696701</v>
      </c>
      <c r="AK14" s="10">
        <v>26.885221007269902</v>
      </c>
      <c r="AL14" s="10">
        <v>-10.330151309949301</v>
      </c>
      <c r="AM14" s="10">
        <v>22.605841701797701</v>
      </c>
      <c r="AN14" s="10">
        <v>-8.0249306942323493</v>
      </c>
      <c r="AO14" s="10">
        <v>-8.5895990349757199</v>
      </c>
    </row>
    <row r="15" spans="1:41" x14ac:dyDescent="0.25">
      <c r="A15" t="s">
        <v>46</v>
      </c>
      <c r="B15" s="10">
        <v>0</v>
      </c>
      <c r="C15" s="10">
        <v>0</v>
      </c>
      <c r="D15" s="10">
        <v>0</v>
      </c>
      <c r="E15" s="10">
        <v>0</v>
      </c>
      <c r="F15" s="10">
        <v>0</v>
      </c>
      <c r="G15" s="10">
        <v>0</v>
      </c>
      <c r="H15" s="10">
        <v>0</v>
      </c>
      <c r="I15" s="10">
        <v>0</v>
      </c>
      <c r="J15" s="10">
        <v>0</v>
      </c>
      <c r="K15" s="10">
        <v>0</v>
      </c>
      <c r="L15" s="10">
        <v>0</v>
      </c>
      <c r="M15" s="10">
        <v>0</v>
      </c>
      <c r="N15" s="10">
        <v>0</v>
      </c>
      <c r="O15" s="10">
        <v>0</v>
      </c>
      <c r="P15" s="10">
        <v>-36.323520032252901</v>
      </c>
      <c r="Q15" s="10">
        <v>-30.211625150363101</v>
      </c>
      <c r="R15" s="10">
        <v>-64.538044925950203</v>
      </c>
      <c r="S15" s="10">
        <v>-22.056418334802199</v>
      </c>
      <c r="T15" s="10">
        <v>-48.700898088736302</v>
      </c>
      <c r="U15" s="10">
        <v>-22.141155296181498</v>
      </c>
      <c r="V15" s="10">
        <v>-65.227125498946094</v>
      </c>
      <c r="W15" s="10">
        <v>-54.163231621167498</v>
      </c>
      <c r="X15" s="10">
        <v>19.106744812807101</v>
      </c>
      <c r="Y15" s="10">
        <v>-42.3244098169464</v>
      </c>
      <c r="Z15" s="10">
        <v>-89.189341401860403</v>
      </c>
      <c r="AA15" s="10">
        <v>-49.5273879967745</v>
      </c>
      <c r="AB15" s="10">
        <v>-63.594902161684502</v>
      </c>
      <c r="AC15" s="10">
        <v>-83.734875431763001</v>
      </c>
      <c r="AD15" s="10">
        <v>-18.292503500510399</v>
      </c>
      <c r="AE15" s="10">
        <v>-312.33525337727701</v>
      </c>
      <c r="AF15" s="10">
        <v>-94.012035844037499</v>
      </c>
      <c r="AG15" s="10">
        <v>-53.877761904489503</v>
      </c>
      <c r="AH15" s="10">
        <v>-43.985472080063701</v>
      </c>
      <c r="AI15" s="10">
        <v>3.7486155991200598</v>
      </c>
      <c r="AJ15" s="10">
        <v>-58.783752038898498</v>
      </c>
      <c r="AK15" s="10">
        <v>-22.798682122015901</v>
      </c>
      <c r="AL15" s="10">
        <v>-61.444738477688098</v>
      </c>
      <c r="AM15" s="10">
        <v>-24.264722915100201</v>
      </c>
      <c r="AN15" s="10">
        <v>-65.325053488135097</v>
      </c>
      <c r="AO15" s="10">
        <v>-65.889721828878507</v>
      </c>
    </row>
    <row r="16" spans="1:41" x14ac:dyDescent="0.25">
      <c r="A16" t="s">
        <v>47</v>
      </c>
      <c r="B16" s="10">
        <v>0</v>
      </c>
      <c r="C16" s="10">
        <v>0</v>
      </c>
      <c r="D16" s="10">
        <v>0</v>
      </c>
      <c r="E16" s="10">
        <v>0</v>
      </c>
      <c r="F16" s="10">
        <v>0</v>
      </c>
      <c r="G16" s="10">
        <v>0</v>
      </c>
      <c r="H16" s="10">
        <v>0</v>
      </c>
      <c r="I16" s="10">
        <v>0</v>
      </c>
      <c r="J16" s="10">
        <v>0</v>
      </c>
      <c r="K16" s="10">
        <v>0</v>
      </c>
      <c r="L16" s="10">
        <v>0</v>
      </c>
      <c r="M16" s="10">
        <v>0</v>
      </c>
      <c r="N16" s="10">
        <v>0</v>
      </c>
      <c r="O16" s="10">
        <v>0</v>
      </c>
      <c r="P16" s="10">
        <v>0</v>
      </c>
      <c r="Q16" s="10">
        <v>38.332197757919602</v>
      </c>
      <c r="R16" s="10">
        <v>-51.4196559194976</v>
      </c>
      <c r="S16" s="10">
        <v>-18.197311450463999</v>
      </c>
      <c r="T16" s="10">
        <v>-73.721383671004304</v>
      </c>
      <c r="U16" s="10">
        <v>-18.282048411843199</v>
      </c>
      <c r="V16" s="10">
        <v>-17.245859986828499</v>
      </c>
      <c r="W16" s="10">
        <v>-16.549056253700002</v>
      </c>
      <c r="X16" s="10">
        <v>264.40020866075099</v>
      </c>
      <c r="Y16" s="10">
        <v>20.1059060692494</v>
      </c>
      <c r="Z16" s="10">
        <v>-26.7590255156647</v>
      </c>
      <c r="AA16" s="10">
        <v>-3.3653406902249099</v>
      </c>
      <c r="AB16" s="10">
        <v>-50.9275946410987</v>
      </c>
      <c r="AC16" s="10">
        <v>91.164743015471501</v>
      </c>
      <c r="AD16" s="10">
        <v>53.740323539594797</v>
      </c>
      <c r="AE16" s="10">
        <v>-960.26956982367199</v>
      </c>
      <c r="AF16" s="10">
        <v>-47.3684005377254</v>
      </c>
      <c r="AG16" s="10">
        <v>89.4806435883022</v>
      </c>
      <c r="AH16" s="10">
        <v>2.65816322624823</v>
      </c>
      <c r="AI16" s="10">
        <v>41.699338238513299</v>
      </c>
      <c r="AJ16" s="10">
        <v>44.908966014472497</v>
      </c>
      <c r="AK16" s="10">
        <v>-6.2007403518539403</v>
      </c>
      <c r="AL16" s="10">
        <v>-44.846796707526003</v>
      </c>
      <c r="AM16" s="10">
        <v>-20.405616030762101</v>
      </c>
      <c r="AN16" s="10">
        <v>-38.810133885475103</v>
      </c>
      <c r="AO16" s="10">
        <v>-39.374802226218399</v>
      </c>
    </row>
    <row r="17" spans="1:41" x14ac:dyDescent="0.25">
      <c r="A17" t="s">
        <v>5</v>
      </c>
      <c r="B17" s="10">
        <v>0</v>
      </c>
      <c r="C17" s="10">
        <v>0</v>
      </c>
      <c r="D17" s="10">
        <v>0</v>
      </c>
      <c r="E17" s="10">
        <v>0</v>
      </c>
      <c r="F17" s="10">
        <v>0</v>
      </c>
      <c r="G17" s="10">
        <v>0</v>
      </c>
      <c r="H17" s="10">
        <v>0</v>
      </c>
      <c r="I17" s="10">
        <v>0</v>
      </c>
      <c r="J17" s="10">
        <v>0</v>
      </c>
      <c r="K17" s="10">
        <v>0</v>
      </c>
      <c r="L17" s="10">
        <v>0</v>
      </c>
      <c r="M17" s="10">
        <v>0</v>
      </c>
      <c r="N17" s="10">
        <v>0</v>
      </c>
      <c r="O17" s="10">
        <v>0</v>
      </c>
      <c r="P17" s="10">
        <v>0</v>
      </c>
      <c r="Q17" s="10">
        <v>0</v>
      </c>
      <c r="R17" s="10">
        <v>-49.923679329618103</v>
      </c>
      <c r="S17" s="10">
        <v>-24.717667483860101</v>
      </c>
      <c r="T17" s="10">
        <v>-62.100351517914397</v>
      </c>
      <c r="U17" s="10">
        <v>-16.4486303802049</v>
      </c>
      <c r="V17" s="10">
        <v>-37.667238318621699</v>
      </c>
      <c r="W17" s="10">
        <v>-48.175209516858601</v>
      </c>
      <c r="X17" s="10">
        <v>-33.014231365050897</v>
      </c>
      <c r="Y17" s="10">
        <v>-31.471243881619301</v>
      </c>
      <c r="Z17" s="10">
        <v>-29.4636628122053</v>
      </c>
      <c r="AA17" s="10">
        <v>-31.022305069941599</v>
      </c>
      <c r="AB17" s="10">
        <v>-59.763001175281303</v>
      </c>
      <c r="AC17" s="10">
        <v>-14.2995667944093</v>
      </c>
      <c r="AD17" s="10">
        <v>-59.092835915186797</v>
      </c>
      <c r="AE17" s="10">
        <v>-287.14245069768401</v>
      </c>
      <c r="AF17" s="10">
        <v>-38.228252804843599</v>
      </c>
      <c r="AG17" s="10">
        <v>-13.0595477116523</v>
      </c>
      <c r="AH17" s="10">
        <v>-31.543782615677699</v>
      </c>
      <c r="AI17" s="10">
        <v>-33.630237725739903</v>
      </c>
      <c r="AJ17" s="10">
        <v>-43.470903049029602</v>
      </c>
      <c r="AK17" s="10">
        <v>-10.927624876798101</v>
      </c>
      <c r="AL17" s="10">
        <v>-55.949303833083299</v>
      </c>
      <c r="AM17" s="10">
        <v>-23.768035426644801</v>
      </c>
      <c r="AN17" s="10">
        <v>-55.5846801016462</v>
      </c>
      <c r="AO17" s="10">
        <v>-52.372309156769496</v>
      </c>
    </row>
    <row r="18" spans="1:41" x14ac:dyDescent="0.25">
      <c r="A18" t="s">
        <v>39</v>
      </c>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-21.909563334674999</v>
      </c>
      <c r="T18" s="10">
        <v>-58.715714673251199</v>
      </c>
      <c r="U18" s="10">
        <v>-21.994300296054298</v>
      </c>
      <c r="V18" s="10">
        <v>-68.636059894912094</v>
      </c>
      <c r="W18" s="10">
        <v>-68.261151827270396</v>
      </c>
      <c r="X18" s="10">
        <v>-58.547172502991302</v>
      </c>
      <c r="Y18" s="10">
        <v>-69.066516867190501</v>
      </c>
      <c r="Z18" s="10">
        <v>-64.512014376856499</v>
      </c>
      <c r="AA18" s="10">
        <v>-66.568716499406506</v>
      </c>
      <c r="AB18" s="10">
        <v>-62.6498259874881</v>
      </c>
      <c r="AC18" s="10">
        <v>-58.826615712359597</v>
      </c>
      <c r="AD18" s="10">
        <v>-52.471322175036597</v>
      </c>
      <c r="AE18" s="10">
        <v>-103.73132171741</v>
      </c>
      <c r="AF18" s="10">
        <v>-64.645422232283806</v>
      </c>
      <c r="AG18" s="10">
        <v>-74.147801542687404</v>
      </c>
      <c r="AH18" s="10">
        <v>-58.351179290211398</v>
      </c>
      <c r="AI18" s="10">
        <v>-13.8113167983723</v>
      </c>
      <c r="AJ18" s="10">
        <v>-55.7507303445907</v>
      </c>
      <c r="AK18" s="10">
        <v>-27.431380140068701</v>
      </c>
      <c r="AL18" s="10">
        <v>-66.077436495740898</v>
      </c>
      <c r="AM18" s="10">
        <v>-19.442717576010001</v>
      </c>
      <c r="AN18" s="10">
        <v>-70.1624764798608</v>
      </c>
      <c r="AO18" s="10">
        <v>-71.613959478227002</v>
      </c>
    </row>
    <row r="19" spans="1:41" x14ac:dyDescent="0.25">
      <c r="A19" t="s">
        <v>48</v>
      </c>
      <c r="B19" s="10">
        <v>0</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-19.286964690593901</v>
      </c>
      <c r="U19" s="10">
        <v>-21.819859111606199</v>
      </c>
      <c r="V19" s="10">
        <v>-24.398101678259501</v>
      </c>
      <c r="W19" s="10">
        <v>-22.431234701873201</v>
      </c>
      <c r="X19" s="10">
        <v>-23.065591110317499</v>
      </c>
      <c r="Y19" s="10">
        <v>-24.765471706299898</v>
      </c>
      <c r="Z19" s="10">
        <v>-22.189225425945001</v>
      </c>
      <c r="AA19" s="10">
        <v>-23.408940283178499</v>
      </c>
      <c r="AB19" s="10">
        <v>-21.342331859983901</v>
      </c>
      <c r="AC19" s="10">
        <v>-21.381407992634401</v>
      </c>
      <c r="AD19" s="10">
        <v>-17.729799979785799</v>
      </c>
      <c r="AE19" s="10">
        <v>-44.373557275281001</v>
      </c>
      <c r="AF19" s="10">
        <v>-22.055624050400599</v>
      </c>
      <c r="AG19" s="10">
        <v>-25.573978432696698</v>
      </c>
      <c r="AH19" s="10">
        <v>-13.8141324374891</v>
      </c>
      <c r="AI19" s="10">
        <v>22.098399942403599</v>
      </c>
      <c r="AJ19" s="10">
        <v>-16.835759753821399</v>
      </c>
      <c r="AK19" s="10">
        <v>15.610009518229001</v>
      </c>
      <c r="AL19" s="10">
        <v>-23.036046837443202</v>
      </c>
      <c r="AM19" s="10">
        <v>-20.742572995942499</v>
      </c>
      <c r="AN19" s="10">
        <v>-24.677692078917499</v>
      </c>
      <c r="AO19" s="10">
        <v>-25.242360419660901</v>
      </c>
    </row>
    <row r="20" spans="1:41" x14ac:dyDescent="0.25">
      <c r="A20" t="s">
        <v>59</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-19.371701651973201</v>
      </c>
      <c r="V20" s="10">
        <v>-30.332780174659501</v>
      </c>
      <c r="W20" s="10">
        <v>-24.168900782281799</v>
      </c>
      <c r="X20" s="10">
        <v>66.966989078533501</v>
      </c>
      <c r="Y20" s="10">
        <v>104.00111483869399</v>
      </c>
      <c r="Z20" s="10">
        <v>-45.104333883054302</v>
      </c>
      <c r="AA20" s="10">
        <v>-17.5893893684012</v>
      </c>
      <c r="AB20" s="10">
        <v>-58.385386061942199</v>
      </c>
      <c r="AC20" s="10">
        <v>-19.3707441153811</v>
      </c>
      <c r="AD20" s="10">
        <v>-42.526997537731901</v>
      </c>
      <c r="AE20" s="10">
        <v>-695.52939100315905</v>
      </c>
      <c r="AF20" s="10">
        <v>-39.113429470902702</v>
      </c>
      <c r="AG20" s="10">
        <v>98.036588827332494</v>
      </c>
      <c r="AH20" s="10">
        <v>10.913134293071201</v>
      </c>
      <c r="AI20" s="10">
        <v>-25.859801519346799</v>
      </c>
      <c r="AJ20" s="10">
        <v>-83.759044145786703</v>
      </c>
      <c r="AK20" s="10">
        <v>-13.148975374789201</v>
      </c>
      <c r="AL20" s="10">
        <v>-51.795031730461503</v>
      </c>
      <c r="AM20" s="10">
        <v>-21.495269270891999</v>
      </c>
      <c r="AN20" s="10">
        <v>-41.457728569902798</v>
      </c>
      <c r="AO20" s="10">
        <v>34.0927946463758</v>
      </c>
    </row>
    <row r="21" spans="1:41" x14ac:dyDescent="0.25">
      <c r="A21" t="s">
        <v>49</v>
      </c>
      <c r="B21" s="10">
        <v>0</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-24.4828386396388</v>
      </c>
      <c r="W21" s="10">
        <v>-23.2544904878756</v>
      </c>
      <c r="X21" s="10">
        <v>-10.472025022499601</v>
      </c>
      <c r="Y21" s="10">
        <v>-24.850208667679201</v>
      </c>
      <c r="Z21" s="10">
        <v>-22.2739623873243</v>
      </c>
      <c r="AA21" s="10">
        <v>-26.3468523589532</v>
      </c>
      <c r="AB21" s="10">
        <v>-22.229553712748</v>
      </c>
      <c r="AC21" s="10">
        <v>-27.288483206838102</v>
      </c>
      <c r="AD21" s="10">
        <v>-19.298918070886501</v>
      </c>
      <c r="AE21" s="10">
        <v>-44.458294236660301</v>
      </c>
      <c r="AF21" s="10">
        <v>-22.140361011779898</v>
      </c>
      <c r="AG21" s="10">
        <v>-25.658715394076001</v>
      </c>
      <c r="AH21" s="10">
        <v>-13.898869398868399</v>
      </c>
      <c r="AI21" s="10">
        <v>-19.608377924825501</v>
      </c>
      <c r="AJ21" s="10">
        <v>-20.625618701908099</v>
      </c>
      <c r="AK21" s="10">
        <v>16.797229257511201</v>
      </c>
      <c r="AL21" s="10">
        <v>-22.639151228067799</v>
      </c>
      <c r="AM21" s="10">
        <v>-20.633431596499602</v>
      </c>
      <c r="AN21" s="10">
        <v>-24.762429040296801</v>
      </c>
      <c r="AO21" s="10">
        <v>-24.621093248222401</v>
      </c>
    </row>
    <row r="22" spans="1:41" x14ac:dyDescent="0.25">
      <c r="A22" t="s">
        <v>50</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-75.971390171028403</v>
      </c>
      <c r="X22" s="10">
        <v>-54.232807414334999</v>
      </c>
      <c r="Y22" s="10">
        <v>-76.707460160871705</v>
      </c>
      <c r="Z22" s="10">
        <v>-60.720655773663601</v>
      </c>
      <c r="AA22" s="10">
        <v>-69.088800973831496</v>
      </c>
      <c r="AB22" s="10">
        <v>-67.4543174678535</v>
      </c>
      <c r="AC22" s="10">
        <v>-54.385238277809002</v>
      </c>
      <c r="AD22" s="10">
        <v>-45.701266752501297</v>
      </c>
      <c r="AE22" s="10">
        <v>-198.38473565634899</v>
      </c>
      <c r="AF22" s="10">
        <v>-65.873764130244894</v>
      </c>
      <c r="AG22" s="10">
        <v>-88.432316010480505</v>
      </c>
      <c r="AH22" s="10">
        <v>-70.428889831414395</v>
      </c>
      <c r="AI22" s="10">
        <v>7.2806206982754098</v>
      </c>
      <c r="AJ22" s="10">
        <v>-29.957583056432401</v>
      </c>
      <c r="AK22" s="10">
        <v>-30.742623592423499</v>
      </c>
      <c r="AL22" s="10">
        <v>-69.3886799480957</v>
      </c>
      <c r="AM22" s="10">
        <v>-16.176347270280001</v>
      </c>
      <c r="AN22" s="10">
        <v>-79.336331141183905</v>
      </c>
      <c r="AO22" s="10">
        <v>-79.9009994819273</v>
      </c>
    </row>
    <row r="23" spans="1:41" x14ac:dyDescent="0.25">
      <c r="A23" t="s">
        <v>6</v>
      </c>
      <c r="B23" s="10">
        <v>0</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-45.499730840571701</v>
      </c>
      <c r="Y23" s="10">
        <v>-79.197309843395203</v>
      </c>
      <c r="Z23" s="10">
        <v>-56.018093041760203</v>
      </c>
      <c r="AA23" s="10">
        <v>-65.967565808543597</v>
      </c>
      <c r="AB23" s="10">
        <v>-66.569830549974299</v>
      </c>
      <c r="AC23" s="10">
        <v>-37.0549307741449</v>
      </c>
      <c r="AD23" s="10">
        <v>-52.674832307893602</v>
      </c>
      <c r="AE23" s="10">
        <v>-255.61680433590701</v>
      </c>
      <c r="AF23" s="10">
        <v>-54.410370958386501</v>
      </c>
      <c r="AG23" s="10">
        <v>-88.552603276784694</v>
      </c>
      <c r="AH23" s="10">
        <v>-71.374183646725299</v>
      </c>
      <c r="AI23" s="10">
        <v>2.1744443208279498</v>
      </c>
      <c r="AJ23" s="10">
        <v>-35.427799782389698</v>
      </c>
      <c r="AK23" s="10">
        <v>-27.314535430395299</v>
      </c>
      <c r="AL23" s="10">
        <v>-68.763287293330293</v>
      </c>
      <c r="AM23" s="10">
        <v>-10.1115291539348</v>
      </c>
      <c r="AN23" s="10">
        <v>-75.880562878078806</v>
      </c>
      <c r="AO23" s="10">
        <v>-78.380717170243003</v>
      </c>
    </row>
    <row r="24" spans="1:41" x14ac:dyDescent="0.25">
      <c r="A24" t="s">
        <v>7</v>
      </c>
      <c r="B24" s="10">
        <v>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-58.159633888602698</v>
      </c>
      <c r="Z24" s="10">
        <v>18.3243652794743</v>
      </c>
      <c r="AA24" s="10">
        <v>-28.3892888449707</v>
      </c>
      <c r="AB24" s="10">
        <v>-66.145518526399499</v>
      </c>
      <c r="AC24" s="10">
        <v>136.20336129992501</v>
      </c>
      <c r="AD24" s="10">
        <v>-65.264614558309603</v>
      </c>
      <c r="AE24" s="10">
        <v>-640.28751963520199</v>
      </c>
      <c r="AF24" s="10">
        <v>-1.6904270027533801</v>
      </c>
      <c r="AG24" s="10">
        <v>2.8964659446054402</v>
      </c>
      <c r="AH24" s="10">
        <v>-65.016873647649206</v>
      </c>
      <c r="AI24" s="10">
        <v>13.196529013487501</v>
      </c>
      <c r="AJ24" s="10">
        <v>42.756258929867997</v>
      </c>
      <c r="AK24" s="10">
        <v>-30.3241041392148</v>
      </c>
      <c r="AL24" s="10">
        <v>-68.970160494887097</v>
      </c>
      <c r="AM24" s="10">
        <v>19.611355665326499</v>
      </c>
      <c r="AN24" s="10">
        <v>-75.361524252892707</v>
      </c>
      <c r="AO24" s="10">
        <v>-67.465183241084901</v>
      </c>
    </row>
    <row r="25" spans="1:41" x14ac:dyDescent="0.25">
      <c r="A25" t="s">
        <v>16</v>
      </c>
      <c r="B25" s="10">
        <v>0</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-44.477591516839503</v>
      </c>
      <c r="AA25" s="10">
        <v>-65.190989480624907</v>
      </c>
      <c r="AB25" s="10">
        <v>-67.782770947328999</v>
      </c>
      <c r="AC25" s="10">
        <v>-38.7239272100568</v>
      </c>
      <c r="AD25" s="10">
        <v>-47.591845517518301</v>
      </c>
      <c r="AE25" s="10">
        <v>-356.69399921456699</v>
      </c>
      <c r="AF25" s="10">
        <v>-26.339946751426599</v>
      </c>
      <c r="AG25" s="10">
        <v>-96.434714683733006</v>
      </c>
      <c r="AH25" s="10">
        <v>-53.870409497657803</v>
      </c>
      <c r="AI25" s="10">
        <v>14.3383580169757</v>
      </c>
      <c r="AJ25" s="10">
        <v>-12.090063959904599</v>
      </c>
      <c r="AK25" s="10">
        <v>-31.711032330354598</v>
      </c>
      <c r="AL25" s="10">
        <v>-70.3570886860267</v>
      </c>
      <c r="AM25" s="10">
        <v>-8.9995616681921398</v>
      </c>
      <c r="AN25" s="10">
        <v>-82.328360728204103</v>
      </c>
      <c r="AO25" s="10">
        <v>-82.893029068947399</v>
      </c>
    </row>
    <row r="26" spans="1:41" x14ac:dyDescent="0.25">
      <c r="A26" t="s">
        <v>60</v>
      </c>
      <c r="B26" s="10">
        <v>0</v>
      </c>
      <c r="C26" s="10">
        <v>0</v>
      </c>
      <c r="D26" s="10">
        <v>0</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-43.329587405524798</v>
      </c>
      <c r="AB26" s="10">
        <v>-63.478561329275401</v>
      </c>
      <c r="AC26" s="10">
        <v>-85.588858794970605</v>
      </c>
      <c r="AD26" s="10">
        <v>-18.308474412133101</v>
      </c>
      <c r="AE26" s="10">
        <v>-403.558930799481</v>
      </c>
      <c r="AF26" s="10">
        <v>-91.096422694313503</v>
      </c>
      <c r="AG26" s="10">
        <v>-60.536516851663997</v>
      </c>
      <c r="AH26" s="10">
        <v>-41.069858930339599</v>
      </c>
      <c r="AI26" s="10">
        <v>4.2328896479926899</v>
      </c>
      <c r="AJ26" s="10">
        <v>-58.954995544818502</v>
      </c>
      <c r="AK26" s="10">
        <v>-23.038290170391999</v>
      </c>
      <c r="AL26" s="10">
        <v>-61.684346526064203</v>
      </c>
      <c r="AM26" s="10">
        <v>-24.397530006242999</v>
      </c>
      <c r="AN26" s="10">
        <v>-67.386630039672198</v>
      </c>
      <c r="AO26" s="10">
        <v>-67.951298380415594</v>
      </c>
    </row>
    <row r="27" spans="1:41" x14ac:dyDescent="0.25">
      <c r="A27" t="s">
        <v>8</v>
      </c>
      <c r="B27" s="10">
        <v>0</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-56.190121163585196</v>
      </c>
      <c r="AC27" s="10">
        <v>-44.009720113450399</v>
      </c>
      <c r="AD27" s="10">
        <v>-39.9111218091466</v>
      </c>
      <c r="AE27" s="10">
        <v>-231.580455353979</v>
      </c>
      <c r="AF27" s="10">
        <v>-54.872545828294598</v>
      </c>
      <c r="AG27" s="10">
        <v>-72.096976626962004</v>
      </c>
      <c r="AH27" s="10">
        <v>-64.560221740927901</v>
      </c>
      <c r="AI27" s="10">
        <v>9.0151192707550099</v>
      </c>
      <c r="AJ27" s="10">
        <v>11.4597870096731</v>
      </c>
      <c r="AK27" s="10">
        <v>-28.8643820745807</v>
      </c>
      <c r="AL27" s="10">
        <v>-63.982564938814697</v>
      </c>
      <c r="AM27" s="10">
        <v>-13.5543318084497</v>
      </c>
      <c r="AN27" s="10">
        <v>-71.0470457894981</v>
      </c>
      <c r="AO27" s="10">
        <v>-75.047708202925904</v>
      </c>
    </row>
    <row r="28" spans="1:41" x14ac:dyDescent="0.25">
      <c r="A28" t="s">
        <v>9</v>
      </c>
      <c r="B28" s="10">
        <v>0</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-64.482435689376501</v>
      </c>
      <c r="AD28" s="10">
        <v>-55.294361466271297</v>
      </c>
      <c r="AE28" s="10">
        <v>-100.542570016694</v>
      </c>
      <c r="AF28" s="10">
        <v>-63.734428014344203</v>
      </c>
      <c r="AG28" s="10">
        <v>-71.257157182087099</v>
      </c>
      <c r="AH28" s="10">
        <v>-60.480306574993598</v>
      </c>
      <c r="AI28" s="10">
        <v>-15.2340317592316</v>
      </c>
      <c r="AJ28" s="10">
        <v>-43.362592274076597</v>
      </c>
      <c r="AK28" s="10">
        <v>-25.6317641512058</v>
      </c>
      <c r="AL28" s="10">
        <v>-66.765717623966793</v>
      </c>
      <c r="AM28" s="10">
        <v>-19.001336818121398</v>
      </c>
      <c r="AN28" s="10">
        <v>-67.560911039054801</v>
      </c>
      <c r="AO28" s="10">
        <v>-68.125579379798097</v>
      </c>
    </row>
    <row r="29" spans="1:41" x14ac:dyDescent="0.25">
      <c r="A29" t="s">
        <v>51</v>
      </c>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27.775116473254801</v>
      </c>
      <c r="AE29" s="10">
        <v>-620.60523187699005</v>
      </c>
      <c r="AF29" s="10">
        <v>-95.250273422011105</v>
      </c>
      <c r="AG29" s="10">
        <v>16.4301625232183</v>
      </c>
      <c r="AH29" s="10">
        <v>-45.223709658037301</v>
      </c>
      <c r="AI29" s="10">
        <v>26.2205584222644</v>
      </c>
      <c r="AJ29" s="10">
        <v>-15.7259898352329</v>
      </c>
      <c r="AK29" s="10">
        <v>-6.7740734134518998</v>
      </c>
      <c r="AL29" s="10">
        <v>-56.468497002381199</v>
      </c>
      <c r="AM29" s="10">
        <v>-14.004547087544299</v>
      </c>
      <c r="AN29" s="10">
        <v>-63.108506142668197</v>
      </c>
      <c r="AO29" s="10">
        <v>-63.6731744834116</v>
      </c>
    </row>
    <row r="30" spans="1:41" x14ac:dyDescent="0.25">
      <c r="A30" t="s">
        <v>61</v>
      </c>
      <c r="B30" s="10">
        <v>0</v>
      </c>
      <c r="C30" s="10">
        <v>0</v>
      </c>
      <c r="D30" s="10">
        <v>0</v>
      </c>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-270.47071030661101</v>
      </c>
      <c r="AF30" s="10">
        <v>-22.453990669280799</v>
      </c>
      <c r="AG30" s="10">
        <v>-33.6214776850303</v>
      </c>
      <c r="AH30" s="10">
        <v>-54.542700048191797</v>
      </c>
      <c r="AI30" s="10">
        <v>-15.118855233137801</v>
      </c>
      <c r="AJ30" s="10">
        <v>-45.540346940793597</v>
      </c>
      <c r="AK30" s="10">
        <v>-14.925909760723</v>
      </c>
      <c r="AL30" s="10">
        <v>-53.571966116395203</v>
      </c>
      <c r="AM30" s="10">
        <v>-7.3016002714611501</v>
      </c>
      <c r="AN30" s="10">
        <v>-56.139597721650802</v>
      </c>
      <c r="AO30" s="10">
        <v>-58.696218905204802</v>
      </c>
    </row>
    <row r="31" spans="1:41" x14ac:dyDescent="0.25">
      <c r="A31" t="s">
        <v>52</v>
      </c>
      <c r="B31" s="10">
        <v>0</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-337.49778548812901</v>
      </c>
      <c r="AG31" s="10">
        <v>-369.659732117413</v>
      </c>
      <c r="AH31" s="10">
        <v>-287.47122172415499</v>
      </c>
      <c r="AI31" s="10">
        <v>-89.558167855885799</v>
      </c>
      <c r="AJ31" s="10">
        <v>-444.62724384355698</v>
      </c>
      <c r="AK31" s="10">
        <v>-97.720199111889798</v>
      </c>
      <c r="AL31" s="10">
        <v>-136.36625546756201</v>
      </c>
      <c r="AM31" s="10">
        <v>-46.581861855579</v>
      </c>
      <c r="AN31" s="10">
        <v>-196.05146869482499</v>
      </c>
      <c r="AO31" s="10">
        <v>-196.61613703556901</v>
      </c>
    </row>
    <row r="32" spans="1:41" x14ac:dyDescent="0.25">
      <c r="A32" t="s">
        <v>53</v>
      </c>
      <c r="B32" s="10">
        <v>0</v>
      </c>
      <c r="C32" s="10">
        <v>0</v>
      </c>
      <c r="D32" s="10">
        <v>0</v>
      </c>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-52.3151599982086</v>
      </c>
      <c r="AH32" s="10">
        <v>-32.152280893292499</v>
      </c>
      <c r="AI32" s="10">
        <v>1.17611735955484</v>
      </c>
      <c r="AJ32" s="10">
        <v>-67.038039782472495</v>
      </c>
      <c r="AK32" s="10">
        <v>-22.9965350299329</v>
      </c>
      <c r="AL32" s="10">
        <v>-61.642591385605201</v>
      </c>
      <c r="AM32" s="10">
        <v>-24.2639286306987</v>
      </c>
      <c r="AN32" s="10">
        <v>-64.918923282947006</v>
      </c>
      <c r="AO32" s="10">
        <v>-54.137683231886299</v>
      </c>
    </row>
    <row r="33" spans="1:41" x14ac:dyDescent="0.25">
      <c r="A33" t="s">
        <v>10</v>
      </c>
      <c r="B33" s="10">
        <v>0</v>
      </c>
      <c r="C33" s="10">
        <v>0</v>
      </c>
      <c r="D33" s="10">
        <v>0</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-78.334843624607203</v>
      </c>
      <c r="AI33" s="10">
        <v>34.537898058584297</v>
      </c>
      <c r="AJ33" s="10">
        <v>-4.78145081288028</v>
      </c>
      <c r="AK33" s="10">
        <v>-35.403811037139</v>
      </c>
      <c r="AL33" s="10">
        <v>-76.312968638619395</v>
      </c>
      <c r="AM33" s="10">
        <v>-9.9332429392011399</v>
      </c>
      <c r="AN33" s="10">
        <v>-89.303266439876296</v>
      </c>
      <c r="AO33" s="10">
        <v>-91.998384535649095</v>
      </c>
    </row>
    <row r="34" spans="1:41" x14ac:dyDescent="0.25">
      <c r="A34" t="s">
        <v>62</v>
      </c>
      <c r="B34" s="10">
        <v>0</v>
      </c>
      <c r="C34" s="10">
        <v>0</v>
      </c>
      <c r="D34" s="10">
        <v>0</v>
      </c>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16.229682610886101</v>
      </c>
      <c r="AJ34" s="10">
        <v>-17.011476018498701</v>
      </c>
      <c r="AK34" s="10">
        <v>-20.8408732768854</v>
      </c>
      <c r="AL34" s="10">
        <v>-62.838329841810399</v>
      </c>
      <c r="AM34" s="10">
        <v>-0.83158018311695503</v>
      </c>
      <c r="AN34" s="10">
        <v>-69.313973613190996</v>
      </c>
      <c r="AO34" s="10">
        <v>-51.998460612986797</v>
      </c>
    </row>
    <row r="35" spans="1:41" x14ac:dyDescent="0.25">
      <c r="A35" t="s">
        <v>54</v>
      </c>
      <c r="B35" s="10">
        <v>0</v>
      </c>
      <c r="C35" s="10">
        <v>0</v>
      </c>
      <c r="D35" s="10">
        <v>0</v>
      </c>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c r="AJ35" s="10">
        <v>-17.045767206820599</v>
      </c>
      <c r="AK35" s="10">
        <v>25.320598710484099</v>
      </c>
      <c r="AL35" s="10">
        <v>-14.0461671283855</v>
      </c>
      <c r="AM35" s="10">
        <v>19.595065751796</v>
      </c>
      <c r="AN35" s="10">
        <v>-2.5812466881649199</v>
      </c>
      <c r="AO35" s="10">
        <v>-2.4720685444241899</v>
      </c>
    </row>
    <row r="36" spans="1:41" x14ac:dyDescent="0.25">
      <c r="A36" t="s">
        <v>55</v>
      </c>
      <c r="B36" s="10">
        <v>0</v>
      </c>
      <c r="C36" s="10">
        <v>0</v>
      </c>
      <c r="D36" s="10">
        <v>0</v>
      </c>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c r="AJ36" s="10">
        <v>0</v>
      </c>
      <c r="AK36" s="10">
        <v>-9.9265599261855204</v>
      </c>
      <c r="AL36" s="10">
        <v>-48.572616281857698</v>
      </c>
      <c r="AM36" s="10">
        <v>-19.044064334119401</v>
      </c>
      <c r="AN36" s="10">
        <v>-43.561187506016303</v>
      </c>
      <c r="AO36" s="10">
        <v>-44.125855846759599</v>
      </c>
    </row>
    <row r="37" spans="1:41" x14ac:dyDescent="0.25">
      <c r="A37" t="s">
        <v>12</v>
      </c>
      <c r="B37" s="10">
        <v>0</v>
      </c>
      <c r="C37" s="10">
        <v>0</v>
      </c>
      <c r="D37" s="10">
        <v>0</v>
      </c>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c r="AJ37" s="10">
        <v>0</v>
      </c>
      <c r="AK37" s="10">
        <v>0</v>
      </c>
      <c r="AL37" s="10">
        <v>-27.7782608489882</v>
      </c>
      <c r="AM37" s="10">
        <v>22.2671985143744</v>
      </c>
      <c r="AN37" s="10">
        <v>-32.220678801115803</v>
      </c>
      <c r="AO37" s="10">
        <v>-33.6668563138915</v>
      </c>
    </row>
    <row r="38" spans="1:41" x14ac:dyDescent="0.25">
      <c r="A38" t="s">
        <v>40</v>
      </c>
      <c r="B38" s="10">
        <v>0</v>
      </c>
      <c r="C38" s="10">
        <v>0</v>
      </c>
      <c r="D38" s="10">
        <v>0</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c r="AJ38" s="10">
        <v>0</v>
      </c>
      <c r="AK38" s="10">
        <v>0</v>
      </c>
      <c r="AL38" s="10">
        <v>0</v>
      </c>
      <c r="AM38" s="10">
        <v>-17.2069321089356</v>
      </c>
      <c r="AN38" s="10">
        <v>-70.866735156787897</v>
      </c>
      <c r="AO38" s="10">
        <v>-71.431403497531306</v>
      </c>
    </row>
    <row r="39" spans="1:41" x14ac:dyDescent="0.25">
      <c r="A39" t="s">
        <v>56</v>
      </c>
      <c r="B39" s="10">
        <v>0</v>
      </c>
      <c r="C39" s="10">
        <v>0</v>
      </c>
      <c r="D39" s="10">
        <v>0</v>
      </c>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-16.580741813392201</v>
      </c>
      <c r="AO39" s="10">
        <v>-17.596727096984399</v>
      </c>
    </row>
    <row r="40" spans="1:41" x14ac:dyDescent="0.25">
      <c r="A40" t="s">
        <v>35</v>
      </c>
      <c r="B40" s="10">
        <v>0</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c r="AE40" s="10">
        <v>0</v>
      </c>
      <c r="AF40" s="10">
        <v>0</v>
      </c>
      <c r="AG40" s="10">
        <v>0</v>
      </c>
      <c r="AH40" s="10">
        <v>0</v>
      </c>
      <c r="AI40" s="10">
        <v>0</v>
      </c>
      <c r="AJ40" s="10">
        <v>0</v>
      </c>
      <c r="AK40" s="10">
        <v>0</v>
      </c>
      <c r="AL40" s="10">
        <v>0</v>
      </c>
      <c r="AM40" s="10">
        <v>0</v>
      </c>
      <c r="AN40" s="10">
        <v>0</v>
      </c>
      <c r="AO40" s="10">
        <v>-80.918338348197494</v>
      </c>
    </row>
    <row r="41" spans="1:41" x14ac:dyDescent="0.25">
      <c r="A41" t="s">
        <v>36</v>
      </c>
      <c r="B41" s="10">
        <v>0</v>
      </c>
      <c r="C41" s="10">
        <v>0</v>
      </c>
      <c r="D41" s="10">
        <v>0</v>
      </c>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row>
    <row r="47" spans="1:41" x14ac:dyDescent="0.25">
      <c r="V47" t="s">
        <v>127</v>
      </c>
    </row>
    <row r="48" spans="1:41" x14ac:dyDescent="0.25">
      <c r="V48" t="s">
        <v>128</v>
      </c>
    </row>
    <row r="50" spans="2:4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sheetData>
  <conditionalFormatting sqref="B2:AO41">
    <cfRule type="top10" dxfId="9" priority="5" bottom="1" rank="10"/>
    <cfRule type="top10" dxfId="8" priority="6" rank="10"/>
    <cfRule type="cellIs" dxfId="7" priority="7" operator="lessThan">
      <formula>0</formula>
    </cfRule>
    <cfRule type="cellIs" dxfId="6" priority="8" operator="greaterThan">
      <formula>0</formula>
    </cfRule>
  </conditionalFormatting>
  <conditionalFormatting sqref="B50:AO50">
    <cfRule type="top10" dxfId="5" priority="1" bottom="1" rank="10"/>
    <cfRule type="top10" dxfId="4" priority="2" rank="10"/>
    <cfRule type="cellIs" dxfId="3" priority="3" operator="lessThan">
      <formula>0</formula>
    </cfRule>
    <cfRule type="cellIs" dxfId="2" priority="4"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C4" zoomScale="70" zoomScaleNormal="70" workbookViewId="0">
      <selection activeCell="L26" sqref="L26"/>
    </sheetView>
  </sheetViews>
  <sheetFormatPr defaultRowHeight="15" x14ac:dyDescent="0.25"/>
  <cols>
    <col min="1" max="1" width="10.85546875" bestFit="1" customWidth="1"/>
    <col min="2" max="2" width="35.5703125" bestFit="1" customWidth="1"/>
    <col min="4" max="4" width="11.28515625" bestFit="1" customWidth="1"/>
    <col min="5" max="5" width="37.140625" bestFit="1" customWidth="1"/>
    <col min="6" max="6" width="10" bestFit="1" customWidth="1"/>
  </cols>
  <sheetData>
    <row r="1" spans="1:6" x14ac:dyDescent="0.25">
      <c r="A1" t="s">
        <v>89</v>
      </c>
      <c r="B1" t="s">
        <v>103</v>
      </c>
      <c r="D1" t="s">
        <v>89</v>
      </c>
      <c r="E1" t="s">
        <v>103</v>
      </c>
      <c r="F1" t="s">
        <v>104</v>
      </c>
    </row>
    <row r="2" spans="1:6" x14ac:dyDescent="0.25">
      <c r="A2" t="s">
        <v>13</v>
      </c>
      <c r="B2" s="3">
        <v>0.67</v>
      </c>
      <c r="D2" t="s">
        <v>0</v>
      </c>
      <c r="E2" s="3">
        <v>1</v>
      </c>
      <c r="F2" t="s">
        <v>105</v>
      </c>
    </row>
    <row r="3" spans="1:6" x14ac:dyDescent="0.25">
      <c r="A3" t="s">
        <v>32</v>
      </c>
      <c r="B3" s="3">
        <v>0.81</v>
      </c>
      <c r="D3" t="s">
        <v>1</v>
      </c>
      <c r="E3" s="3">
        <v>1</v>
      </c>
      <c r="F3" t="s">
        <v>105</v>
      </c>
    </row>
    <row r="4" spans="1:6" x14ac:dyDescent="0.25">
      <c r="A4" t="s">
        <v>33</v>
      </c>
      <c r="B4" s="3">
        <v>0.92</v>
      </c>
      <c r="D4" t="s">
        <v>37</v>
      </c>
      <c r="E4" s="3">
        <v>1</v>
      </c>
      <c r="F4" t="s">
        <v>105</v>
      </c>
    </row>
    <row r="5" spans="1:6" x14ac:dyDescent="0.25">
      <c r="A5" t="s">
        <v>0</v>
      </c>
      <c r="B5" s="3">
        <v>1</v>
      </c>
      <c r="D5" t="s">
        <v>39</v>
      </c>
      <c r="E5" s="3">
        <v>1</v>
      </c>
      <c r="F5" t="s">
        <v>105</v>
      </c>
    </row>
    <row r="6" spans="1:6" x14ac:dyDescent="0.25">
      <c r="A6" t="s">
        <v>34</v>
      </c>
      <c r="B6" s="3">
        <v>0.48</v>
      </c>
      <c r="D6" t="s">
        <v>7</v>
      </c>
      <c r="E6" s="3">
        <v>1</v>
      </c>
      <c r="F6" t="s">
        <v>105</v>
      </c>
    </row>
    <row r="7" spans="1:6" x14ac:dyDescent="0.25">
      <c r="A7" t="s">
        <v>1</v>
      </c>
      <c r="B7" s="3">
        <v>1</v>
      </c>
      <c r="D7" t="s">
        <v>16</v>
      </c>
      <c r="E7" s="3">
        <v>1</v>
      </c>
      <c r="F7" t="s">
        <v>105</v>
      </c>
    </row>
    <row r="8" spans="1:6" x14ac:dyDescent="0.25">
      <c r="A8" t="s">
        <v>2</v>
      </c>
      <c r="B8" s="3">
        <v>0.09</v>
      </c>
      <c r="D8" t="s">
        <v>8</v>
      </c>
      <c r="E8" s="3">
        <v>1</v>
      </c>
      <c r="F8" t="s">
        <v>105</v>
      </c>
    </row>
    <row r="9" spans="1:6" x14ac:dyDescent="0.25">
      <c r="A9" t="s">
        <v>37</v>
      </c>
      <c r="B9" s="3">
        <v>1</v>
      </c>
      <c r="D9" t="s">
        <v>61</v>
      </c>
      <c r="E9" s="3">
        <v>1</v>
      </c>
      <c r="F9" t="s">
        <v>105</v>
      </c>
    </row>
    <row r="10" spans="1:6" x14ac:dyDescent="0.25">
      <c r="A10" t="s">
        <v>3</v>
      </c>
      <c r="B10" s="3">
        <v>0.57999999999999996</v>
      </c>
      <c r="D10" t="s">
        <v>10</v>
      </c>
      <c r="E10" s="3">
        <v>1</v>
      </c>
      <c r="F10" t="s">
        <v>105</v>
      </c>
    </row>
    <row r="11" spans="1:6" x14ac:dyDescent="0.25">
      <c r="A11" t="s">
        <v>4</v>
      </c>
      <c r="B11" s="3">
        <v>0.9</v>
      </c>
      <c r="D11" t="s">
        <v>9</v>
      </c>
      <c r="E11" s="3">
        <v>0.94</v>
      </c>
      <c r="F11" t="s">
        <v>105</v>
      </c>
    </row>
    <row r="12" spans="1:6" x14ac:dyDescent="0.25">
      <c r="A12" t="s">
        <v>57</v>
      </c>
      <c r="B12" s="3">
        <v>0.1</v>
      </c>
      <c r="D12" t="s">
        <v>33</v>
      </c>
      <c r="E12" s="3">
        <v>0.92</v>
      </c>
      <c r="F12" t="s">
        <v>105</v>
      </c>
    </row>
    <row r="13" spans="1:6" x14ac:dyDescent="0.25">
      <c r="A13" t="s">
        <v>38</v>
      </c>
      <c r="B13" s="3">
        <v>0</v>
      </c>
      <c r="D13" t="s">
        <v>62</v>
      </c>
      <c r="E13" s="3">
        <v>0.92</v>
      </c>
      <c r="F13" t="s">
        <v>105</v>
      </c>
    </row>
    <row r="14" spans="1:6" x14ac:dyDescent="0.25">
      <c r="A14" t="s">
        <v>58</v>
      </c>
      <c r="B14" s="3">
        <v>0</v>
      </c>
      <c r="D14" t="s">
        <v>40</v>
      </c>
      <c r="E14" s="3">
        <v>0.92</v>
      </c>
      <c r="F14" s="25" t="s">
        <v>106</v>
      </c>
    </row>
    <row r="15" spans="1:6" x14ac:dyDescent="0.25">
      <c r="A15" t="s">
        <v>46</v>
      </c>
      <c r="B15" s="3">
        <v>0</v>
      </c>
      <c r="D15" t="s">
        <v>4</v>
      </c>
      <c r="E15" s="3">
        <v>0.9</v>
      </c>
      <c r="F15" t="s">
        <v>105</v>
      </c>
    </row>
    <row r="16" spans="1:6" x14ac:dyDescent="0.25">
      <c r="A16" t="s">
        <v>47</v>
      </c>
      <c r="B16" s="3">
        <v>0.04</v>
      </c>
      <c r="D16" t="s">
        <v>32</v>
      </c>
      <c r="E16" s="3">
        <v>0.81</v>
      </c>
      <c r="F16" t="s">
        <v>105</v>
      </c>
    </row>
    <row r="17" spans="1:6" x14ac:dyDescent="0.25">
      <c r="A17" t="s">
        <v>5</v>
      </c>
      <c r="B17" s="3">
        <v>0.42</v>
      </c>
      <c r="D17" t="s">
        <v>12</v>
      </c>
      <c r="E17" s="3">
        <v>0.77</v>
      </c>
      <c r="F17" t="s">
        <v>105</v>
      </c>
    </row>
    <row r="18" spans="1:6" x14ac:dyDescent="0.25">
      <c r="A18" t="s">
        <v>39</v>
      </c>
      <c r="B18" s="3">
        <v>1</v>
      </c>
      <c r="D18" t="s">
        <v>13</v>
      </c>
      <c r="E18" s="3">
        <v>0.67</v>
      </c>
      <c r="F18" s="25" t="s">
        <v>106</v>
      </c>
    </row>
    <row r="19" spans="1:6" x14ac:dyDescent="0.25">
      <c r="A19" t="s">
        <v>48</v>
      </c>
      <c r="B19" s="3">
        <v>0</v>
      </c>
      <c r="D19" t="s">
        <v>49</v>
      </c>
      <c r="E19" s="3">
        <v>0.64</v>
      </c>
      <c r="F19" t="s">
        <v>105</v>
      </c>
    </row>
    <row r="20" spans="1:6" x14ac:dyDescent="0.25">
      <c r="A20" t="s">
        <v>59</v>
      </c>
      <c r="B20" s="3">
        <v>0.01</v>
      </c>
      <c r="D20" t="s">
        <v>3</v>
      </c>
      <c r="E20" s="3">
        <v>0.57999999999999996</v>
      </c>
      <c r="F20" s="25" t="s">
        <v>106</v>
      </c>
    </row>
    <row r="21" spans="1:6" x14ac:dyDescent="0.25">
      <c r="A21" t="s">
        <v>49</v>
      </c>
      <c r="B21" s="3">
        <v>0.64</v>
      </c>
      <c r="D21" t="s">
        <v>34</v>
      </c>
      <c r="E21" s="3">
        <v>0.48</v>
      </c>
      <c r="F21" s="25" t="s">
        <v>106</v>
      </c>
    </row>
    <row r="22" spans="1:6" x14ac:dyDescent="0.25">
      <c r="A22" t="s">
        <v>50</v>
      </c>
      <c r="B22" s="3">
        <v>0.16</v>
      </c>
      <c r="D22" t="s">
        <v>5</v>
      </c>
      <c r="E22" s="3">
        <v>0.42</v>
      </c>
      <c r="F22" t="s">
        <v>105</v>
      </c>
    </row>
    <row r="23" spans="1:6" x14ac:dyDescent="0.25">
      <c r="A23" t="s">
        <v>6</v>
      </c>
      <c r="B23" s="3">
        <v>0.3</v>
      </c>
      <c r="D23" t="s">
        <v>35</v>
      </c>
      <c r="E23" s="3">
        <v>0.42</v>
      </c>
      <c r="F23" s="25" t="s">
        <v>106</v>
      </c>
    </row>
    <row r="24" spans="1:6" x14ac:dyDescent="0.25">
      <c r="A24" t="s">
        <v>7</v>
      </c>
      <c r="B24" s="3">
        <v>1</v>
      </c>
      <c r="D24" t="s">
        <v>6</v>
      </c>
      <c r="E24" s="3">
        <v>0.3</v>
      </c>
      <c r="F24" t="s">
        <v>106</v>
      </c>
    </row>
    <row r="25" spans="1:6" x14ac:dyDescent="0.25">
      <c r="A25" t="s">
        <v>16</v>
      </c>
      <c r="B25" s="3">
        <v>1</v>
      </c>
      <c r="D25" t="s">
        <v>36</v>
      </c>
      <c r="E25" s="3">
        <v>0.28000000000000003</v>
      </c>
      <c r="F25" s="25" t="s">
        <v>106</v>
      </c>
    </row>
    <row r="26" spans="1:6" x14ac:dyDescent="0.25">
      <c r="A26" t="s">
        <v>60</v>
      </c>
      <c r="B26" s="3">
        <v>7.0000000000000007E-2</v>
      </c>
      <c r="D26" t="s">
        <v>50</v>
      </c>
      <c r="E26" s="3">
        <v>0.16</v>
      </c>
      <c r="F26" t="s">
        <v>105</v>
      </c>
    </row>
    <row r="27" spans="1:6" x14ac:dyDescent="0.25">
      <c r="A27" t="s">
        <v>8</v>
      </c>
      <c r="B27" s="3">
        <v>1</v>
      </c>
      <c r="D27" t="s">
        <v>54</v>
      </c>
      <c r="E27" s="3">
        <v>0.15</v>
      </c>
      <c r="F27" s="25" t="s">
        <v>106</v>
      </c>
    </row>
    <row r="28" spans="1:6" x14ac:dyDescent="0.25">
      <c r="A28" t="s">
        <v>9</v>
      </c>
      <c r="B28" s="3">
        <v>0.94</v>
      </c>
      <c r="D28" t="s">
        <v>55</v>
      </c>
      <c r="E28" s="3">
        <v>0.12</v>
      </c>
      <c r="F28" t="s">
        <v>105</v>
      </c>
    </row>
    <row r="29" spans="1:6" x14ac:dyDescent="0.25">
      <c r="A29" t="s">
        <v>51</v>
      </c>
      <c r="B29" s="3">
        <v>0</v>
      </c>
      <c r="D29" t="s">
        <v>57</v>
      </c>
      <c r="E29" s="3">
        <v>0.1</v>
      </c>
      <c r="F29" t="s">
        <v>105</v>
      </c>
    </row>
    <row r="30" spans="1:6" x14ac:dyDescent="0.25">
      <c r="A30" t="s">
        <v>61</v>
      </c>
      <c r="B30" s="3">
        <v>1</v>
      </c>
      <c r="D30" t="s">
        <v>2</v>
      </c>
      <c r="E30" s="3">
        <v>0.09</v>
      </c>
      <c r="F30" t="s">
        <v>105</v>
      </c>
    </row>
    <row r="31" spans="1:6" x14ac:dyDescent="0.25">
      <c r="A31" t="s">
        <v>52</v>
      </c>
      <c r="B31" s="3">
        <v>0</v>
      </c>
      <c r="D31" t="s">
        <v>53</v>
      </c>
      <c r="E31" s="3">
        <v>0.08</v>
      </c>
      <c r="F31" s="25" t="s">
        <v>106</v>
      </c>
    </row>
    <row r="32" spans="1:6" x14ac:dyDescent="0.25">
      <c r="A32" t="s">
        <v>53</v>
      </c>
      <c r="B32" s="3">
        <v>0.08</v>
      </c>
      <c r="D32" t="s">
        <v>60</v>
      </c>
      <c r="E32" s="3">
        <v>7.0000000000000007E-2</v>
      </c>
      <c r="F32" t="s">
        <v>105</v>
      </c>
    </row>
    <row r="33" spans="1:6" x14ac:dyDescent="0.25">
      <c r="A33" t="s">
        <v>10</v>
      </c>
      <c r="B33" s="3">
        <v>1</v>
      </c>
      <c r="D33" t="s">
        <v>47</v>
      </c>
      <c r="E33" s="3">
        <v>0.04</v>
      </c>
      <c r="F33" s="25" t="s">
        <v>106</v>
      </c>
    </row>
    <row r="34" spans="1:6" x14ac:dyDescent="0.25">
      <c r="A34" t="s">
        <v>62</v>
      </c>
      <c r="B34" s="3">
        <v>0.92</v>
      </c>
      <c r="D34" t="s">
        <v>59</v>
      </c>
      <c r="E34" s="3">
        <v>0.01</v>
      </c>
      <c r="F34" t="s">
        <v>105</v>
      </c>
    </row>
    <row r="35" spans="1:6" x14ac:dyDescent="0.25">
      <c r="A35" t="s">
        <v>54</v>
      </c>
      <c r="B35" s="3">
        <v>0.15</v>
      </c>
      <c r="D35" t="s">
        <v>38</v>
      </c>
      <c r="E35" s="3">
        <v>0</v>
      </c>
      <c r="F35" s="25" t="s">
        <v>106</v>
      </c>
    </row>
    <row r="36" spans="1:6" x14ac:dyDescent="0.25">
      <c r="A36" t="s">
        <v>55</v>
      </c>
      <c r="B36" s="3">
        <v>0.12</v>
      </c>
      <c r="D36" t="s">
        <v>58</v>
      </c>
      <c r="E36" s="3">
        <v>0</v>
      </c>
      <c r="F36" s="25" t="s">
        <v>106</v>
      </c>
    </row>
    <row r="37" spans="1:6" x14ac:dyDescent="0.25">
      <c r="A37" t="s">
        <v>12</v>
      </c>
      <c r="B37" s="3">
        <v>0.77</v>
      </c>
      <c r="D37" t="s">
        <v>46</v>
      </c>
      <c r="E37" s="3">
        <v>0</v>
      </c>
      <c r="F37" s="25" t="s">
        <v>106</v>
      </c>
    </row>
    <row r="38" spans="1:6" x14ac:dyDescent="0.25">
      <c r="A38" t="s">
        <v>40</v>
      </c>
      <c r="B38" s="3">
        <v>0.92</v>
      </c>
      <c r="D38" t="s">
        <v>48</v>
      </c>
      <c r="E38" s="3">
        <v>0</v>
      </c>
      <c r="F38" s="25" t="s">
        <v>106</v>
      </c>
    </row>
    <row r="39" spans="1:6" x14ac:dyDescent="0.25">
      <c r="A39" t="s">
        <v>56</v>
      </c>
      <c r="B39" s="3">
        <v>0</v>
      </c>
      <c r="D39" t="s">
        <v>51</v>
      </c>
      <c r="E39" s="3">
        <v>0</v>
      </c>
      <c r="F39" s="25" t="s">
        <v>106</v>
      </c>
    </row>
    <row r="40" spans="1:6" x14ac:dyDescent="0.25">
      <c r="A40" t="s">
        <v>35</v>
      </c>
      <c r="B40" s="3">
        <v>0.42</v>
      </c>
      <c r="D40" t="s">
        <v>52</v>
      </c>
      <c r="E40" s="3">
        <v>0</v>
      </c>
      <c r="F40" s="25" t="s">
        <v>106</v>
      </c>
    </row>
    <row r="41" spans="1:6" x14ac:dyDescent="0.25">
      <c r="A41" t="s">
        <v>36</v>
      </c>
      <c r="B41" s="3">
        <v>0.28000000000000003</v>
      </c>
      <c r="D41" t="s">
        <v>56</v>
      </c>
      <c r="E41" s="3">
        <v>0</v>
      </c>
      <c r="F41" s="25" t="s">
        <v>106</v>
      </c>
    </row>
  </sheetData>
  <sortState ref="D2:E41">
    <sortCondition descending="1" ref="E2:E41"/>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opLeftCell="A4" zoomScale="55" zoomScaleNormal="55" workbookViewId="0">
      <selection activeCell="E6" sqref="E6"/>
    </sheetView>
  </sheetViews>
  <sheetFormatPr defaultRowHeight="15" x14ac:dyDescent="0.25"/>
  <cols>
    <col min="1" max="1" width="43" style="23" customWidth="1"/>
    <col min="3" max="3" width="92.5703125" customWidth="1"/>
    <col min="4" max="4" width="78.140625" customWidth="1"/>
    <col min="6" max="6" width="67.28515625" customWidth="1"/>
  </cols>
  <sheetData>
    <row r="1" spans="1:6" x14ac:dyDescent="0.25">
      <c r="A1" s="23" t="s">
        <v>97</v>
      </c>
      <c r="B1">
        <v>0.99267399267399303</v>
      </c>
      <c r="C1" t="s">
        <v>186</v>
      </c>
    </row>
    <row r="2" spans="1:6" ht="120" x14ac:dyDescent="0.25">
      <c r="A2" s="23" t="s">
        <v>185</v>
      </c>
      <c r="B2">
        <v>0.99267399267399303</v>
      </c>
      <c r="C2" t="s">
        <v>95</v>
      </c>
      <c r="D2" s="23" t="s">
        <v>184</v>
      </c>
      <c r="F2" s="23"/>
    </row>
    <row r="3" spans="1:6" ht="255" x14ac:dyDescent="0.25">
      <c r="A3" s="23" t="s">
        <v>96</v>
      </c>
      <c r="B3">
        <v>0.93279999999999996</v>
      </c>
      <c r="C3" s="23" t="s">
        <v>102</v>
      </c>
      <c r="D3" s="23" t="s">
        <v>98</v>
      </c>
      <c r="E3">
        <v>0.93440000000000001</v>
      </c>
    </row>
    <row r="4" spans="1:6" ht="255" x14ac:dyDescent="0.25">
      <c r="A4" s="23" t="s">
        <v>101</v>
      </c>
      <c r="B4">
        <v>0.93279999999999996</v>
      </c>
      <c r="C4" s="23" t="s">
        <v>102</v>
      </c>
      <c r="D4" s="23" t="s">
        <v>98</v>
      </c>
      <c r="E4">
        <v>0.90249999999999997</v>
      </c>
    </row>
    <row r="5" spans="1:6" x14ac:dyDescent="0.25">
      <c r="C5" s="23"/>
    </row>
    <row r="6" spans="1:6" ht="315" x14ac:dyDescent="0.25">
      <c r="A6" s="23" t="s">
        <v>191</v>
      </c>
      <c r="B6">
        <v>0.80579999999999996</v>
      </c>
      <c r="C6" s="23" t="s">
        <v>190</v>
      </c>
    </row>
    <row r="7" spans="1:6" ht="360" x14ac:dyDescent="0.25">
      <c r="A7" s="23" t="s">
        <v>192</v>
      </c>
      <c r="B7">
        <v>0.79159999999999997</v>
      </c>
      <c r="C7" s="23" t="s">
        <v>194</v>
      </c>
    </row>
    <row r="8" spans="1:6" x14ac:dyDescent="0.25">
      <c r="A8" s="23" t="s">
        <v>193</v>
      </c>
      <c r="B8">
        <v>0.72399999999999998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zoomScale="85" zoomScaleNormal="85" workbookViewId="0">
      <selection activeCell="A4" sqref="A4"/>
    </sheetView>
  </sheetViews>
  <sheetFormatPr defaultRowHeight="15" x14ac:dyDescent="0.25"/>
  <cols>
    <col min="1" max="1" width="33.42578125" bestFit="1" customWidth="1"/>
  </cols>
  <sheetData>
    <row r="1" spans="1:3" x14ac:dyDescent="0.25">
      <c r="B1" t="s">
        <v>189</v>
      </c>
      <c r="C1" t="s">
        <v>137</v>
      </c>
    </row>
    <row r="2" spans="1:3" x14ac:dyDescent="0.25">
      <c r="A2" t="s">
        <v>188</v>
      </c>
      <c r="B2">
        <v>0.99270000000000003</v>
      </c>
    </row>
    <row r="3" spans="1:3" x14ac:dyDescent="0.25">
      <c r="A3" t="s">
        <v>187</v>
      </c>
      <c r="B3">
        <v>0.93440000000000001</v>
      </c>
      <c r="C3">
        <v>6374.6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24"/>
  <sheetViews>
    <sheetView zoomScale="85" zoomScaleNormal="85" workbookViewId="0">
      <selection activeCell="O32" sqref="O32"/>
    </sheetView>
  </sheetViews>
  <sheetFormatPr defaultRowHeight="15" x14ac:dyDescent="0.25"/>
  <cols>
    <col min="1" max="1" width="11.7109375" bestFit="1" customWidth="1"/>
  </cols>
  <sheetData>
    <row r="2" spans="1:22" x14ac:dyDescent="0.25">
      <c r="A2" t="s">
        <v>107</v>
      </c>
      <c r="B2" t="s">
        <v>108</v>
      </c>
      <c r="C2" t="s">
        <v>109</v>
      </c>
      <c r="D2" t="s">
        <v>110</v>
      </c>
      <c r="E2" t="s">
        <v>111</v>
      </c>
      <c r="F2" t="s">
        <v>112</v>
      </c>
      <c r="G2" t="s">
        <v>113</v>
      </c>
      <c r="H2" t="s">
        <v>114</v>
      </c>
      <c r="I2" t="s">
        <v>115</v>
      </c>
      <c r="J2" t="s">
        <v>116</v>
      </c>
      <c r="K2" t="s">
        <v>117</v>
      </c>
      <c r="L2" t="s">
        <v>118</v>
      </c>
      <c r="M2" t="s">
        <v>119</v>
      </c>
      <c r="N2" t="s">
        <v>120</v>
      </c>
      <c r="O2" t="s">
        <v>121</v>
      </c>
      <c r="P2" t="s">
        <v>122</v>
      </c>
      <c r="Q2" t="s">
        <v>123</v>
      </c>
      <c r="R2" t="s">
        <v>91</v>
      </c>
      <c r="S2" t="s">
        <v>172</v>
      </c>
      <c r="T2" t="s">
        <v>173</v>
      </c>
      <c r="U2" t="s">
        <v>174</v>
      </c>
      <c r="V2" t="s">
        <v>175</v>
      </c>
    </row>
    <row r="3" spans="1:22" x14ac:dyDescent="0.25">
      <c r="A3" t="s">
        <v>124</v>
      </c>
      <c r="B3">
        <v>1</v>
      </c>
      <c r="C3">
        <v>1</v>
      </c>
      <c r="D3">
        <v>1</v>
      </c>
      <c r="E3">
        <v>2</v>
      </c>
      <c r="F3">
        <v>2</v>
      </c>
      <c r="G3">
        <v>2</v>
      </c>
      <c r="H3">
        <v>1</v>
      </c>
      <c r="I3">
        <v>3</v>
      </c>
      <c r="J3">
        <v>1</v>
      </c>
      <c r="K3">
        <v>2</v>
      </c>
      <c r="L3">
        <v>3</v>
      </c>
      <c r="M3">
        <v>1</v>
      </c>
      <c r="N3">
        <v>2</v>
      </c>
      <c r="O3">
        <v>2</v>
      </c>
      <c r="P3">
        <v>3</v>
      </c>
      <c r="Q3">
        <v>3</v>
      </c>
      <c r="R3">
        <v>0.77310000000000001</v>
      </c>
      <c r="S3" s="29">
        <v>242.12</v>
      </c>
      <c r="T3">
        <v>3319.5</v>
      </c>
      <c r="U3">
        <v>0.36109999999999998</v>
      </c>
      <c r="V3">
        <v>0.60970000000000002</v>
      </c>
    </row>
    <row r="4" spans="1:22" x14ac:dyDescent="0.25">
      <c r="A4" t="s">
        <v>125</v>
      </c>
      <c r="B4">
        <v>1</v>
      </c>
      <c r="C4">
        <v>1</v>
      </c>
      <c r="D4">
        <v>1</v>
      </c>
      <c r="E4">
        <v>1</v>
      </c>
      <c r="F4">
        <v>1</v>
      </c>
      <c r="G4">
        <v>1</v>
      </c>
      <c r="H4">
        <v>1</v>
      </c>
      <c r="I4">
        <v>1</v>
      </c>
      <c r="J4">
        <v>1</v>
      </c>
      <c r="K4">
        <v>1</v>
      </c>
      <c r="L4">
        <v>1</v>
      </c>
      <c r="M4">
        <v>1</v>
      </c>
      <c r="N4">
        <v>1</v>
      </c>
      <c r="O4">
        <v>1</v>
      </c>
      <c r="P4">
        <v>1</v>
      </c>
      <c r="Q4">
        <v>1</v>
      </c>
      <c r="R4">
        <v>0.80840000000000001</v>
      </c>
      <c r="S4">
        <v>204.78</v>
      </c>
      <c r="T4">
        <v>4083.5</v>
      </c>
      <c r="U4">
        <v>1.06</v>
      </c>
      <c r="V4">
        <v>1</v>
      </c>
    </row>
    <row r="5" spans="1:22" x14ac:dyDescent="0.25">
      <c r="A5" t="s">
        <v>126</v>
      </c>
      <c r="B5">
        <v>1</v>
      </c>
      <c r="C5">
        <v>2</v>
      </c>
      <c r="D5">
        <v>3</v>
      </c>
      <c r="E5">
        <v>4</v>
      </c>
      <c r="F5">
        <v>5</v>
      </c>
      <c r="G5">
        <v>6</v>
      </c>
      <c r="H5">
        <v>7</v>
      </c>
      <c r="I5">
        <v>8</v>
      </c>
      <c r="J5">
        <v>9</v>
      </c>
      <c r="K5">
        <v>10</v>
      </c>
      <c r="L5">
        <v>11</v>
      </c>
      <c r="M5">
        <v>12</v>
      </c>
      <c r="N5">
        <v>13</v>
      </c>
      <c r="O5">
        <v>14</v>
      </c>
      <c r="P5">
        <v>15</v>
      </c>
      <c r="Q5">
        <v>16</v>
      </c>
      <c r="R5">
        <v>0.63580000000000003</v>
      </c>
      <c r="S5">
        <v>250.93</v>
      </c>
      <c r="T5">
        <v>3613.2</v>
      </c>
      <c r="U5">
        <v>0</v>
      </c>
      <c r="V5">
        <v>0</v>
      </c>
    </row>
    <row r="11" spans="1:22" x14ac:dyDescent="0.25">
      <c r="A11" t="s">
        <v>154</v>
      </c>
      <c r="B11" t="s">
        <v>155</v>
      </c>
      <c r="C11" t="s">
        <v>156</v>
      </c>
      <c r="D11" t="s">
        <v>157</v>
      </c>
      <c r="E11" t="s">
        <v>158</v>
      </c>
      <c r="F11" t="s">
        <v>159</v>
      </c>
      <c r="G11" t="s">
        <v>160</v>
      </c>
      <c r="H11" t="s">
        <v>161</v>
      </c>
    </row>
    <row r="12" spans="1:22" x14ac:dyDescent="0.25">
      <c r="A12" t="s">
        <v>129</v>
      </c>
    </row>
    <row r="13" spans="1:22" x14ac:dyDescent="0.25">
      <c r="A13" t="s">
        <v>162</v>
      </c>
      <c r="B13">
        <v>193</v>
      </c>
      <c r="C13">
        <v>368</v>
      </c>
      <c r="D13">
        <v>100</v>
      </c>
      <c r="E13">
        <v>154</v>
      </c>
      <c r="F13">
        <v>127</v>
      </c>
      <c r="G13">
        <v>146</v>
      </c>
      <c r="H13">
        <v>1182</v>
      </c>
    </row>
    <row r="14" spans="1:22" x14ac:dyDescent="0.25">
      <c r="A14" t="s">
        <v>163</v>
      </c>
      <c r="B14">
        <v>184</v>
      </c>
      <c r="C14">
        <v>482</v>
      </c>
      <c r="D14">
        <v>100</v>
      </c>
      <c r="E14">
        <v>177</v>
      </c>
      <c r="F14">
        <v>158</v>
      </c>
      <c r="G14">
        <v>171</v>
      </c>
      <c r="H14">
        <v>1381</v>
      </c>
    </row>
    <row r="15" spans="1:22" x14ac:dyDescent="0.25">
      <c r="A15" t="s">
        <v>164</v>
      </c>
      <c r="B15">
        <v>108</v>
      </c>
      <c r="C15">
        <v>371</v>
      </c>
      <c r="D15">
        <v>50</v>
      </c>
      <c r="E15">
        <v>132</v>
      </c>
      <c r="F15">
        <v>111</v>
      </c>
      <c r="G15">
        <v>126</v>
      </c>
      <c r="H15">
        <v>1020</v>
      </c>
    </row>
    <row r="16" spans="1:22" x14ac:dyDescent="0.25">
      <c r="A16" t="s">
        <v>165</v>
      </c>
      <c r="B16">
        <f>SUM(B13:B15)</f>
        <v>485</v>
      </c>
      <c r="C16">
        <f t="shared" ref="C16:H16" si="0">SUM(C13:C15)</f>
        <v>1221</v>
      </c>
      <c r="D16">
        <f t="shared" si="0"/>
        <v>250</v>
      </c>
      <c r="E16">
        <f t="shared" si="0"/>
        <v>463</v>
      </c>
      <c r="F16">
        <f t="shared" si="0"/>
        <v>396</v>
      </c>
      <c r="G16">
        <f t="shared" si="0"/>
        <v>443</v>
      </c>
      <c r="H16">
        <f t="shared" si="0"/>
        <v>3583</v>
      </c>
    </row>
    <row r="18" spans="1:8" x14ac:dyDescent="0.25">
      <c r="A18" t="s">
        <v>166</v>
      </c>
      <c r="B18">
        <v>113</v>
      </c>
      <c r="C18">
        <v>330</v>
      </c>
      <c r="D18">
        <v>50</v>
      </c>
      <c r="E18">
        <v>123</v>
      </c>
      <c r="F18">
        <v>105</v>
      </c>
      <c r="G18">
        <v>118</v>
      </c>
      <c r="H18">
        <v>912</v>
      </c>
    </row>
    <row r="19" spans="1:8" x14ac:dyDescent="0.25">
      <c r="A19" t="s">
        <v>167</v>
      </c>
      <c r="B19">
        <v>184</v>
      </c>
      <c r="C19">
        <v>320</v>
      </c>
      <c r="D19">
        <v>50</v>
      </c>
      <c r="E19">
        <v>140</v>
      </c>
      <c r="F19">
        <v>113</v>
      </c>
      <c r="G19">
        <v>132</v>
      </c>
      <c r="H19">
        <v>1019</v>
      </c>
    </row>
    <row r="20" spans="1:8" x14ac:dyDescent="0.25">
      <c r="A20" t="s">
        <v>168</v>
      </c>
      <c r="B20">
        <v>188</v>
      </c>
      <c r="C20">
        <v>438</v>
      </c>
      <c r="D20">
        <v>100</v>
      </c>
      <c r="E20">
        <v>168</v>
      </c>
      <c r="F20">
        <v>140</v>
      </c>
      <c r="G20">
        <v>160</v>
      </c>
      <c r="H20">
        <v>1358</v>
      </c>
    </row>
    <row r="21" spans="1:8" x14ac:dyDescent="0.25">
      <c r="A21" t="s">
        <v>169</v>
      </c>
      <c r="B21">
        <v>0</v>
      </c>
      <c r="C21">
        <v>101</v>
      </c>
      <c r="D21">
        <v>25</v>
      </c>
      <c r="E21">
        <v>34</v>
      </c>
      <c r="F21">
        <v>27</v>
      </c>
      <c r="G21">
        <v>31</v>
      </c>
      <c r="H21">
        <v>237</v>
      </c>
    </row>
    <row r="22" spans="1:8" x14ac:dyDescent="0.25">
      <c r="A22" t="s">
        <v>170</v>
      </c>
      <c r="B22">
        <f>SUM(B18:B21)</f>
        <v>485</v>
      </c>
      <c r="C22">
        <f t="shared" ref="C22:H22" si="1">SUM(C18:C21)</f>
        <v>1189</v>
      </c>
      <c r="D22">
        <f t="shared" si="1"/>
        <v>225</v>
      </c>
      <c r="E22">
        <f t="shared" si="1"/>
        <v>465</v>
      </c>
      <c r="F22">
        <f t="shared" si="1"/>
        <v>385</v>
      </c>
      <c r="G22">
        <f t="shared" si="1"/>
        <v>441</v>
      </c>
      <c r="H22">
        <f t="shared" si="1"/>
        <v>3526</v>
      </c>
    </row>
    <row r="24" spans="1:8" x14ac:dyDescent="0.25">
      <c r="A24" t="s">
        <v>171</v>
      </c>
      <c r="B24">
        <f>B22-B16</f>
        <v>0</v>
      </c>
      <c r="C24">
        <f t="shared" ref="C24:H24" si="2">C22-C16</f>
        <v>-32</v>
      </c>
      <c r="D24">
        <f t="shared" si="2"/>
        <v>-25</v>
      </c>
      <c r="E24">
        <f t="shared" si="2"/>
        <v>2</v>
      </c>
      <c r="F24">
        <f t="shared" si="2"/>
        <v>-11</v>
      </c>
      <c r="G24">
        <f t="shared" si="2"/>
        <v>-2</v>
      </c>
      <c r="H24">
        <f t="shared" si="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Single scores</vt:lpstr>
      <vt:lpstr>Pairwise scores</vt:lpstr>
      <vt:lpstr>Marginal scores</vt:lpstr>
      <vt:lpstr>S-DSM 40 instr</vt:lpstr>
      <vt:lpstr>E-DSM 40 instr</vt:lpstr>
      <vt:lpstr>Pctg of top archs with instr</vt:lpstr>
      <vt:lpstr>Notes</vt:lpstr>
      <vt:lpstr>selection</vt:lpstr>
      <vt:lpstr>Packaging</vt:lpstr>
      <vt:lpstr>Scheduling</vt:lpstr>
      <vt:lpstr>Potential scores (old)</vt:lpstr>
      <vt:lpstr>Panel scores (old)</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dani</cp:lastModifiedBy>
  <dcterms:created xsi:type="dcterms:W3CDTF">2011-11-21T04:46:48Z</dcterms:created>
  <dcterms:modified xsi:type="dcterms:W3CDTF">2012-04-15T14:17:13Z</dcterms:modified>
</cp:coreProperties>
</file>