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9035" windowHeight="7920" activeTab="4"/>
  </bookViews>
  <sheets>
    <sheet name="Sheet1" sheetId="15" r:id="rId1"/>
    <sheet name="Iridium missions alone" sheetId="1" r:id="rId2"/>
    <sheet name="Iridium missions alone (2)" sheetId="16" r:id="rId3"/>
    <sheet name="marginal scores" sheetId="17" r:id="rId4"/>
    <sheet name="Comparison to Decadal Missions" sheetId="2" r:id="rId5"/>
    <sheet name="New results" sheetId="13" r:id="rId6"/>
    <sheet name="Data Continuity study" sheetId="3" r:id="rId7"/>
    <sheet name="Sensitivity Analysis" sheetId="4" r:id="rId8"/>
    <sheet name="BIOMASS" sheetId="5" r:id="rId9"/>
    <sheet name="LORENTZ" sheetId="6" r:id="rId10"/>
    <sheet name="CTECS" sheetId="7" r:id="rId11"/>
    <sheet name="GRAVITY" sheetId="8" r:id="rId12"/>
    <sheet name="SPECTROM" sheetId="9" r:id="rId13"/>
    <sheet name="MICROMAS" sheetId="10" r:id="rId14"/>
    <sheet name="CTECS_AND_GRAV" sheetId="11" r:id="rId15"/>
    <sheet name="ALL_BUT_MICROMAS" sheetId="12" r:id="rId16"/>
    <sheet name="Sheet2" sheetId="14" r:id="rId17"/>
  </sheets>
  <definedNames>
    <definedName name="CL" localSheetId="2">'Iridium missions alone (2)'!$M$3</definedName>
    <definedName name="CL">'Iridium missions alone'!$M$3</definedName>
    <definedName name="HE" localSheetId="2">'Iridium missions alone (2)'!$P$3</definedName>
    <definedName name="HE">'Iridium missions alone'!$P$3</definedName>
    <definedName name="LA" localSheetId="2">'Iridium missions alone (2)'!$N$3</definedName>
    <definedName name="LA">'Iridium missions alone'!$N$3</definedName>
    <definedName name="SE" localSheetId="2">'Iridium missions alone (2)'!$Q$3</definedName>
    <definedName name="SE">'Iridium missions alone'!$Q$3</definedName>
    <definedName name="WA" localSheetId="2">'Iridium missions alone (2)'!$O$3</definedName>
    <definedName name="WA">'Iridium missions alone'!$O$3</definedName>
    <definedName name="WE" localSheetId="2">'Iridium missions alone (2)'!$L$3</definedName>
    <definedName name="WE">'Iridium missions alone'!$L$3</definedName>
  </definedNames>
  <calcPr calcId="145621"/>
</workbook>
</file>

<file path=xl/calcChain.xml><?xml version="1.0" encoding="utf-8"?>
<calcChain xmlns="http://schemas.openxmlformats.org/spreadsheetml/2006/main">
  <c r="B15" i="16" l="1"/>
  <c r="C15" i="16"/>
  <c r="D15" i="16"/>
  <c r="E15" i="16"/>
  <c r="F15" i="16"/>
  <c r="G15" i="16"/>
  <c r="B16" i="16"/>
  <c r="C16" i="16"/>
  <c r="D16" i="16"/>
  <c r="E16" i="16"/>
  <c r="F16" i="16"/>
  <c r="G16" i="16"/>
  <c r="B17" i="16"/>
  <c r="C17" i="16"/>
  <c r="H17" i="16" s="1"/>
  <c r="D17" i="16"/>
  <c r="E17" i="16"/>
  <c r="F17" i="16"/>
  <c r="G17" i="16"/>
  <c r="B18" i="16"/>
  <c r="C18" i="16"/>
  <c r="D18" i="16"/>
  <c r="E18" i="16"/>
  <c r="F18" i="16"/>
  <c r="G18" i="16"/>
  <c r="B19" i="16"/>
  <c r="C19" i="16"/>
  <c r="D19" i="16"/>
  <c r="E19" i="16"/>
  <c r="F19" i="16"/>
  <c r="G19" i="16"/>
  <c r="B20" i="16"/>
  <c r="C20" i="16"/>
  <c r="D20" i="16"/>
  <c r="E20" i="16"/>
  <c r="F20" i="16"/>
  <c r="G20" i="16"/>
  <c r="B21" i="16"/>
  <c r="C21" i="16"/>
  <c r="D21" i="16"/>
  <c r="E21" i="16"/>
  <c r="F21" i="16"/>
  <c r="G21" i="16"/>
  <c r="G33" i="16"/>
  <c r="F33" i="16"/>
  <c r="E33" i="16"/>
  <c r="D33" i="16"/>
  <c r="C33" i="16"/>
  <c r="B33" i="16"/>
  <c r="G32" i="16"/>
  <c r="F32" i="16"/>
  <c r="E32" i="16"/>
  <c r="D32" i="16"/>
  <c r="C32" i="16"/>
  <c r="B32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G29" i="16"/>
  <c r="F29" i="16"/>
  <c r="E29" i="16"/>
  <c r="D29" i="16"/>
  <c r="C29" i="16"/>
  <c r="B29" i="16"/>
  <c r="G28" i="16"/>
  <c r="F28" i="16"/>
  <c r="E28" i="16"/>
  <c r="D28" i="16"/>
  <c r="C28" i="16"/>
  <c r="B28" i="16"/>
  <c r="G27" i="16"/>
  <c r="F27" i="16"/>
  <c r="E27" i="16"/>
  <c r="D27" i="16"/>
  <c r="C27" i="16"/>
  <c r="B27" i="16"/>
  <c r="H19" i="16" l="1"/>
  <c r="H15" i="16"/>
  <c r="H27" i="16"/>
  <c r="H28" i="16"/>
  <c r="H29" i="16"/>
  <c r="H30" i="16"/>
  <c r="H31" i="16"/>
  <c r="H32" i="16"/>
  <c r="H20" i="16"/>
  <c r="H18" i="16"/>
  <c r="H16" i="16"/>
  <c r="H21" i="16"/>
  <c r="H33" i="16"/>
  <c r="F23" i="3"/>
  <c r="E23" i="3"/>
  <c r="F29" i="3"/>
  <c r="E29" i="3"/>
  <c r="F22" i="3"/>
  <c r="E22" i="3"/>
  <c r="F34" i="3"/>
  <c r="E34" i="3"/>
  <c r="F28" i="3"/>
  <c r="E28" i="3"/>
  <c r="F25" i="3"/>
  <c r="E25" i="3"/>
  <c r="F24" i="3"/>
  <c r="E24" i="3"/>
  <c r="F27" i="3"/>
  <c r="E27" i="3"/>
  <c r="F31" i="3"/>
  <c r="E31" i="3"/>
  <c r="F32" i="3"/>
  <c r="E32" i="3"/>
  <c r="F26" i="3"/>
  <c r="E26" i="3"/>
  <c r="F30" i="3"/>
  <c r="E30" i="3"/>
  <c r="F35" i="3"/>
  <c r="E35" i="3"/>
  <c r="F36" i="3"/>
  <c r="E36" i="3"/>
  <c r="F37" i="3"/>
  <c r="E37" i="3"/>
  <c r="F33" i="3"/>
  <c r="E33" i="3"/>
  <c r="J22" i="3"/>
  <c r="F3" i="3"/>
  <c r="F4" i="3"/>
  <c r="F6" i="3"/>
  <c r="F8" i="3"/>
  <c r="F10" i="3"/>
  <c r="F12" i="3"/>
  <c r="F14" i="3"/>
  <c r="F16" i="3"/>
  <c r="F2" i="3"/>
  <c r="E4" i="3"/>
  <c r="E6" i="3"/>
  <c r="E8" i="3"/>
  <c r="E10" i="3"/>
  <c r="E12" i="3"/>
  <c r="E14" i="3"/>
  <c r="E16" i="3"/>
  <c r="E2" i="3"/>
  <c r="B32" i="1"/>
  <c r="C32" i="1"/>
  <c r="H32" i="1" s="1"/>
  <c r="D32" i="1"/>
  <c r="E32" i="1"/>
  <c r="F32" i="1"/>
  <c r="G32" i="1"/>
  <c r="B33" i="1"/>
  <c r="C33" i="1"/>
  <c r="D33" i="1"/>
  <c r="E33" i="1"/>
  <c r="F33" i="1"/>
  <c r="G33" i="1"/>
  <c r="B20" i="1"/>
  <c r="C20" i="1"/>
  <c r="D20" i="1"/>
  <c r="E20" i="1"/>
  <c r="F20" i="1"/>
  <c r="G20" i="1"/>
  <c r="B21" i="1"/>
  <c r="C21" i="1"/>
  <c r="D21" i="1"/>
  <c r="E21" i="1"/>
  <c r="F21" i="1"/>
  <c r="G21" i="1"/>
  <c r="B27" i="1"/>
  <c r="H33" i="1" l="1"/>
  <c r="E17" i="3"/>
  <c r="E15" i="3"/>
  <c r="E13" i="3"/>
  <c r="E11" i="3"/>
  <c r="E9" i="3"/>
  <c r="E7" i="3"/>
  <c r="E5" i="3"/>
  <c r="E3" i="3"/>
  <c r="F17" i="3"/>
  <c r="F15" i="3"/>
  <c r="F13" i="3"/>
  <c r="F11" i="3"/>
  <c r="F9" i="3"/>
  <c r="F7" i="3"/>
  <c r="F5" i="3"/>
  <c r="H20" i="1"/>
  <c r="H21" i="1"/>
  <c r="I19" i="13" l="1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H4" i="13"/>
  <c r="I4" i="13"/>
  <c r="H5" i="13"/>
  <c r="I5" i="13"/>
  <c r="H6" i="13"/>
  <c r="I6" i="13"/>
  <c r="H7" i="13"/>
  <c r="I7" i="13"/>
  <c r="H8" i="13"/>
  <c r="I8" i="13"/>
  <c r="H9" i="13"/>
  <c r="I9" i="13"/>
  <c r="T5" i="13"/>
  <c r="S5" i="13"/>
  <c r="R5" i="13"/>
  <c r="Q5" i="13"/>
  <c r="P5" i="13"/>
  <c r="O5" i="13"/>
  <c r="I3" i="13"/>
  <c r="H3" i="13"/>
  <c r="T6" i="13"/>
  <c r="S6" i="13"/>
  <c r="R6" i="13"/>
  <c r="Q6" i="13"/>
  <c r="P6" i="13"/>
  <c r="O6" i="13"/>
  <c r="L24" i="2" l="1"/>
  <c r="M24" i="2" s="1"/>
  <c r="I8" i="2"/>
  <c r="K8" i="2" s="1"/>
  <c r="L39" i="2" l="1"/>
  <c r="M39" i="2" s="1"/>
  <c r="L27" i="2"/>
  <c r="M27" i="2" s="1"/>
  <c r="L30" i="2"/>
  <c r="M30" i="2" s="1"/>
  <c r="L38" i="2"/>
  <c r="M38" i="2" s="1"/>
  <c r="L32" i="2"/>
  <c r="M32" i="2" s="1"/>
  <c r="L26" i="2"/>
  <c r="M26" i="2" s="1"/>
  <c r="L35" i="2"/>
  <c r="M35" i="2" s="1"/>
  <c r="L34" i="2"/>
  <c r="M34" i="2" s="1"/>
  <c r="L31" i="2"/>
  <c r="M31" i="2" s="1"/>
  <c r="L25" i="2"/>
  <c r="M25" i="2" s="1"/>
  <c r="L28" i="2"/>
  <c r="M28" i="2" s="1"/>
  <c r="L33" i="2"/>
  <c r="M33" i="2" s="1"/>
  <c r="L40" i="2"/>
  <c r="M40" i="2" s="1"/>
  <c r="L41" i="2"/>
  <c r="M41" i="2" s="1"/>
  <c r="L36" i="2"/>
  <c r="M36" i="2" s="1"/>
  <c r="L29" i="2"/>
  <c r="M29" i="2" s="1"/>
  <c r="L37" i="2"/>
  <c r="M37" i="2" s="1"/>
  <c r="I11" i="2"/>
  <c r="K11" i="2" s="1"/>
  <c r="I12" i="2"/>
  <c r="K12" i="2" s="1"/>
  <c r="I13" i="2"/>
  <c r="K13" i="2" s="1"/>
  <c r="G9" i="4"/>
  <c r="G11" i="4" s="1"/>
  <c r="F9" i="4"/>
  <c r="F11" i="4"/>
  <c r="G8" i="4"/>
  <c r="F8" i="4"/>
  <c r="B9" i="4"/>
  <c r="B11" i="4" s="1"/>
  <c r="C8" i="4"/>
  <c r="C9" i="4"/>
  <c r="C11" i="4" s="1"/>
  <c r="B8" i="4"/>
  <c r="I19" i="2"/>
  <c r="K19" i="2" s="1"/>
  <c r="I18" i="2"/>
  <c r="K18" i="2" s="1"/>
  <c r="I20" i="2"/>
  <c r="K20" i="2" s="1"/>
  <c r="I9" i="2"/>
  <c r="K9" i="2" s="1"/>
  <c r="I10" i="2"/>
  <c r="K10" i="2" s="1"/>
  <c r="I14" i="2"/>
  <c r="I15" i="2"/>
  <c r="K15" i="2" s="1"/>
  <c r="I16" i="2"/>
  <c r="K16" i="2" s="1"/>
  <c r="I17" i="2"/>
  <c r="K17" i="2" s="1"/>
  <c r="K14" i="2"/>
  <c r="I4" i="2"/>
  <c r="K4" i="2" s="1"/>
  <c r="I5" i="2"/>
  <c r="K5" i="2" s="1"/>
  <c r="I6" i="2"/>
  <c r="K6" i="2" s="1"/>
  <c r="I7" i="2"/>
  <c r="K7" i="2" s="1"/>
  <c r="I3" i="2"/>
  <c r="K3" i="2" s="1"/>
  <c r="O4" i="2"/>
  <c r="P4" i="2"/>
  <c r="Q4" i="2"/>
  <c r="R4" i="2"/>
  <c r="S4" i="2"/>
  <c r="N4" i="2"/>
  <c r="C27" i="1"/>
  <c r="H27" i="1" s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B28" i="1"/>
  <c r="B29" i="1"/>
  <c r="B30" i="1"/>
  <c r="B31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D15" i="1"/>
  <c r="E15" i="1"/>
  <c r="F15" i="1"/>
  <c r="G15" i="1"/>
  <c r="C15" i="1"/>
  <c r="B16" i="1"/>
  <c r="B17" i="1"/>
  <c r="B18" i="1"/>
  <c r="B19" i="1"/>
  <c r="B15" i="1"/>
  <c r="H31" i="1" l="1"/>
  <c r="H29" i="1"/>
  <c r="H12" i="2"/>
  <c r="H8" i="2"/>
  <c r="H20" i="2"/>
  <c r="H13" i="2"/>
  <c r="H19" i="2"/>
  <c r="H11" i="2"/>
  <c r="H15" i="2"/>
  <c r="H18" i="2"/>
  <c r="H10" i="2"/>
  <c r="H5" i="2"/>
  <c r="H17" i="2"/>
  <c r="H16" i="2"/>
  <c r="H14" i="2"/>
  <c r="H9" i="2"/>
  <c r="H3" i="2"/>
  <c r="H6" i="2"/>
  <c r="H4" i="2"/>
  <c r="H7" i="2"/>
  <c r="H30" i="1"/>
  <c r="H28" i="1"/>
  <c r="H15" i="1"/>
  <c r="H19" i="1"/>
  <c r="H17" i="1"/>
  <c r="H18" i="1"/>
  <c r="H16" i="1"/>
</calcChain>
</file>

<file path=xl/sharedStrings.xml><?xml version="1.0" encoding="utf-8"?>
<sst xmlns="http://schemas.openxmlformats.org/spreadsheetml/2006/main" count="1915" uniqueCount="233">
  <si>
    <t>Instrument</t>
  </si>
  <si>
    <t>BIOMASS</t>
  </si>
  <si>
    <t>LORENTZ_ERB</t>
  </si>
  <si>
    <t>CTECS</t>
  </si>
  <si>
    <t>GRAVITY</t>
  </si>
  <si>
    <t>SPECTROM</t>
  </si>
  <si>
    <t>MICROMAS</t>
  </si>
  <si>
    <t>Weather</t>
  </si>
  <si>
    <t>Climate</t>
  </si>
  <si>
    <t>Land</t>
  </si>
  <si>
    <t>Water</t>
  </si>
  <si>
    <t>Health</t>
  </si>
  <si>
    <t>Solid Earth</t>
  </si>
  <si>
    <t>Panel weights</t>
  </si>
  <si>
    <t>Unweighted average</t>
  </si>
  <si>
    <t>Weighted  average</t>
  </si>
  <si>
    <t>SCORES FROM MODEL</t>
  </si>
  <si>
    <t>WEIGHTED BY PANEL WEIGHTS</t>
  </si>
  <si>
    <t>WEIGHTED BY UNIFORM PANEL WEIGHTS</t>
  </si>
  <si>
    <t>CLARREO</t>
  </si>
  <si>
    <t>SMAP</t>
  </si>
  <si>
    <t>HYSPIRI</t>
  </si>
  <si>
    <t>ASCENDS</t>
  </si>
  <si>
    <t>ACE</t>
  </si>
  <si>
    <t>Unweighted</t>
  </si>
  <si>
    <t>weighted</t>
  </si>
  <si>
    <t>Cost</t>
  </si>
  <si>
    <t>ICESAT-II</t>
  </si>
  <si>
    <t>ratio (x100/$B)</t>
  </si>
  <si>
    <t>'Ecosystem Function'</t>
  </si>
  <si>
    <t>'full'</t>
  </si>
  <si>
    <t>'Surface composition'</t>
  </si>
  <si>
    <t>'SE1-2'</t>
  </si>
  <si>
    <t>'2.6.3 disaster monitoring'</t>
  </si>
  <si>
    <t>'Surface deformation'</t>
  </si>
  <si>
    <t>'ECO1-2'</t>
  </si>
  <si>
    <t>'SE2-2'</t>
  </si>
  <si>
    <t>'Aerosol-Cloud Forcing'</t>
  </si>
  <si>
    <t>'Aerosol-cloud discovery'</t>
  </si>
  <si>
    <t>obj</t>
  </si>
  <si>
    <t>param</t>
  </si>
  <si>
    <t>subobj</t>
  </si>
  <si>
    <t>instr</t>
  </si>
  <si>
    <t>attrib</t>
  </si>
  <si>
    <t>DESD_SAR</t>
  </si>
  <si>
    <t>DESD_LID</t>
  </si>
  <si>
    <t>MISSION SORTED BY SCIENCE PER DOLLAR</t>
  </si>
  <si>
    <t>'C1-2'</t>
  </si>
  <si>
    <t>'1.5.3 Cloud amount/distribution (horizontal and vertical)'</t>
  </si>
  <si>
    <t>'BIOMASS'</t>
  </si>
  <si>
    <t>'WE7-2'</t>
  </si>
  <si>
    <t>'Insufficient horizontal spatial resolution (tens of km)++Insufficient horizontal spatial resolution (~km)++Insufficient horizontal spatial resolution (~hundreds of m)'</t>
  </si>
  <si>
    <t>'Insufficient horizontal spatial resolution (tens of km)++Insufficient horizontal spatial resolution (~hundreds of m)++Insufficient horizontal spatial resolution (~km)'</t>
  </si>
  <si>
    <t>'C4-3'</t>
  </si>
  <si>
    <t>'1.9.3 Spectrally resolved SW radiance (0.3-2um)'</t>
  </si>
  <si>
    <t>'Radiance Calibration and Time-Reference Observatory'</t>
  </si>
  <si>
    <t>'LORENTZ_ERB'</t>
  </si>
  <si>
    <t>'C4-2'</t>
  </si>
  <si>
    <t>'1.9.2 Spectrally resolved IR radiance (200-2000cm-1)'</t>
  </si>
  <si>
    <t>'C4-6'</t>
  </si>
  <si>
    <t>'1.3.1 Atmospheric humidity (indirect)'</t>
  </si>
  <si>
    <t>'CTECS'</t>
  </si>
  <si>
    <t>'C4-5'</t>
  </si>
  <si>
    <t>'1.2.1 Atmospheric temperature fields'</t>
  </si>
  <si>
    <t>'C4-4'</t>
  </si>
  <si>
    <t>'1.3.3 GPS radio occultation'</t>
  </si>
  <si>
    <t>'WE5-1'</t>
  </si>
  <si>
    <t>'Radio Occultation'</t>
  </si>
  <si>
    <t>'WA2-3'</t>
  </si>
  <si>
    <t>'3.2.2 seafloor topography'</t>
  </si>
  <si>
    <t>'Surface water and ocean topography'</t>
  </si>
  <si>
    <t>'GRAVITY'</t>
  </si>
  <si>
    <t>'SE5-1'</t>
  </si>
  <si>
    <t>'Oceanic bathymetry'</t>
  </si>
  <si>
    <t>'SE4-2'</t>
  </si>
  <si>
    <t>'2.7.3 groundwater storage'</t>
  </si>
  <si>
    <t>'Temporal variations in Earth gravity field'</t>
  </si>
  <si>
    <t>'WA6-1'</t>
  </si>
  <si>
    <t>'Groundwater storage, ice sheet mass balance and ocean mass'</t>
  </si>
  <si>
    <t>'SE4-3'</t>
  </si>
  <si>
    <t>'4.1.3 glacier mass balance'</t>
  </si>
  <si>
    <t>'WA6-2'</t>
  </si>
  <si>
    <t>'WA6-3'</t>
  </si>
  <si>
    <t>'3.2.6 Ocean mass distribution'</t>
  </si>
  <si>
    <t>'SE4-4'</t>
  </si>
  <si>
    <t>'C5-2'</t>
  </si>
  <si>
    <t>'5.1.1 Geoid and gravity field variations'</t>
  </si>
  <si>
    <t>'Ocean Circulation, Heat Storage, and Climate Forcing'</t>
  </si>
  <si>
    <t>'SE4-1'</t>
  </si>
  <si>
    <t>'SPECTROM'</t>
  </si>
  <si>
    <t>'SPECTROM-time-averaged'</t>
  </si>
  <si>
    <t>'HE4-18'</t>
  </si>
  <si>
    <t>'1.8.13 Black carbon and other polluting aerosols'</t>
  </si>
  <si>
    <t>'Air Pollution and Respiratory and Cardiovascular Diseases'</t>
  </si>
  <si>
    <t>'Insufficient sensitivity in the troposphere'</t>
  </si>
  <si>
    <t>'HE4-9'</t>
  </si>
  <si>
    <t>'HE1-5'</t>
  </si>
  <si>
    <t>'1.8.3 CO2'</t>
  </si>
  <si>
    <t>'Ozone Processes: Ultraviolet Radiation and Cancer'</t>
  </si>
  <si>
    <t>'SPECTROM-space-averaged-time-averaged'</t>
  </si>
  <si>
    <t>'Insufficient sensitivity in the stratosphere'</t>
  </si>
  <si>
    <t>'SPECTROM-time-averaged-space-averaged'</t>
  </si>
  <si>
    <t>'HE1-6'</t>
  </si>
  <si>
    <t>'1.8.4 CH4'</t>
  </si>
  <si>
    <t>'HE4-8'</t>
  </si>
  <si>
    <t>'HE4-17'</t>
  </si>
  <si>
    <t>'HE1-7'</t>
  </si>
  <si>
    <t>'1.8.5 CO'</t>
  </si>
  <si>
    <t>'HE4-13'</t>
  </si>
  <si>
    <t>'HE4-4'</t>
  </si>
  <si>
    <t>'HE4-15'</t>
  </si>
  <si>
    <t>'1.8.8 CH2O and non-CH4 VOC'</t>
  </si>
  <si>
    <t>'HE4-6'</t>
  </si>
  <si>
    <t>'HE1-9'</t>
  </si>
  <si>
    <t>'HE1-11'</t>
  </si>
  <si>
    <t>'1.1.1 aerosol height/optical depth'</t>
  </si>
  <si>
    <t>'SPECTROM-space-averaged'</t>
  </si>
  <si>
    <t>'HE3-1'</t>
  </si>
  <si>
    <t>'1.8.16 Visible atmospheric plumes'</t>
  </si>
  <si>
    <t>'Acute Toxic Pollution and Releases'</t>
  </si>
  <si>
    <t>'SPECTROM-space-averaged-space-averaged'</t>
  </si>
  <si>
    <t>'Insufficient horizontal spatial resolution (&gt;10km)'</t>
  </si>
  <si>
    <t>'Insufficient horizontal spatial resolution (&gt;10km)++Insufficient horizontal spatial resolution (a few km)'</t>
  </si>
  <si>
    <t>'Insufficient horizontal spatial resolution (hundreds of m)++Insufficient horizontal spatial resolution (&gt;10km)++Insufficient horizontal spatial resolution (a few km)'</t>
  </si>
  <si>
    <t>'WE7-8'</t>
  </si>
  <si>
    <t>'C1-8'</t>
  </si>
  <si>
    <t>'ECO5-3'</t>
  </si>
  <si>
    <t>'3.1.3 Extended ocean color - NIR (atmospheric correction)'</t>
  </si>
  <si>
    <t>'Global Ocean Productivity'</t>
  </si>
  <si>
    <t>'Insufficient spectral sampling (multispectral)'</t>
  </si>
  <si>
    <t>'HE2-3'</t>
  </si>
  <si>
    <t>'2.4.2 vegetation state'</t>
  </si>
  <si>
    <t>'Heat Stress and Drought'</t>
  </si>
  <si>
    <t>'HE6-5'</t>
  </si>
  <si>
    <t>'Vector-borne and Zoonotic Disease'</t>
  </si>
  <si>
    <t>'C3-5'</t>
  </si>
  <si>
    <t>'3.1.2 Extended ocean color - UV (enhanced DOC, CDOM)'</t>
  </si>
  <si>
    <t>'Carbon Sources and Sinks'</t>
  </si>
  <si>
    <t>'Insufficient spectral sampling (10-100 channels)'</t>
  </si>
  <si>
    <t>'ECO5-2'</t>
  </si>
  <si>
    <t>'ECO4-2'</t>
  </si>
  <si>
    <t>'Coastal Ecosystem Dynamics'</t>
  </si>
  <si>
    <t>'WA7-2'</t>
  </si>
  <si>
    <t>'Inland and coastal water quality'</t>
  </si>
  <si>
    <t>'HE5-2'</t>
  </si>
  <si>
    <t>'Algal Blooms and Waterborne Infectious Diseases'</t>
  </si>
  <si>
    <t>'ECO4-3'</t>
  </si>
  <si>
    <t>High sensitivities</t>
  </si>
  <si>
    <t>Low sensitivities</t>
  </si>
  <si>
    <t>'Insufficient horizontal spatial resolution (&gt;10km)++Insufficient horizontal spatial resolution (hundreds of m)++Insufficient horizontal spatial resolution (a few km)'</t>
  </si>
  <si>
    <t>'WE4-1'</t>
  </si>
  <si>
    <t>'Comprehensive tropospheric aerosol characterization'</t>
  </si>
  <si>
    <t>'Insufficient vertical spatial resolution (10km)++Insufficient vertical spatial resolution (1km)'</t>
  </si>
  <si>
    <t>'Insufficient vertical spatial resolution (1km)++Insufficient vertical spatial resolution (10km)'</t>
  </si>
  <si>
    <t>'HE1-18'</t>
  </si>
  <si>
    <t>'WE6-7'</t>
  </si>
  <si>
    <t>'Comprehensive tropospheric O3 measurements'</t>
  </si>
  <si>
    <t>'Insufficient horizontal spatial resolution (&gt;1km)'</t>
  </si>
  <si>
    <t>'ECO3-2'</t>
  </si>
  <si>
    <t>'1.8.6 O2'</t>
  </si>
  <si>
    <t>'Carbon Budget'</t>
  </si>
  <si>
    <t>'SPECTROM-time-averaged-time-averaged'</t>
  </si>
  <si>
    <t>'No sensitivity during night'</t>
  </si>
  <si>
    <t>'ECO3-1'</t>
  </si>
  <si>
    <t>'WE6-2'</t>
  </si>
  <si>
    <t>'WE6-5'</t>
  </si>
  <si>
    <t>'ECO3-3'</t>
  </si>
  <si>
    <t>'WE6-3'</t>
  </si>
  <si>
    <t>Cost ($M)</t>
  </si>
  <si>
    <t>'HE1-4'</t>
  </si>
  <si>
    <t>'1.8.10 H2O2, OH, HO2 and isotopes (HDO, H218O)'</t>
  </si>
  <si>
    <t>'MICROMAS'</t>
  </si>
  <si>
    <t>'HE4-14'</t>
  </si>
  <si>
    <t>'1.8.7 NOx(NO, NO2), N2O5, HNO3'</t>
  </si>
  <si>
    <t>'HE1-8'</t>
  </si>
  <si>
    <t>'HE4-5'</t>
  </si>
  <si>
    <t>'HE1-1'</t>
  </si>
  <si>
    <t>'1.8.2 O3'</t>
  </si>
  <si>
    <t>'HE4-12'</t>
  </si>
  <si>
    <t>'HE4-3'</t>
  </si>
  <si>
    <t>'HE1-2'</t>
  </si>
  <si>
    <t>'1.8.1 H2O'</t>
  </si>
  <si>
    <t>'WA4-1'</t>
  </si>
  <si>
    <t>'Water vapor transport'</t>
  </si>
  <si>
    <t>'Insufficient vertical spatial resolution (~km)++Insufficient vertical spatial resolution (km)'</t>
  </si>
  <si>
    <t>'HE1-3'</t>
  </si>
  <si>
    <t>'1.8.14 ClO, BrO, halogen compounds'</t>
  </si>
  <si>
    <t>CTECS+GRAVITY</t>
  </si>
  <si>
    <t>SWOT</t>
  </si>
  <si>
    <t>GEO-CAPE</t>
  </si>
  <si>
    <t>ALL</t>
  </si>
  <si>
    <t>'ALL_SYSTEM'</t>
  </si>
  <si>
    <t>'ALL_SYSTEM-space-averaged'</t>
  </si>
  <si>
    <t>'ALL_SYSTEM-space-averaged-time-averaged'</t>
  </si>
  <si>
    <t>'ALL_SYSTEM-time-averaged'</t>
  </si>
  <si>
    <t>'ALL_SYSTEM-time-averaged-space-averaged'</t>
  </si>
  <si>
    <t>'C3-6'</t>
  </si>
  <si>
    <t>'Insufficient spatial resolution (~tens of km)++Insufficient spatial resolution (~km)'</t>
  </si>
  <si>
    <t>'ALL_SYSTEM-space-averaged-space-averaged'</t>
  </si>
  <si>
    <t>'Insufficient spatial resolution (~tens of km)'</t>
  </si>
  <si>
    <t>'Insufficient accuracy'</t>
  </si>
  <si>
    <t>'ALL_SYSTEM-time-averaged-time-averaged'</t>
  </si>
  <si>
    <t>'Insufficient temporal resolution (&lt; 1week)++Insufficient temporal resolution (&gt;1week)'</t>
  </si>
  <si>
    <t>'Insufficient spatial resolution (~km)++Insufficient spatial resolution (~tens of km)'</t>
  </si>
  <si>
    <t>'Insufficient horizontal spatial resolution (a few km)++Insufficient horizontal spatial resolution (&gt;10km)'</t>
  </si>
  <si>
    <t>Weighted average</t>
  </si>
  <si>
    <t>Science per $</t>
  </si>
  <si>
    <t>NEW no assimilation</t>
  </si>
  <si>
    <t>NEW assimilation</t>
  </si>
  <si>
    <t>IMAGER</t>
  </si>
  <si>
    <t>BOLOMETER</t>
  </si>
  <si>
    <t>GPSRO</t>
  </si>
  <si>
    <t>SPECTROMETER</t>
  </si>
  <si>
    <t>GEOSCAN</t>
  </si>
  <si>
    <t>GEOSCAN-IMAGER</t>
  </si>
  <si>
    <t>GEOSCAN-BOLOMETER</t>
  </si>
  <si>
    <t>GEOSCAN-GPSRO</t>
  </si>
  <si>
    <t>GEOSCAN-GRAVITY</t>
  </si>
  <si>
    <t>GEOSCAN-SPECTROM</t>
  </si>
  <si>
    <t>GEOSCAN-ALL</t>
  </si>
  <si>
    <t>GRACE-II</t>
  </si>
  <si>
    <t>DESDYNI</t>
  </si>
  <si>
    <t>Mission</t>
  </si>
  <si>
    <t>Data continuity NASA Only</t>
  </si>
  <si>
    <t>Data continuity NASA+ESA</t>
  </si>
  <si>
    <t>SCORE WEIGHTED</t>
  </si>
  <si>
    <t>Data continuity NASA Only normalized</t>
  </si>
  <si>
    <t>Data continuity NASA+ESA normalized</t>
  </si>
  <si>
    <t>REFLECTOM</t>
  </si>
  <si>
    <t>ref</t>
  </si>
  <si>
    <t>Marginal score (%)</t>
  </si>
  <si>
    <t>MICROMAS-ADV</t>
  </si>
  <si>
    <t>DORIS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</si>
</sst>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"/>
    <numFmt numFmtId="167" formatCode="_(* #,##0.0_);_(* \(#,##0.0\);_(* &quot;-&quot;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0" fontId="0" fillId="0" borderId="0" xfId="2" applyNumberFormat="1" applyFont="1"/>
    <xf numFmtId="0" fontId="3" fillId="0" borderId="0" xfId="0" applyFont="1"/>
    <xf numFmtId="10" fontId="3" fillId="0" borderId="0" xfId="2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0" fontId="4" fillId="0" borderId="0" xfId="0" applyFont="1"/>
    <xf numFmtId="43" fontId="1" fillId="0" borderId="0" xfId="1" applyFont="1"/>
    <xf numFmtId="0" fontId="0" fillId="0" borderId="0" xfId="0" applyFont="1"/>
    <xf numFmtId="10" fontId="1" fillId="0" borderId="0" xfId="2" applyNumberFormat="1" applyFont="1"/>
    <xf numFmtId="165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ont="1" applyBorder="1" applyAlignment="1">
      <alignment horizontal="left" vertical="center"/>
    </xf>
    <xf numFmtId="10" fontId="0" fillId="0" borderId="0" xfId="2" applyNumberFormat="1" applyFont="1" applyBorder="1"/>
    <xf numFmtId="10" fontId="1" fillId="0" borderId="0" xfId="2" applyNumberFormat="1" applyFont="1" applyBorder="1"/>
    <xf numFmtId="43" fontId="1" fillId="0" borderId="0" xfId="1" applyFont="1" applyBorder="1"/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3" fillId="3" borderId="7" xfId="0" applyFont="1" applyFill="1" applyBorder="1"/>
    <xf numFmtId="165" fontId="0" fillId="0" borderId="8" xfId="0" applyNumberFormat="1" applyBorder="1"/>
    <xf numFmtId="0" fontId="0" fillId="4" borderId="7" xfId="0" applyFill="1" applyBorder="1"/>
    <xf numFmtId="0" fontId="0" fillId="4" borderId="4" xfId="0" applyFill="1" applyBorder="1"/>
    <xf numFmtId="10" fontId="1" fillId="0" borderId="5" xfId="2" applyNumberFormat="1" applyFont="1" applyBorder="1"/>
    <xf numFmtId="43" fontId="1" fillId="0" borderId="5" xfId="1" applyFont="1" applyBorder="1"/>
    <xf numFmtId="165" fontId="0" fillId="0" borderId="6" xfId="0" applyNumberFormat="1" applyBorder="1"/>
    <xf numFmtId="0" fontId="3" fillId="3" borderId="4" xfId="0" applyFont="1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0" fillId="0" borderId="0" xfId="2" applyFont="1"/>
    <xf numFmtId="0" fontId="0" fillId="0" borderId="0" xfId="0" applyFill="1" applyBorder="1"/>
    <xf numFmtId="10" fontId="0" fillId="0" borderId="0" xfId="2" applyNumberFormat="1" applyFont="1" applyFill="1" applyBorder="1"/>
    <xf numFmtId="164" fontId="0" fillId="0" borderId="0" xfId="2" applyNumberFormat="1" applyFont="1" applyFill="1" applyBorder="1"/>
    <xf numFmtId="43" fontId="0" fillId="0" borderId="0" xfId="1" applyFont="1" applyFill="1" applyBorder="1"/>
    <xf numFmtId="166" fontId="0" fillId="0" borderId="0" xfId="0" applyNumberFormat="1" applyFill="1" applyBorder="1"/>
    <xf numFmtId="10" fontId="0" fillId="5" borderId="0" xfId="2" applyNumberFormat="1" applyFont="1" applyFill="1" applyBorder="1"/>
    <xf numFmtId="0" fontId="0" fillId="0" borderId="0" xfId="0" applyBorder="1" applyAlignment="1">
      <alignment horizontal="left" vertical="center"/>
    </xf>
    <xf numFmtId="10" fontId="0" fillId="5" borderId="9" xfId="2" applyNumberFormat="1" applyFont="1" applyFill="1" applyBorder="1"/>
    <xf numFmtId="10" fontId="0" fillId="0" borderId="9" xfId="2" applyNumberFormat="1" applyFont="1" applyFill="1" applyBorder="1"/>
    <xf numFmtId="0" fontId="2" fillId="6" borderId="10" xfId="0" applyFont="1" applyFill="1" applyBorder="1"/>
    <xf numFmtId="0" fontId="2" fillId="6" borderId="9" xfId="0" applyFont="1" applyFill="1" applyBorder="1"/>
    <xf numFmtId="0" fontId="2" fillId="6" borderId="11" xfId="0" applyFont="1" applyFill="1" applyBorder="1" applyAlignment="1">
      <alignment wrapText="1"/>
    </xf>
    <xf numFmtId="0" fontId="0" fillId="0" borderId="10" xfId="0" applyFont="1" applyBorder="1"/>
    <xf numFmtId="0" fontId="0" fillId="0" borderId="9" xfId="0" applyFont="1" applyBorder="1"/>
    <xf numFmtId="0" fontId="0" fillId="0" borderId="11" xfId="0" applyFont="1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0" xfId="0" applyFont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4" borderId="0" xfId="0" applyFill="1" applyBorder="1"/>
    <xf numFmtId="10" fontId="0" fillId="0" borderId="0" xfId="0" applyNumberFormat="1"/>
    <xf numFmtId="168" fontId="0" fillId="0" borderId="0" xfId="1" applyNumberFormat="1" applyFont="1"/>
    <xf numFmtId="0" fontId="3" fillId="3" borderId="0" xfId="0" applyFont="1" applyFill="1" applyBorder="1"/>
    <xf numFmtId="10" fontId="3" fillId="3" borderId="0" xfId="2" applyNumberFormat="1" applyFont="1" applyFill="1" applyBorder="1"/>
    <xf numFmtId="43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Instrument benefit to Decadal</a:t>
            </a:r>
            <a:r>
              <a:rPr lang="en-US" baseline="0"/>
              <a:t> panels (using panel weights)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alone'!$B$14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alone'!$B$15:$B$19</c:f>
              <c:numCache>
                <c:formatCode>0.00%</c:formatCode>
                <c:ptCount val="5"/>
                <c:pt idx="0">
                  <c:v>2.0579666666666672E-3</c:v>
                </c:pt>
                <c:pt idx="1">
                  <c:v>0</c:v>
                </c:pt>
                <c:pt idx="2">
                  <c:v>4.11522E-2</c:v>
                </c:pt>
                <c:pt idx="3">
                  <c:v>0</c:v>
                </c:pt>
                <c:pt idx="4">
                  <c:v>1.3812680952380953E-2</c:v>
                </c:pt>
              </c:numCache>
            </c:numRef>
          </c:val>
        </c:ser>
        <c:ser>
          <c:idx val="1"/>
          <c:order val="1"/>
          <c:tx>
            <c:strRef>
              <c:f>'Iridium missions alone'!$C$14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alone'!$C$15:$C$19</c:f>
              <c:numCache>
                <c:formatCode>0.00%</c:formatCode>
                <c:ptCount val="5"/>
                <c:pt idx="0">
                  <c:v>4.0393166666666596E-3</c:v>
                </c:pt>
                <c:pt idx="1">
                  <c:v>1.2119666666666659E-2</c:v>
                </c:pt>
                <c:pt idx="2">
                  <c:v>1.8179499999999998E-2</c:v>
                </c:pt>
                <c:pt idx="3">
                  <c:v>9.2555387999999992E-3</c:v>
                </c:pt>
                <c:pt idx="4">
                  <c:v>4.0393166666666596E-3</c:v>
                </c:pt>
              </c:numCache>
            </c:numRef>
          </c:val>
        </c:ser>
        <c:ser>
          <c:idx val="2"/>
          <c:order val="2"/>
          <c:tx>
            <c:strRef>
              <c:f>'Iridium missions alone'!$D$14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alone'!$D$15:$D$19</c:f>
              <c:numCache>
                <c:formatCode>0.00%</c:formatCode>
                <c:ptCount val="5"/>
                <c:pt idx="0">
                  <c:v>7.2100000000000003E-3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alone'!$E$14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alone'!$E$15:$E$19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3.705E-3</c:v>
                </c:pt>
                <c:pt idx="3">
                  <c:v>1.9109999999999999E-2</c:v>
                </c:pt>
                <c:pt idx="4">
                  <c:v>2.4699999999999948E-3</c:v>
                </c:pt>
              </c:numCache>
            </c:numRef>
          </c:val>
        </c:ser>
        <c:ser>
          <c:idx val="4"/>
          <c:order val="4"/>
          <c:tx>
            <c:strRef>
              <c:f>'Iridium missions alone'!$F$14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alone'!$F$15:$F$19</c:f>
              <c:numCache>
                <c:formatCode>0.00%</c:formatCode>
                <c:ptCount val="5"/>
                <c:pt idx="0">
                  <c:v>7.0659722222222218E-3</c:v>
                </c:pt>
                <c:pt idx="1">
                  <c:v>4.6250000000000032E-3</c:v>
                </c:pt>
                <c:pt idx="2">
                  <c:v>1.9078125000000001E-4</c:v>
                </c:pt>
                <c:pt idx="3">
                  <c:v>0</c:v>
                </c:pt>
                <c:pt idx="4">
                  <c:v>1.63239375E-2</c:v>
                </c:pt>
              </c:numCache>
            </c:numRef>
          </c:val>
        </c:ser>
        <c:ser>
          <c:idx val="5"/>
          <c:order val="5"/>
          <c:tx>
            <c:strRef>
              <c:f>'Iridium missions alone'!$G$14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alone'!$G$15:$G$19</c:f>
              <c:numCache>
                <c:formatCode>0.00%</c:formatCode>
                <c:ptCount val="5"/>
                <c:pt idx="0">
                  <c:v>5.6068000000000003E-3</c:v>
                </c:pt>
                <c:pt idx="1">
                  <c:v>0</c:v>
                </c:pt>
                <c:pt idx="2">
                  <c:v>0</c:v>
                </c:pt>
                <c:pt idx="3">
                  <c:v>3.0601999999999997E-2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22848"/>
        <c:axId val="96624640"/>
      </c:barChart>
      <c:catAx>
        <c:axId val="966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624640"/>
        <c:crosses val="autoZero"/>
        <c:auto val="1"/>
        <c:lblAlgn val="ctr"/>
        <c:lblOffset val="100"/>
        <c:noMultiLvlLbl val="0"/>
      </c:catAx>
      <c:valAx>
        <c:axId val="96624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6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Instrument benefit to Decadal</a:t>
            </a:r>
            <a:r>
              <a:rPr lang="en-US" baseline="0"/>
              <a:t> panels (using panel weights)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 (2)'!$B$14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(2)'!$B$15:$B$19</c:f>
              <c:numCache>
                <c:formatCode>0.00%</c:formatCode>
                <c:ptCount val="5"/>
                <c:pt idx="0">
                  <c:v>2.0579666666666672E-3</c:v>
                </c:pt>
                <c:pt idx="1">
                  <c:v>0</c:v>
                </c:pt>
                <c:pt idx="2">
                  <c:v>4.11522E-2</c:v>
                </c:pt>
                <c:pt idx="3">
                  <c:v>0</c:v>
                </c:pt>
                <c:pt idx="4">
                  <c:v>1.3812680952380953E-2</c:v>
                </c:pt>
              </c:numCache>
            </c:numRef>
          </c:val>
        </c:ser>
        <c:ser>
          <c:idx val="1"/>
          <c:order val="1"/>
          <c:tx>
            <c:strRef>
              <c:f>'Iridium missions alone (2)'!$C$14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(2)'!$C$15:$C$19</c:f>
              <c:numCache>
                <c:formatCode>0.00%</c:formatCode>
                <c:ptCount val="5"/>
                <c:pt idx="0">
                  <c:v>4.0393166666666596E-3</c:v>
                </c:pt>
                <c:pt idx="1">
                  <c:v>1.2119666666666659E-2</c:v>
                </c:pt>
                <c:pt idx="2">
                  <c:v>1.8179499999999998E-2</c:v>
                </c:pt>
                <c:pt idx="3">
                  <c:v>9.2555387999999992E-3</c:v>
                </c:pt>
                <c:pt idx="4">
                  <c:v>4.0393166666666596E-3</c:v>
                </c:pt>
              </c:numCache>
            </c:numRef>
          </c:val>
        </c:ser>
        <c:ser>
          <c:idx val="2"/>
          <c:order val="2"/>
          <c:tx>
            <c:strRef>
              <c:f>'Iridium missions alone (2)'!$D$14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(2)'!$D$15:$D$19</c:f>
              <c:numCache>
                <c:formatCode>0.00%</c:formatCode>
                <c:ptCount val="5"/>
                <c:pt idx="0">
                  <c:v>7.2100000000000003E-3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 (2)'!$E$14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(2)'!$E$15:$E$19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3.705E-3</c:v>
                </c:pt>
                <c:pt idx="3">
                  <c:v>1.9109999999999999E-2</c:v>
                </c:pt>
                <c:pt idx="4">
                  <c:v>2.4699999999999948E-3</c:v>
                </c:pt>
              </c:numCache>
            </c:numRef>
          </c:val>
        </c:ser>
        <c:ser>
          <c:idx val="4"/>
          <c:order val="4"/>
          <c:tx>
            <c:strRef>
              <c:f>'Iridium missions alone (2)'!$F$14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(2)'!$F$15:$F$19</c:f>
              <c:numCache>
                <c:formatCode>0.00%</c:formatCode>
                <c:ptCount val="5"/>
                <c:pt idx="0">
                  <c:v>7.0659722222222218E-3</c:v>
                </c:pt>
                <c:pt idx="1">
                  <c:v>4.6250000000000032E-3</c:v>
                </c:pt>
                <c:pt idx="2">
                  <c:v>1.9078125000000001E-4</c:v>
                </c:pt>
                <c:pt idx="3">
                  <c:v>0</c:v>
                </c:pt>
                <c:pt idx="4">
                  <c:v>1.63239375E-2</c:v>
                </c:pt>
              </c:numCache>
            </c:numRef>
          </c:val>
        </c:ser>
        <c:ser>
          <c:idx val="5"/>
          <c:order val="5"/>
          <c:tx>
            <c:strRef>
              <c:f>'Iridium missions alone (2)'!$G$14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 (2)'!$A$15:$A$19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(2)'!$G$15:$G$19</c:f>
              <c:numCache>
                <c:formatCode>0.00%</c:formatCode>
                <c:ptCount val="5"/>
                <c:pt idx="0">
                  <c:v>5.6068000000000003E-3</c:v>
                </c:pt>
                <c:pt idx="1">
                  <c:v>0</c:v>
                </c:pt>
                <c:pt idx="2">
                  <c:v>0</c:v>
                </c:pt>
                <c:pt idx="3">
                  <c:v>3.0601999999999997E-2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74560"/>
        <c:axId val="100276096"/>
      </c:barChart>
      <c:catAx>
        <c:axId val="1002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76096"/>
        <c:crosses val="autoZero"/>
        <c:auto val="1"/>
        <c:lblAlgn val="ctr"/>
        <c:lblOffset val="100"/>
        <c:noMultiLvlLbl val="0"/>
      </c:catAx>
      <c:valAx>
        <c:axId val="100276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27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Instrument benefit to Decadal panels (using uniform weights)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 (2)'!$B$26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(2)'!$B$27:$B$31</c:f>
              <c:numCache>
                <c:formatCode>0.00%</c:formatCode>
                <c:ptCount val="5"/>
                <c:pt idx="0">
                  <c:v>1.6027777777777783E-3</c:v>
                </c:pt>
                <c:pt idx="1">
                  <c:v>0</c:v>
                </c:pt>
                <c:pt idx="2">
                  <c:v>3.2050000000000002E-2</c:v>
                </c:pt>
                <c:pt idx="3">
                  <c:v>0</c:v>
                </c:pt>
                <c:pt idx="4">
                  <c:v>1.0757539682539683E-2</c:v>
                </c:pt>
              </c:numCache>
            </c:numRef>
          </c:val>
        </c:ser>
        <c:ser>
          <c:idx val="1"/>
          <c:order val="1"/>
          <c:tx>
            <c:strRef>
              <c:f>'Iridium missions alone (2)'!$C$26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(2)'!$C$27:$C$31</c:f>
              <c:numCache>
                <c:formatCode>0.00%</c:formatCode>
                <c:ptCount val="5"/>
                <c:pt idx="0">
                  <c:v>3.2680555555555501E-3</c:v>
                </c:pt>
                <c:pt idx="1">
                  <c:v>9.80555555555555E-3</c:v>
                </c:pt>
                <c:pt idx="2">
                  <c:v>1.4708333333333332E-2</c:v>
                </c:pt>
                <c:pt idx="3">
                  <c:v>7.4882999999999998E-3</c:v>
                </c:pt>
                <c:pt idx="4">
                  <c:v>3.2680555555555501E-3</c:v>
                </c:pt>
              </c:numCache>
            </c:numRef>
          </c:val>
        </c:ser>
        <c:ser>
          <c:idx val="2"/>
          <c:order val="2"/>
          <c:tx>
            <c:strRef>
              <c:f>'Iridium missions alone (2)'!$D$26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(2)'!$D$27:$D$31</c:f>
              <c:numCache>
                <c:formatCode>0.00%</c:formatCode>
                <c:ptCount val="5"/>
                <c:pt idx="0">
                  <c:v>5.8333333333333336E-3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 (2)'!$E$26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(2)'!$E$27:$E$31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3.9583333333333337E-3</c:v>
                </c:pt>
                <c:pt idx="3">
                  <c:v>2.0416666666666666E-2</c:v>
                </c:pt>
                <c:pt idx="4">
                  <c:v>2.6388888888888833E-3</c:v>
                </c:pt>
              </c:numCache>
            </c:numRef>
          </c:val>
        </c:ser>
        <c:ser>
          <c:idx val="4"/>
          <c:order val="4"/>
          <c:tx>
            <c:strRef>
              <c:f>'Iridium missions alone (2)'!$F$26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(2)'!$F$27:$F$31</c:f>
              <c:numCache>
                <c:formatCode>0.00%</c:formatCode>
                <c:ptCount val="5"/>
                <c:pt idx="0">
                  <c:v>1.0609567901234566E-2</c:v>
                </c:pt>
                <c:pt idx="1">
                  <c:v>6.9444444444444501E-3</c:v>
                </c:pt>
                <c:pt idx="2">
                  <c:v>2.8645833333333333E-4</c:v>
                </c:pt>
                <c:pt idx="3">
                  <c:v>0</c:v>
                </c:pt>
                <c:pt idx="4">
                  <c:v>2.451041666666667E-2</c:v>
                </c:pt>
              </c:numCache>
            </c:numRef>
          </c:val>
        </c:ser>
        <c:ser>
          <c:idx val="5"/>
          <c:order val="5"/>
          <c:tx>
            <c:strRef>
              <c:f>'Iridium missions alone (2)'!$G$26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 (2)'!$A$27:$A$31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 (2)'!$G$27:$G$31</c:f>
              <c:numCache>
                <c:formatCode>0.00%</c:formatCode>
                <c:ptCount val="5"/>
                <c:pt idx="0">
                  <c:v>8.7333333333333343E-3</c:v>
                </c:pt>
                <c:pt idx="1">
                  <c:v>0</c:v>
                </c:pt>
                <c:pt idx="2">
                  <c:v>0</c:v>
                </c:pt>
                <c:pt idx="3">
                  <c:v>4.7666666666666663E-2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08864"/>
        <c:axId val="100310400"/>
      </c:barChart>
      <c:catAx>
        <c:axId val="100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10400"/>
        <c:crosses val="autoZero"/>
        <c:auto val="1"/>
        <c:lblAlgn val="ctr"/>
        <c:lblOffset val="100"/>
        <c:noMultiLvlLbl val="0"/>
      </c:catAx>
      <c:valAx>
        <c:axId val="1003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3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(2)'!$A$3</c:f>
              <c:strCache>
                <c:ptCount val="1"/>
                <c:pt idx="0">
                  <c:v>IMAGER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(2)'!$B$3:$G$3</c:f>
              <c:numCache>
                <c:formatCode>General</c:formatCode>
                <c:ptCount val="6"/>
                <c:pt idx="0">
                  <c:v>9.6166666666666692E-3</c:v>
                </c:pt>
                <c:pt idx="1">
                  <c:v>1.9608333333333301E-2</c:v>
                </c:pt>
                <c:pt idx="2">
                  <c:v>3.5000000000000003E-2</c:v>
                </c:pt>
                <c:pt idx="3">
                  <c:v>0</c:v>
                </c:pt>
                <c:pt idx="4">
                  <c:v>6.3657407407407399E-2</c:v>
                </c:pt>
                <c:pt idx="5">
                  <c:v>5.2400000000000002E-2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39072"/>
        <c:axId val="100344960"/>
      </c:barChart>
      <c:catAx>
        <c:axId val="10033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344960"/>
        <c:crosses val="autoZero"/>
        <c:auto val="1"/>
        <c:lblAlgn val="ctr"/>
        <c:lblOffset val="100"/>
        <c:noMultiLvlLbl val="0"/>
      </c:catAx>
      <c:valAx>
        <c:axId val="10034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3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(2)'!$A$4</c:f>
              <c:strCache>
                <c:ptCount val="1"/>
                <c:pt idx="0">
                  <c:v>BOLOMETER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(2)'!$B$4:$G$4</c:f>
              <c:numCache>
                <c:formatCode>General</c:formatCode>
                <c:ptCount val="6"/>
                <c:pt idx="0">
                  <c:v>0</c:v>
                </c:pt>
                <c:pt idx="1">
                  <c:v>5.88333333333333E-2</c:v>
                </c:pt>
                <c:pt idx="2">
                  <c:v>0</c:v>
                </c:pt>
                <c:pt idx="3">
                  <c:v>0</c:v>
                </c:pt>
                <c:pt idx="4">
                  <c:v>4.1666666666666699E-2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81824"/>
        <c:axId val="100383360"/>
      </c:barChart>
      <c:catAx>
        <c:axId val="10038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383360"/>
        <c:crosses val="autoZero"/>
        <c:auto val="1"/>
        <c:lblAlgn val="ctr"/>
        <c:lblOffset val="100"/>
        <c:noMultiLvlLbl val="0"/>
      </c:catAx>
      <c:valAx>
        <c:axId val="10038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38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(2)'!$A$5</c:f>
              <c:strCache>
                <c:ptCount val="1"/>
                <c:pt idx="0">
                  <c:v>GPSRO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(2)'!$B$5:$G$5</c:f>
              <c:numCache>
                <c:formatCode>General</c:formatCode>
                <c:ptCount val="6"/>
                <c:pt idx="0">
                  <c:v>0.1923</c:v>
                </c:pt>
                <c:pt idx="1">
                  <c:v>8.8249999999999995E-2</c:v>
                </c:pt>
                <c:pt idx="2">
                  <c:v>0</c:v>
                </c:pt>
                <c:pt idx="3">
                  <c:v>2.375E-2</c:v>
                </c:pt>
                <c:pt idx="4">
                  <c:v>1.71875E-3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2784"/>
        <c:axId val="106508672"/>
      </c:barChart>
      <c:catAx>
        <c:axId val="106502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08672"/>
        <c:crosses val="autoZero"/>
        <c:auto val="1"/>
        <c:lblAlgn val="ctr"/>
        <c:lblOffset val="100"/>
        <c:noMultiLvlLbl val="0"/>
      </c:catAx>
      <c:valAx>
        <c:axId val="10650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0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(2)'!$A$6</c:f>
              <c:strCache>
                <c:ptCount val="1"/>
                <c:pt idx="0">
                  <c:v>GRAVITY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(2)'!$B$6:$G$6</c:f>
              <c:numCache>
                <c:formatCode>General</c:formatCode>
                <c:ptCount val="6"/>
                <c:pt idx="0">
                  <c:v>0</c:v>
                </c:pt>
                <c:pt idx="1">
                  <c:v>4.4929799999999999E-2</c:v>
                </c:pt>
                <c:pt idx="2">
                  <c:v>0</c:v>
                </c:pt>
                <c:pt idx="3">
                  <c:v>0.1225</c:v>
                </c:pt>
                <c:pt idx="4">
                  <c:v>0</c:v>
                </c:pt>
                <c:pt idx="5">
                  <c:v>0.28599999999999998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29152"/>
        <c:axId val="106530688"/>
      </c:barChart>
      <c:catAx>
        <c:axId val="106529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30688"/>
        <c:crosses val="autoZero"/>
        <c:auto val="1"/>
        <c:lblAlgn val="ctr"/>
        <c:lblOffset val="100"/>
        <c:noMultiLvlLbl val="0"/>
      </c:catAx>
      <c:valAx>
        <c:axId val="10653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2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(2)'!$A$7</c:f>
              <c:strCache>
                <c:ptCount val="1"/>
                <c:pt idx="0">
                  <c:v>SPECTROMETER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(2)'!$B$7:$G$7</c:f>
              <c:numCache>
                <c:formatCode>General</c:formatCode>
                <c:ptCount val="6"/>
                <c:pt idx="0">
                  <c:v>6.45452380952381E-2</c:v>
                </c:pt>
                <c:pt idx="1">
                  <c:v>1.9608333333333301E-2</c:v>
                </c:pt>
                <c:pt idx="2">
                  <c:v>0</c:v>
                </c:pt>
                <c:pt idx="3">
                  <c:v>1.58333333333333E-2</c:v>
                </c:pt>
                <c:pt idx="4">
                  <c:v>0.14706250000000001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47072"/>
        <c:axId val="106548608"/>
      </c:barChart>
      <c:catAx>
        <c:axId val="106547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48608"/>
        <c:crosses val="autoZero"/>
        <c:auto val="1"/>
        <c:lblAlgn val="ctr"/>
        <c:lblOffset val="100"/>
        <c:noMultiLvlLbl val="0"/>
      </c:catAx>
      <c:valAx>
        <c:axId val="10654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654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 (2)'!$A$9</c:f>
              <c:strCache>
                <c:ptCount val="1"/>
                <c:pt idx="0">
                  <c:v>REFLECTOM</c:v>
                </c:pt>
              </c:strCache>
            </c:strRef>
          </c:tx>
          <c:invertIfNegative val="0"/>
          <c:cat>
            <c:strRef>
              <c:f>'Iridium missions alone (2)'!$B$2:$G$2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 (2)'!$B$9:$G$9</c:f>
              <c:numCache>
                <c:formatCode>General</c:formatCode>
                <c:ptCount val="6"/>
                <c:pt idx="0">
                  <c:v>0</c:v>
                </c:pt>
                <c:pt idx="1">
                  <c:v>7.4329800000000001E-2</c:v>
                </c:pt>
                <c:pt idx="2">
                  <c:v>0</c:v>
                </c:pt>
                <c:pt idx="3">
                  <c:v>1.9182500000000002E-2</c:v>
                </c:pt>
                <c:pt idx="4">
                  <c:v>0</c:v>
                </c:pt>
                <c:pt idx="5">
                  <c:v>6.7599999999999993E-2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41536"/>
        <c:axId val="107447424"/>
      </c:barChart>
      <c:catAx>
        <c:axId val="107441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7447424"/>
        <c:crosses val="autoZero"/>
        <c:auto val="1"/>
        <c:lblAlgn val="ctr"/>
        <c:lblOffset val="100"/>
        <c:noMultiLvlLbl val="0"/>
      </c:catAx>
      <c:valAx>
        <c:axId val="10744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7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 (2)'!$B$44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(2)'!$B$45:$B$50</c:f>
              <c:numCache>
                <c:formatCode>General</c:formatCode>
                <c:ptCount val="6"/>
                <c:pt idx="0">
                  <c:v>6.1960557257142793E-2</c:v>
                </c:pt>
                <c:pt idx="1">
                  <c:v>4.11522E-2</c:v>
                </c:pt>
                <c:pt idx="2">
                  <c:v>0</c:v>
                </c:pt>
                <c:pt idx="3">
                  <c:v>1.3812680952380953E-2</c:v>
                </c:pt>
                <c:pt idx="4">
                  <c:v>2.0579666666666672E-3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'Iridium missions alone (2)'!$C$44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(2)'!$C$45:$C$50</c:f>
              <c:numCache>
                <c:formatCode>General</c:formatCode>
                <c:ptCount val="6"/>
                <c:pt idx="0">
                  <c:v>4.4014111066666591E-2</c:v>
                </c:pt>
                <c:pt idx="1">
                  <c:v>1.8179499999999998E-2</c:v>
                </c:pt>
                <c:pt idx="2">
                  <c:v>9.2555387999999992E-3</c:v>
                </c:pt>
                <c:pt idx="3">
                  <c:v>4.0393166666666596E-3</c:v>
                </c:pt>
                <c:pt idx="4">
                  <c:v>4.0393166666666596E-3</c:v>
                </c:pt>
                <c:pt idx="5">
                  <c:v>1.2119666666666659E-2</c:v>
                </c:pt>
              </c:numCache>
            </c:numRef>
          </c:val>
        </c:ser>
        <c:ser>
          <c:idx val="2"/>
          <c:order val="2"/>
          <c:tx>
            <c:strRef>
              <c:f>'Iridium missions alone (2)'!$D$44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(2)'!$D$45:$D$50</c:f>
              <c:numCache>
                <c:formatCode>General</c:formatCode>
                <c:ptCount val="6"/>
                <c:pt idx="0">
                  <c:v>2.6265E-2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7.2100000000000003E-3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 (2)'!$E$44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(2)'!$E$45:$E$50</c:f>
              <c:numCache>
                <c:formatCode>General</c:formatCode>
                <c:ptCount val="6"/>
                <c:pt idx="0">
                  <c:v>1.9109999999999999E-2</c:v>
                </c:pt>
                <c:pt idx="1">
                  <c:v>3.705E-3</c:v>
                </c:pt>
                <c:pt idx="2">
                  <c:v>1.9109999999999999E-2</c:v>
                </c:pt>
                <c:pt idx="3">
                  <c:v>2.4699999999999948E-3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'Iridium missions alone (2)'!$F$44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(2)'!$F$45:$F$50</c:f>
              <c:numCache>
                <c:formatCode>General</c:formatCode>
                <c:ptCount val="6"/>
                <c:pt idx="0">
                  <c:v>2.9845638888888932E-2</c:v>
                </c:pt>
                <c:pt idx="1">
                  <c:v>1.9078125000000001E-4</c:v>
                </c:pt>
                <c:pt idx="2">
                  <c:v>0</c:v>
                </c:pt>
                <c:pt idx="3">
                  <c:v>1.63239375E-2</c:v>
                </c:pt>
                <c:pt idx="4">
                  <c:v>7.0659722222222218E-3</c:v>
                </c:pt>
                <c:pt idx="5">
                  <c:v>4.6250000000000032E-3</c:v>
                </c:pt>
              </c:numCache>
            </c:numRef>
          </c:val>
        </c:ser>
        <c:ser>
          <c:idx val="5"/>
          <c:order val="5"/>
          <c:tx>
            <c:strRef>
              <c:f>'Iridium missions alone (2)'!$G$44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 (2)'!$A$45:$A$50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 (2)'!$G$45:$G$50</c:f>
              <c:numCache>
                <c:formatCode>General</c:formatCode>
                <c:ptCount val="6"/>
                <c:pt idx="0">
                  <c:v>3.3405399999999995E-2</c:v>
                </c:pt>
                <c:pt idx="1">
                  <c:v>0</c:v>
                </c:pt>
                <c:pt idx="2">
                  <c:v>3.0601999999999997E-2</c:v>
                </c:pt>
                <c:pt idx="3">
                  <c:v>0</c:v>
                </c:pt>
                <c:pt idx="4">
                  <c:v>5.6068000000000003E-3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41056"/>
        <c:axId val="108542592"/>
      </c:barChart>
      <c:catAx>
        <c:axId val="108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42592"/>
        <c:crosses val="autoZero"/>
        <c:auto val="1"/>
        <c:lblAlgn val="ctr"/>
        <c:lblOffset val="100"/>
        <c:noMultiLvlLbl val="0"/>
      </c:catAx>
      <c:valAx>
        <c:axId val="108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'marginal scores'!$B$10</c:f>
              <c:strCache>
                <c:ptCount val="1"/>
                <c:pt idx="0">
                  <c:v>Marginal score (%)</c:v>
                </c:pt>
              </c:strCache>
            </c:strRef>
          </c:tx>
          <c:invertIfNegative val="0"/>
          <c:cat>
            <c:strRef>
              <c:f>'marginal scores'!$A$11:$A$15</c:f>
              <c:strCache>
                <c:ptCount val="5"/>
                <c:pt idx="0">
                  <c:v>GPSRO</c:v>
                </c:pt>
                <c:pt idx="1">
                  <c:v>SPECTROMETER</c:v>
                </c:pt>
                <c:pt idx="2">
                  <c:v>IMAGER</c:v>
                </c:pt>
                <c:pt idx="3">
                  <c:v>GRAVITY</c:v>
                </c:pt>
                <c:pt idx="4">
                  <c:v>BOLOMETER</c:v>
                </c:pt>
              </c:strCache>
            </c:strRef>
          </c:cat>
          <c:val>
            <c:numRef>
              <c:f>'marginal scores'!$B$11:$B$15</c:f>
              <c:numCache>
                <c:formatCode>0%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93824"/>
        <c:axId val="99303808"/>
      </c:barChart>
      <c:catAx>
        <c:axId val="992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303808"/>
        <c:crosses val="autoZero"/>
        <c:auto val="1"/>
        <c:lblAlgn val="ctr"/>
        <c:lblOffset val="100"/>
        <c:noMultiLvlLbl val="0"/>
      </c:catAx>
      <c:valAx>
        <c:axId val="993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Marginal score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929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Instrument benefit to Decadal panels (using uniform weights)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alone'!$B$26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alone'!$B$27:$B$31</c:f>
              <c:numCache>
                <c:formatCode>0.00%</c:formatCode>
                <c:ptCount val="5"/>
                <c:pt idx="0">
                  <c:v>1.6027777777777783E-3</c:v>
                </c:pt>
                <c:pt idx="1">
                  <c:v>0</c:v>
                </c:pt>
                <c:pt idx="2">
                  <c:v>3.2050000000000002E-2</c:v>
                </c:pt>
                <c:pt idx="3">
                  <c:v>0</c:v>
                </c:pt>
                <c:pt idx="4">
                  <c:v>1.0757539682539683E-2</c:v>
                </c:pt>
              </c:numCache>
            </c:numRef>
          </c:val>
        </c:ser>
        <c:ser>
          <c:idx val="1"/>
          <c:order val="1"/>
          <c:tx>
            <c:strRef>
              <c:f>'Iridium missions alone'!$C$26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alone'!$C$27:$C$31</c:f>
              <c:numCache>
                <c:formatCode>0.00%</c:formatCode>
                <c:ptCount val="5"/>
                <c:pt idx="0">
                  <c:v>3.2680555555555501E-3</c:v>
                </c:pt>
                <c:pt idx="1">
                  <c:v>9.80555555555555E-3</c:v>
                </c:pt>
                <c:pt idx="2">
                  <c:v>1.4708333333333332E-2</c:v>
                </c:pt>
                <c:pt idx="3">
                  <c:v>7.4882999999999998E-3</c:v>
                </c:pt>
                <c:pt idx="4">
                  <c:v>3.2680555555555501E-3</c:v>
                </c:pt>
              </c:numCache>
            </c:numRef>
          </c:val>
        </c:ser>
        <c:ser>
          <c:idx val="2"/>
          <c:order val="2"/>
          <c:tx>
            <c:strRef>
              <c:f>'Iridium missions alone'!$D$26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alone'!$D$27:$D$31</c:f>
              <c:numCache>
                <c:formatCode>0.00%</c:formatCode>
                <c:ptCount val="5"/>
                <c:pt idx="0">
                  <c:v>5.8333333333333336E-3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alone'!$E$26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alone'!$E$27:$E$31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3.9583333333333337E-3</c:v>
                </c:pt>
                <c:pt idx="3">
                  <c:v>2.0416666666666666E-2</c:v>
                </c:pt>
                <c:pt idx="4">
                  <c:v>2.6388888888888833E-3</c:v>
                </c:pt>
              </c:numCache>
            </c:numRef>
          </c:val>
        </c:ser>
        <c:ser>
          <c:idx val="4"/>
          <c:order val="4"/>
          <c:tx>
            <c:strRef>
              <c:f>'Iridium missions alone'!$F$26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alone'!$F$27:$F$31</c:f>
              <c:numCache>
                <c:formatCode>0.00%</c:formatCode>
                <c:ptCount val="5"/>
                <c:pt idx="0">
                  <c:v>1.0609567901234566E-2</c:v>
                </c:pt>
                <c:pt idx="1">
                  <c:v>6.9444444444444501E-3</c:v>
                </c:pt>
                <c:pt idx="2">
                  <c:v>2.8645833333333333E-4</c:v>
                </c:pt>
                <c:pt idx="3">
                  <c:v>0</c:v>
                </c:pt>
                <c:pt idx="4">
                  <c:v>2.451041666666667E-2</c:v>
                </c:pt>
              </c:numCache>
            </c:numRef>
          </c:val>
        </c:ser>
        <c:ser>
          <c:idx val="5"/>
          <c:order val="5"/>
          <c:tx>
            <c:strRef>
              <c:f>'Iridium missions alone'!$G$26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alone'!$A$27:$A$31</c:f>
              <c:strCache>
                <c:ptCount val="5"/>
                <c:pt idx="0">
                  <c:v>IMAGER</c:v>
                </c:pt>
                <c:pt idx="1">
                  <c:v>BOLOMETER</c:v>
                </c:pt>
                <c:pt idx="2">
                  <c:v>GPSRO</c:v>
                </c:pt>
                <c:pt idx="3">
                  <c:v>GRAVITY</c:v>
                </c:pt>
                <c:pt idx="4">
                  <c:v>SPECTROMETER</c:v>
                </c:pt>
              </c:strCache>
            </c:strRef>
          </c:cat>
          <c:val>
            <c:numRef>
              <c:f>'Iridium missions alone'!$G$27:$G$31</c:f>
              <c:numCache>
                <c:formatCode>0.00%</c:formatCode>
                <c:ptCount val="5"/>
                <c:pt idx="0">
                  <c:v>8.7333333333333343E-3</c:v>
                </c:pt>
                <c:pt idx="1">
                  <c:v>0</c:v>
                </c:pt>
                <c:pt idx="2">
                  <c:v>0</c:v>
                </c:pt>
                <c:pt idx="3">
                  <c:v>4.7666666666666663E-2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52736"/>
        <c:axId val="97654272"/>
      </c:barChart>
      <c:catAx>
        <c:axId val="97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4272"/>
        <c:crosses val="autoZero"/>
        <c:auto val="1"/>
        <c:lblAlgn val="ctr"/>
        <c:lblOffset val="100"/>
        <c:noMultiLvlLbl val="0"/>
      </c:catAx>
      <c:valAx>
        <c:axId val="976542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6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'marginal scores'!$B$34</c:f>
              <c:strCache>
                <c:ptCount val="1"/>
                <c:pt idx="0">
                  <c:v>Marginal score (%)</c:v>
                </c:pt>
              </c:strCache>
            </c:strRef>
          </c:tx>
          <c:invertIfNegative val="0"/>
          <c:cat>
            <c:strRef>
              <c:f>'marginal scores'!$A$35:$A$38</c:f>
              <c:strCache>
                <c:ptCount val="4"/>
                <c:pt idx="0">
                  <c:v>REFLECTOM</c:v>
                </c:pt>
                <c:pt idx="1">
                  <c:v>MICROMAS-ADV</c:v>
                </c:pt>
                <c:pt idx="2">
                  <c:v>MICROMAS</c:v>
                </c:pt>
                <c:pt idx="3">
                  <c:v>DORIS</c:v>
                </c:pt>
              </c:strCache>
            </c:strRef>
          </c:cat>
          <c:val>
            <c:numRef>
              <c:f>'marginal scores'!$B$35:$B$38</c:f>
              <c:numCache>
                <c:formatCode>0%</c:formatCode>
                <c:ptCount val="4"/>
                <c:pt idx="0">
                  <c:v>0.41764121488522998</c:v>
                </c:pt>
                <c:pt idx="1">
                  <c:v>0.27677195000163002</c:v>
                </c:pt>
                <c:pt idx="2">
                  <c:v>0.14223055315184399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25472"/>
        <c:axId val="70827008"/>
      </c:barChart>
      <c:catAx>
        <c:axId val="708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0827008"/>
        <c:crosses val="autoZero"/>
        <c:auto val="1"/>
        <c:lblAlgn val="ctr"/>
        <c:lblOffset val="100"/>
        <c:noMultiLvlLbl val="0"/>
      </c:catAx>
      <c:valAx>
        <c:axId val="708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Marginal score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7082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Iridium and Decadal Missions</a:t>
            </a:r>
            <a:endParaRPr lang="en-US" sz="14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sorted by weighted science per $(x100/$B)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to Decadal Missions'!$K$23</c:f>
              <c:strCache>
                <c:ptCount val="1"/>
                <c:pt idx="0">
                  <c:v>ratio (x100/$B)</c:v>
                </c:pt>
              </c:strCache>
            </c:strRef>
          </c:tx>
          <c:invertIfNegative val="0"/>
          <c:cat>
            <c:strRef>
              <c:f>'Comparison to Decadal Missions'!$A$24:$A$41</c:f>
              <c:strCache>
                <c:ptCount val="18"/>
                <c:pt idx="0">
                  <c:v>GEOSCAN-ALL</c:v>
                </c:pt>
                <c:pt idx="1">
                  <c:v>GEOSCAN-GPSRO</c:v>
                </c:pt>
                <c:pt idx="2">
                  <c:v>GEOSCAN-GRAVITY</c:v>
                </c:pt>
                <c:pt idx="3">
                  <c:v>HYSPIRI</c:v>
                </c:pt>
                <c:pt idx="4">
                  <c:v>GEOSCAN-SPECTROM</c:v>
                </c:pt>
                <c:pt idx="5">
                  <c:v>SWOT</c:v>
                </c:pt>
                <c:pt idx="6">
                  <c:v>GEOSCAN-IMAGER</c:v>
                </c:pt>
                <c:pt idx="7">
                  <c:v>GRACE-II</c:v>
                </c:pt>
                <c:pt idx="8">
                  <c:v>ICESAT-II</c:v>
                </c:pt>
                <c:pt idx="9">
                  <c:v>CLARREO</c:v>
                </c:pt>
                <c:pt idx="10">
                  <c:v>GEOSCAN-BOLOMETER</c:v>
                </c:pt>
                <c:pt idx="11">
                  <c:v>DESD_LID</c:v>
                </c:pt>
                <c:pt idx="12">
                  <c:v>DESD_SAR</c:v>
                </c:pt>
                <c:pt idx="13">
                  <c:v>DESDYNI</c:v>
                </c:pt>
                <c:pt idx="14">
                  <c:v>ACE</c:v>
                </c:pt>
                <c:pt idx="15">
                  <c:v>SMAP</c:v>
                </c:pt>
                <c:pt idx="16">
                  <c:v>ASCENDS</c:v>
                </c:pt>
                <c:pt idx="17">
                  <c:v>GEO-CAPE</c:v>
                </c:pt>
              </c:strCache>
            </c:strRef>
          </c:cat>
          <c:val>
            <c:numRef>
              <c:f>'Comparison to Decadal Missions'!$K$24:$K$41</c:f>
              <c:numCache>
                <c:formatCode>_(* #,##0.0_);_(* \(#,##0.0\);_(* "-"??_);_(@_)</c:formatCode>
                <c:ptCount val="18"/>
                <c:pt idx="0">
                  <c:v>102.64886234841269</c:v>
                </c:pt>
                <c:pt idx="1">
                  <c:v>31.613740624999995</c:v>
                </c:pt>
                <c:pt idx="2">
                  <c:v>29.483769399999996</c:v>
                </c:pt>
                <c:pt idx="3">
                  <c:v>28.340210422812202</c:v>
                </c:pt>
                <c:pt idx="4">
                  <c:v>18.322967559523804</c:v>
                </c:pt>
                <c:pt idx="5">
                  <c:v>14.223120416666662</c:v>
                </c:pt>
                <c:pt idx="6">
                  <c:v>12.990027777777772</c:v>
                </c:pt>
                <c:pt idx="7">
                  <c:v>11.840424628450105</c:v>
                </c:pt>
                <c:pt idx="8">
                  <c:v>8.6037973640856666</c:v>
                </c:pt>
                <c:pt idx="9">
                  <c:v>8.4792111111111002</c:v>
                </c:pt>
                <c:pt idx="10">
                  <c:v>8.3723333333333301</c:v>
                </c:pt>
                <c:pt idx="11">
                  <c:v>8.1632693965517227</c:v>
                </c:pt>
                <c:pt idx="12">
                  <c:v>7.4938773737373747</c:v>
                </c:pt>
                <c:pt idx="13">
                  <c:v>6.8959700562169264</c:v>
                </c:pt>
                <c:pt idx="14">
                  <c:v>6.7437979456729504</c:v>
                </c:pt>
                <c:pt idx="15">
                  <c:v>6.5295121263395375</c:v>
                </c:pt>
                <c:pt idx="16">
                  <c:v>5.0575291666666677</c:v>
                </c:pt>
                <c:pt idx="17">
                  <c:v>4.6509567659352129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70496"/>
        <c:axId val="99372032"/>
      </c:barChart>
      <c:catAx>
        <c:axId val="993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372032"/>
        <c:crosses val="autoZero"/>
        <c:auto val="1"/>
        <c:lblAlgn val="ctr"/>
        <c:lblOffset val="100"/>
        <c:noMultiLvlLbl val="0"/>
      </c:catAx>
      <c:valAx>
        <c:axId val="9937203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93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Iridium</a:t>
            </a:r>
            <a:r>
              <a:rPr lang="en-US" sz="1400" baseline="0"/>
              <a:t> and Decadal </a:t>
            </a:r>
            <a:r>
              <a:rPr lang="en-US" sz="1400"/>
              <a:t>Missions</a:t>
            </a:r>
          </a:p>
          <a:p>
            <a:pPr>
              <a:defRPr sz="1400"/>
            </a:pPr>
            <a:r>
              <a:rPr lang="en-US" sz="1400"/>
              <a:t> sorted by</a:t>
            </a:r>
            <a:r>
              <a:rPr lang="en-US" sz="1400" baseline="0"/>
              <a:t> weighted/unweighted science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to Decadal Missions'!$I$44</c:f>
              <c:strCache>
                <c:ptCount val="1"/>
                <c:pt idx="0">
                  <c:v>weighted</c:v>
                </c:pt>
              </c:strCache>
            </c:strRef>
          </c:tx>
          <c:invertIfNegative val="0"/>
          <c:cat>
            <c:strRef>
              <c:f>'Comparison to Decadal Missions'!$A$45:$A$62</c:f>
              <c:strCache>
                <c:ptCount val="18"/>
                <c:pt idx="0">
                  <c:v>GEOSCAN-ALL</c:v>
                </c:pt>
                <c:pt idx="1">
                  <c:v>HYSPIRI</c:v>
                </c:pt>
                <c:pt idx="2">
                  <c:v>DESDYNI</c:v>
                </c:pt>
                <c:pt idx="3">
                  <c:v>SWOT</c:v>
                </c:pt>
                <c:pt idx="4">
                  <c:v>ACE</c:v>
                </c:pt>
                <c:pt idx="5">
                  <c:v>DESD_SAR</c:v>
                </c:pt>
                <c:pt idx="6">
                  <c:v>GEOSCAN-GPSRO</c:v>
                </c:pt>
                <c:pt idx="7">
                  <c:v>GEO-CAPE</c:v>
                </c:pt>
                <c:pt idx="8">
                  <c:v>GEOSCAN-GRAVITY</c:v>
                </c:pt>
                <c:pt idx="9">
                  <c:v>GRACE-II</c:v>
                </c:pt>
                <c:pt idx="10">
                  <c:v>ICESAT-II</c:v>
                </c:pt>
                <c:pt idx="11">
                  <c:v>CLARREO</c:v>
                </c:pt>
                <c:pt idx="12">
                  <c:v>DESD_LID</c:v>
                </c:pt>
                <c:pt idx="13">
                  <c:v>GEOSCAN-SPECTROM</c:v>
                </c:pt>
                <c:pt idx="14">
                  <c:v>GEOSCAN-IMAGER</c:v>
                </c:pt>
                <c:pt idx="15">
                  <c:v>SMAP</c:v>
                </c:pt>
                <c:pt idx="16">
                  <c:v>ASCENDS</c:v>
                </c:pt>
                <c:pt idx="17">
                  <c:v>GEOSCAN-BOLOMETER</c:v>
                </c:pt>
              </c:strCache>
            </c:strRef>
          </c:cat>
          <c:val>
            <c:numRef>
              <c:f>'Comparison to Decadal Missions'!$I$45:$I$62</c:f>
              <c:numCache>
                <c:formatCode>0.00%</c:formatCode>
                <c:ptCount val="18"/>
                <c:pt idx="0">
                  <c:v>0.20529772469682539</c:v>
                </c:pt>
                <c:pt idx="1">
                  <c:v>0.12809775111111116</c:v>
                </c:pt>
                <c:pt idx="2">
                  <c:v>0.11585229694444438</c:v>
                </c:pt>
                <c:pt idx="3">
                  <c:v>0.11378496333333329</c:v>
                </c:pt>
                <c:pt idx="4">
                  <c:v>0.10978903055555564</c:v>
                </c:pt>
                <c:pt idx="5">
                  <c:v>8.2432651111111116E-2</c:v>
                </c:pt>
                <c:pt idx="6">
                  <c:v>6.3227481249999995E-2</c:v>
                </c:pt>
                <c:pt idx="7">
                  <c:v>5.9346208333333317E-2</c:v>
                </c:pt>
                <c:pt idx="8">
                  <c:v>5.8967538799999997E-2</c:v>
                </c:pt>
                <c:pt idx="9">
                  <c:v>5.5768399999999996E-2</c:v>
                </c:pt>
                <c:pt idx="10">
                  <c:v>5.2225049999999995E-2</c:v>
                </c:pt>
                <c:pt idx="11">
                  <c:v>5.0875266666666599E-2</c:v>
                </c:pt>
                <c:pt idx="12">
                  <c:v>4.7346962499999992E-2</c:v>
                </c:pt>
                <c:pt idx="13">
                  <c:v>3.664593511904761E-2</c:v>
                </c:pt>
                <c:pt idx="14">
                  <c:v>2.5980055555555548E-2</c:v>
                </c:pt>
                <c:pt idx="15">
                  <c:v>2.5726277777777778E-2</c:v>
                </c:pt>
                <c:pt idx="16">
                  <c:v>2.5287645833333341E-2</c:v>
                </c:pt>
                <c:pt idx="17">
                  <c:v>1.6744666666666661E-2</c:v>
                </c:pt>
              </c:numCache>
            </c:numRef>
          </c:val>
        </c:ser>
        <c:ser>
          <c:idx val="1"/>
          <c:order val="1"/>
          <c:tx>
            <c:strRef>
              <c:f>'Comparison to Decadal Missions'!$H$44</c:f>
              <c:strCache>
                <c:ptCount val="1"/>
                <c:pt idx="0">
                  <c:v>Unweighted</c:v>
                </c:pt>
              </c:strCache>
            </c:strRef>
          </c:tx>
          <c:invertIfNegative val="0"/>
          <c:cat>
            <c:strRef>
              <c:f>'Comparison to Decadal Missions'!$A$45:$A$62</c:f>
              <c:strCache>
                <c:ptCount val="18"/>
                <c:pt idx="0">
                  <c:v>GEOSCAN-ALL</c:v>
                </c:pt>
                <c:pt idx="1">
                  <c:v>HYSPIRI</c:v>
                </c:pt>
                <c:pt idx="2">
                  <c:v>DESDYNI</c:v>
                </c:pt>
                <c:pt idx="3">
                  <c:v>SWOT</c:v>
                </c:pt>
                <c:pt idx="4">
                  <c:v>ACE</c:v>
                </c:pt>
                <c:pt idx="5">
                  <c:v>DESD_SAR</c:v>
                </c:pt>
                <c:pt idx="6">
                  <c:v>GEOSCAN-GPSRO</c:v>
                </c:pt>
                <c:pt idx="7">
                  <c:v>GEO-CAPE</c:v>
                </c:pt>
                <c:pt idx="8">
                  <c:v>GEOSCAN-GRAVITY</c:v>
                </c:pt>
                <c:pt idx="9">
                  <c:v>GRACE-II</c:v>
                </c:pt>
                <c:pt idx="10">
                  <c:v>ICESAT-II</c:v>
                </c:pt>
                <c:pt idx="11">
                  <c:v>CLARREO</c:v>
                </c:pt>
                <c:pt idx="12">
                  <c:v>DESD_LID</c:v>
                </c:pt>
                <c:pt idx="13">
                  <c:v>GEOSCAN-SPECTROM</c:v>
                </c:pt>
                <c:pt idx="14">
                  <c:v>GEOSCAN-IMAGER</c:v>
                </c:pt>
                <c:pt idx="15">
                  <c:v>SMAP</c:v>
                </c:pt>
                <c:pt idx="16">
                  <c:v>ASCENDS</c:v>
                </c:pt>
                <c:pt idx="17">
                  <c:v>GEOSCAN-BOLOMETER</c:v>
                </c:pt>
              </c:strCache>
            </c:strRef>
          </c:cat>
          <c:val>
            <c:numRef>
              <c:f>'Comparison to Decadal Missions'!$H$45:$H$62</c:f>
              <c:numCache>
                <c:formatCode>0.00%</c:formatCode>
                <c:ptCount val="18"/>
                <c:pt idx="0">
                  <c:v>0.19881513906525569</c:v>
                </c:pt>
                <c:pt idx="1">
                  <c:v>0.1428378395061729</c:v>
                </c:pt>
                <c:pt idx="2">
                  <c:v>0.11991855709876537</c:v>
                </c:pt>
                <c:pt idx="3">
                  <c:v>0.13545361111111104</c:v>
                </c:pt>
                <c:pt idx="4">
                  <c:v>9.1793132716049455E-2</c:v>
                </c:pt>
                <c:pt idx="5">
                  <c:v>8.6472376543209883E-2</c:v>
                </c:pt>
                <c:pt idx="6">
                  <c:v>5.1003124999999996E-2</c:v>
                </c:pt>
                <c:pt idx="7">
                  <c:v>6.6706018518518498E-2</c:v>
                </c:pt>
                <c:pt idx="8">
                  <c:v>7.5571633333333332E-2</c:v>
                </c:pt>
                <c:pt idx="9">
                  <c:v>7.2983333333333331E-2</c:v>
                </c:pt>
                <c:pt idx="10">
                  <c:v>4.9140277777777769E-2</c:v>
                </c:pt>
                <c:pt idx="11">
                  <c:v>4.0538888888888833E-2</c:v>
                </c:pt>
                <c:pt idx="12">
                  <c:v>4.4714236111111104E-2</c:v>
                </c:pt>
                <c:pt idx="13">
                  <c:v>4.1174900793650784E-2</c:v>
                </c:pt>
                <c:pt idx="14">
                  <c:v>3.0047067901234559E-2</c:v>
                </c:pt>
                <c:pt idx="15">
                  <c:v>2.8932098765432096E-2</c:v>
                </c:pt>
                <c:pt idx="16">
                  <c:v>2.0779513888888896E-2</c:v>
                </c:pt>
                <c:pt idx="17">
                  <c:v>1.6750000000000001E-2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84704"/>
        <c:axId val="99411072"/>
      </c:barChart>
      <c:catAx>
        <c:axId val="99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411072"/>
        <c:crosses val="autoZero"/>
        <c:auto val="1"/>
        <c:lblAlgn val="ctr"/>
        <c:lblOffset val="100"/>
        <c:noMultiLvlLbl val="0"/>
      </c:catAx>
      <c:valAx>
        <c:axId val="994110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384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GEOScan vs Decadal Missions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sorted by normalized data continuity metric 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Continuity study'!$E$21</c:f>
              <c:strCache>
                <c:ptCount val="1"/>
                <c:pt idx="0">
                  <c:v>Data continuity NASA Only normalized</c:v>
                </c:pt>
              </c:strCache>
            </c:strRef>
          </c:tx>
          <c:invertIfNegative val="0"/>
          <c:cat>
            <c:strRef>
              <c:f>'Data Continuity study'!$A$22:$A$37</c:f>
              <c:strCache>
                <c:ptCount val="16"/>
                <c:pt idx="0">
                  <c:v>ACE</c:v>
                </c:pt>
                <c:pt idx="1">
                  <c:v>GEO-CAPE</c:v>
                </c:pt>
                <c:pt idx="2">
                  <c:v>DESDYNI</c:v>
                </c:pt>
                <c:pt idx="3">
                  <c:v>HYSPIRI</c:v>
                </c:pt>
                <c:pt idx="4">
                  <c:v>GEOSCAN-ALL</c:v>
                </c:pt>
                <c:pt idx="5">
                  <c:v>ICESAT-II</c:v>
                </c:pt>
                <c:pt idx="6">
                  <c:v>ASCENDS</c:v>
                </c:pt>
                <c:pt idx="7">
                  <c:v>SWOT</c:v>
                </c:pt>
                <c:pt idx="8">
                  <c:v>GEOSCAN-SPECTROM</c:v>
                </c:pt>
                <c:pt idx="9">
                  <c:v>SMAP</c:v>
                </c:pt>
                <c:pt idx="10">
                  <c:v>CLARREO</c:v>
                </c:pt>
                <c:pt idx="11">
                  <c:v>GEOSCAN-IMAGER</c:v>
                </c:pt>
                <c:pt idx="12">
                  <c:v>GRACE-II</c:v>
                </c:pt>
                <c:pt idx="13">
                  <c:v>GEOSCAN-GRAVITY</c:v>
                </c:pt>
                <c:pt idx="14">
                  <c:v>GEOSCAN-GPSRO</c:v>
                </c:pt>
                <c:pt idx="15">
                  <c:v>GEOSCAN-BOLOMETER</c:v>
                </c:pt>
              </c:strCache>
            </c:strRef>
          </c:cat>
          <c:val>
            <c:numRef>
              <c:f>'Data Continuity study'!$E$22:$E$37</c:f>
              <c:numCache>
                <c:formatCode>_(* #,##0.00_);_(* \(#,##0.00\);_(* "-"??_);_(@_)</c:formatCode>
                <c:ptCount val="16"/>
                <c:pt idx="0">
                  <c:v>0.81911154939558029</c:v>
                </c:pt>
                <c:pt idx="1">
                  <c:v>0.67993075980407292</c:v>
                </c:pt>
                <c:pt idx="2">
                  <c:v>0.67003939075645624</c:v>
                </c:pt>
                <c:pt idx="3">
                  <c:v>0.61331741991681976</c:v>
                </c:pt>
                <c:pt idx="4">
                  <c:v>0.54214583333333333</c:v>
                </c:pt>
                <c:pt idx="5">
                  <c:v>0.44648710317470935</c:v>
                </c:pt>
                <c:pt idx="6">
                  <c:v>0.42250000000008747</c:v>
                </c:pt>
                <c:pt idx="7">
                  <c:v>0.35835069444452816</c:v>
                </c:pt>
                <c:pt idx="8">
                  <c:v>0.34653125000000001</c:v>
                </c:pt>
                <c:pt idx="9">
                  <c:v>0.28448084778789373</c:v>
                </c:pt>
                <c:pt idx="10">
                  <c:v>0.12072569444446667</c:v>
                </c:pt>
                <c:pt idx="11">
                  <c:v>0.10302083333333334</c:v>
                </c:pt>
                <c:pt idx="12">
                  <c:v>7.48958333333552E-2</c:v>
                </c:pt>
                <c:pt idx="13">
                  <c:v>7.4895833333333342E-2</c:v>
                </c:pt>
                <c:pt idx="14">
                  <c:v>6.8677083333333347E-2</c:v>
                </c:pt>
                <c:pt idx="15">
                  <c:v>5.2041666666666667E-2</c:v>
                </c:pt>
              </c:numCache>
            </c:numRef>
          </c:val>
        </c:ser>
        <c:ser>
          <c:idx val="2"/>
          <c:order val="1"/>
          <c:tx>
            <c:strRef>
              <c:f>'Data Continuity study'!$F$21</c:f>
              <c:strCache>
                <c:ptCount val="1"/>
                <c:pt idx="0">
                  <c:v>Data continuity NASA+ESA normalized</c:v>
                </c:pt>
              </c:strCache>
            </c:strRef>
          </c:tx>
          <c:invertIfNegative val="0"/>
          <c:cat>
            <c:strRef>
              <c:f>'Data Continuity study'!$A$22:$A$37</c:f>
              <c:strCache>
                <c:ptCount val="16"/>
                <c:pt idx="0">
                  <c:v>ACE</c:v>
                </c:pt>
                <c:pt idx="1">
                  <c:v>GEO-CAPE</c:v>
                </c:pt>
                <c:pt idx="2">
                  <c:v>DESDYNI</c:v>
                </c:pt>
                <c:pt idx="3">
                  <c:v>HYSPIRI</c:v>
                </c:pt>
                <c:pt idx="4">
                  <c:v>GEOSCAN-ALL</c:v>
                </c:pt>
                <c:pt idx="5">
                  <c:v>ICESAT-II</c:v>
                </c:pt>
                <c:pt idx="6">
                  <c:v>ASCENDS</c:v>
                </c:pt>
                <c:pt idx="7">
                  <c:v>SWOT</c:v>
                </c:pt>
                <c:pt idx="8">
                  <c:v>GEOSCAN-SPECTROM</c:v>
                </c:pt>
                <c:pt idx="9">
                  <c:v>SMAP</c:v>
                </c:pt>
                <c:pt idx="10">
                  <c:v>CLARREO</c:v>
                </c:pt>
                <c:pt idx="11">
                  <c:v>GEOSCAN-IMAGER</c:v>
                </c:pt>
                <c:pt idx="12">
                  <c:v>GRACE-II</c:v>
                </c:pt>
                <c:pt idx="13">
                  <c:v>GEOSCAN-GRAVITY</c:v>
                </c:pt>
                <c:pt idx="14">
                  <c:v>GEOSCAN-GPSRO</c:v>
                </c:pt>
                <c:pt idx="15">
                  <c:v>GEOSCAN-BOLOMETER</c:v>
                </c:pt>
              </c:strCache>
            </c:strRef>
          </c:cat>
          <c:val>
            <c:numRef>
              <c:f>'Data Continuity study'!$F$22:$F$37</c:f>
              <c:numCache>
                <c:formatCode>_(* #,##0.00_);_(* \(#,##0.00\);_(* "-"??_);_(@_)</c:formatCode>
                <c:ptCount val="16"/>
                <c:pt idx="0">
                  <c:v>0.32473204860924271</c:v>
                </c:pt>
                <c:pt idx="1">
                  <c:v>0.2310928783131323</c:v>
                </c:pt>
                <c:pt idx="2">
                  <c:v>0.20282557089045936</c:v>
                </c:pt>
                <c:pt idx="3">
                  <c:v>0.20725928120931042</c:v>
                </c:pt>
                <c:pt idx="4">
                  <c:v>0.25229584482278022</c:v>
                </c:pt>
                <c:pt idx="5">
                  <c:v>0.126492057951725</c:v>
                </c:pt>
                <c:pt idx="6">
                  <c:v>0.15170645755675105</c:v>
                </c:pt>
                <c:pt idx="7">
                  <c:v>0.13142346990396667</c:v>
                </c:pt>
                <c:pt idx="8">
                  <c:v>0.12299995866404792</c:v>
                </c:pt>
                <c:pt idx="9">
                  <c:v>0.11903813008927709</c:v>
                </c:pt>
                <c:pt idx="10">
                  <c:v>0.18284213356092396</c:v>
                </c:pt>
                <c:pt idx="11">
                  <c:v>3.4472346230166671E-2</c:v>
                </c:pt>
                <c:pt idx="12">
                  <c:v>1.5012400793654479E-2</c:v>
                </c:pt>
                <c:pt idx="13">
                  <c:v>1.5012400793654479E-2</c:v>
                </c:pt>
                <c:pt idx="14">
                  <c:v>2.5899566723790311E-2</c:v>
                </c:pt>
                <c:pt idx="15">
                  <c:v>1.8930207379430627E-2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1856"/>
        <c:axId val="108990464"/>
      </c:barChart>
      <c:catAx>
        <c:axId val="99481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8990464"/>
        <c:crosses val="autoZero"/>
        <c:auto val="1"/>
        <c:lblAlgn val="ctr"/>
        <c:lblOffset val="100"/>
        <c:noMultiLvlLbl val="0"/>
      </c:catAx>
      <c:valAx>
        <c:axId val="1089904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481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alone'!$A$3</c:f>
              <c:strCache>
                <c:ptCount val="1"/>
                <c:pt idx="0">
                  <c:v>IMAGER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alone'!$B$3:$G$3</c:f>
              <c:numCache>
                <c:formatCode>General</c:formatCode>
                <c:ptCount val="6"/>
                <c:pt idx="0">
                  <c:v>9.6166666666666692E-3</c:v>
                </c:pt>
                <c:pt idx="1">
                  <c:v>1.9608333333333301E-2</c:v>
                </c:pt>
                <c:pt idx="2">
                  <c:v>3.5000000000000003E-2</c:v>
                </c:pt>
                <c:pt idx="3">
                  <c:v>0</c:v>
                </c:pt>
                <c:pt idx="4">
                  <c:v>6.3657407407407399E-2</c:v>
                </c:pt>
                <c:pt idx="5">
                  <c:v>5.2400000000000002E-2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560"/>
        <c:axId val="97668096"/>
      </c:barChart>
      <c:catAx>
        <c:axId val="97666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668096"/>
        <c:crosses val="autoZero"/>
        <c:auto val="1"/>
        <c:lblAlgn val="ctr"/>
        <c:lblOffset val="100"/>
        <c:noMultiLvlLbl val="0"/>
      </c:catAx>
      <c:valAx>
        <c:axId val="9766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6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alone'!$A$4</c:f>
              <c:strCache>
                <c:ptCount val="1"/>
                <c:pt idx="0">
                  <c:v>BOLOMETER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alone'!$B$4:$G$4</c:f>
              <c:numCache>
                <c:formatCode>General</c:formatCode>
                <c:ptCount val="6"/>
                <c:pt idx="0">
                  <c:v>0</c:v>
                </c:pt>
                <c:pt idx="1">
                  <c:v>5.88333333333333E-2</c:v>
                </c:pt>
                <c:pt idx="2">
                  <c:v>0</c:v>
                </c:pt>
                <c:pt idx="3">
                  <c:v>0</c:v>
                </c:pt>
                <c:pt idx="4">
                  <c:v>4.1666666666666699E-2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0384"/>
        <c:axId val="97686272"/>
      </c:barChart>
      <c:catAx>
        <c:axId val="97680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686272"/>
        <c:crosses val="autoZero"/>
        <c:auto val="1"/>
        <c:lblAlgn val="ctr"/>
        <c:lblOffset val="100"/>
        <c:noMultiLvlLbl val="0"/>
      </c:catAx>
      <c:valAx>
        <c:axId val="9768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768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alone'!$A$5</c:f>
              <c:strCache>
                <c:ptCount val="1"/>
                <c:pt idx="0">
                  <c:v>GPSRO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alone'!$B$5:$G$5</c:f>
              <c:numCache>
                <c:formatCode>General</c:formatCode>
                <c:ptCount val="6"/>
                <c:pt idx="0">
                  <c:v>0.1923</c:v>
                </c:pt>
                <c:pt idx="1">
                  <c:v>8.8249999999999995E-2</c:v>
                </c:pt>
                <c:pt idx="2">
                  <c:v>0</c:v>
                </c:pt>
                <c:pt idx="3">
                  <c:v>2.375E-2</c:v>
                </c:pt>
                <c:pt idx="4">
                  <c:v>1.71875E-3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51872"/>
        <c:axId val="99553664"/>
      </c:barChart>
      <c:catAx>
        <c:axId val="99551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553664"/>
        <c:crosses val="autoZero"/>
        <c:auto val="1"/>
        <c:lblAlgn val="ctr"/>
        <c:lblOffset val="100"/>
        <c:noMultiLvlLbl val="0"/>
      </c:catAx>
      <c:valAx>
        <c:axId val="9955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55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alone'!$A$6</c:f>
              <c:strCache>
                <c:ptCount val="1"/>
                <c:pt idx="0">
                  <c:v>GRAVITY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alone'!$B$6:$G$6</c:f>
              <c:numCache>
                <c:formatCode>General</c:formatCode>
                <c:ptCount val="6"/>
                <c:pt idx="0">
                  <c:v>0</c:v>
                </c:pt>
                <c:pt idx="1">
                  <c:v>4.4929799999999999E-2</c:v>
                </c:pt>
                <c:pt idx="2">
                  <c:v>0</c:v>
                </c:pt>
                <c:pt idx="3">
                  <c:v>0.1225</c:v>
                </c:pt>
                <c:pt idx="4">
                  <c:v>0</c:v>
                </c:pt>
                <c:pt idx="5">
                  <c:v>0.28599999999999998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82336"/>
        <c:axId val="99583872"/>
      </c:barChart>
      <c:catAx>
        <c:axId val="99582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583872"/>
        <c:crosses val="autoZero"/>
        <c:auto val="1"/>
        <c:lblAlgn val="ctr"/>
        <c:lblOffset val="100"/>
        <c:noMultiLvlLbl val="0"/>
      </c:catAx>
      <c:valAx>
        <c:axId val="995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58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alone'!$A$7</c:f>
              <c:strCache>
                <c:ptCount val="1"/>
                <c:pt idx="0">
                  <c:v>SPECTROMETER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alone'!$B$7:$G$7</c:f>
              <c:numCache>
                <c:formatCode>General</c:formatCode>
                <c:ptCount val="6"/>
                <c:pt idx="0">
                  <c:v>6.45452380952381E-2</c:v>
                </c:pt>
                <c:pt idx="1">
                  <c:v>1.9608333333333301E-2</c:v>
                </c:pt>
                <c:pt idx="2">
                  <c:v>0</c:v>
                </c:pt>
                <c:pt idx="3">
                  <c:v>1.58333333333333E-2</c:v>
                </c:pt>
                <c:pt idx="4">
                  <c:v>0.14706250000000001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4352"/>
        <c:axId val="99605888"/>
      </c:barChart>
      <c:catAx>
        <c:axId val="99604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605888"/>
        <c:crosses val="autoZero"/>
        <c:auto val="1"/>
        <c:lblAlgn val="ctr"/>
        <c:lblOffset val="100"/>
        <c:noMultiLvlLbl val="0"/>
      </c:catAx>
      <c:valAx>
        <c:axId val="9960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960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'Iridium missions alone'!$A$9</c:f>
              <c:strCache>
                <c:ptCount val="1"/>
                <c:pt idx="0">
                  <c:v>GEOSCAN</c:v>
                </c:pt>
              </c:strCache>
            </c:strRef>
          </c:tx>
          <c:invertIfNegative val="0"/>
          <c:cat>
            <c:strRef>
              <c:f>'Iridium missions alone'!$B$2:$G$2</c:f>
              <c:strCache>
                <c:ptCount val="6"/>
                <c:pt idx="0">
                  <c:v>Weather</c:v>
                </c:pt>
                <c:pt idx="1">
                  <c:v>Climate</c:v>
                </c:pt>
                <c:pt idx="2">
                  <c:v>Land</c:v>
                </c:pt>
                <c:pt idx="3">
                  <c:v>Water</c:v>
                </c:pt>
                <c:pt idx="4">
                  <c:v>Health</c:v>
                </c:pt>
                <c:pt idx="5">
                  <c:v>Solid Earth</c:v>
                </c:pt>
              </c:strCache>
            </c:strRef>
          </c:cat>
          <c:val>
            <c:numRef>
              <c:f>'Iridium missions alone'!$B$9:$G$9</c:f>
              <c:numCache>
                <c:formatCode>General</c:formatCode>
                <c:ptCount val="6"/>
                <c:pt idx="0">
                  <c:v>0.289535314285714</c:v>
                </c:pt>
                <c:pt idx="1">
                  <c:v>0.21366073333333299</c:v>
                </c:pt>
                <c:pt idx="2">
                  <c:v>0.1275</c:v>
                </c:pt>
                <c:pt idx="3">
                  <c:v>0.1225</c:v>
                </c:pt>
                <c:pt idx="4">
                  <c:v>0.26887962962963002</c:v>
                </c:pt>
                <c:pt idx="5">
                  <c:v>0.31219999999999998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4736"/>
        <c:axId val="100086528"/>
      </c:barChart>
      <c:catAx>
        <c:axId val="100084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086528"/>
        <c:crosses val="autoZero"/>
        <c:auto val="1"/>
        <c:lblAlgn val="ctr"/>
        <c:lblOffset val="100"/>
        <c:noMultiLvlLbl val="0"/>
      </c:catAx>
      <c:valAx>
        <c:axId val="1000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Panel objectives</a:t>
                </a:r>
                <a:r>
                  <a:rPr lang="en-US" sz="1400" baseline="0"/>
                  <a:t> satisfied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55555555555555E-2"/>
              <c:y val="0.12888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008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'Iridium missions alone'!$B$44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alone'!$B$45:$B$50</c:f>
              <c:numCache>
                <c:formatCode>General</c:formatCode>
                <c:ptCount val="6"/>
                <c:pt idx="0">
                  <c:v>6.1960557257142793E-2</c:v>
                </c:pt>
                <c:pt idx="1">
                  <c:v>4.11522E-2</c:v>
                </c:pt>
                <c:pt idx="2">
                  <c:v>0</c:v>
                </c:pt>
                <c:pt idx="3">
                  <c:v>1.3812680952380953E-2</c:v>
                </c:pt>
                <c:pt idx="4">
                  <c:v>2.0579666666666672E-3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'Iridium missions alone'!$C$44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alone'!$C$45:$C$50</c:f>
              <c:numCache>
                <c:formatCode>General</c:formatCode>
                <c:ptCount val="6"/>
                <c:pt idx="0">
                  <c:v>4.4014111066666591E-2</c:v>
                </c:pt>
                <c:pt idx="1">
                  <c:v>1.8179499999999998E-2</c:v>
                </c:pt>
                <c:pt idx="2">
                  <c:v>9.2555387999999992E-3</c:v>
                </c:pt>
                <c:pt idx="3">
                  <c:v>4.0393166666666596E-3</c:v>
                </c:pt>
                <c:pt idx="4">
                  <c:v>4.0393166666666596E-3</c:v>
                </c:pt>
                <c:pt idx="5">
                  <c:v>1.2119666666666659E-2</c:v>
                </c:pt>
              </c:numCache>
            </c:numRef>
          </c:val>
        </c:ser>
        <c:ser>
          <c:idx val="2"/>
          <c:order val="2"/>
          <c:tx>
            <c:strRef>
              <c:f>'Iridium missions alone'!$D$44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alone'!$D$45:$D$50</c:f>
              <c:numCache>
                <c:formatCode>General</c:formatCode>
                <c:ptCount val="6"/>
                <c:pt idx="0">
                  <c:v>2.6265E-2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7.2100000000000003E-3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'Iridium missions alone'!$E$44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alone'!$E$45:$E$50</c:f>
              <c:numCache>
                <c:formatCode>General</c:formatCode>
                <c:ptCount val="6"/>
                <c:pt idx="0">
                  <c:v>1.9109999999999999E-2</c:v>
                </c:pt>
                <c:pt idx="1">
                  <c:v>3.705E-3</c:v>
                </c:pt>
                <c:pt idx="2">
                  <c:v>1.9109999999999999E-2</c:v>
                </c:pt>
                <c:pt idx="3">
                  <c:v>2.4699999999999948E-3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'Iridium missions alone'!$F$44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alone'!$F$45:$F$50</c:f>
              <c:numCache>
                <c:formatCode>General</c:formatCode>
                <c:ptCount val="6"/>
                <c:pt idx="0">
                  <c:v>2.9845638888888932E-2</c:v>
                </c:pt>
                <c:pt idx="1">
                  <c:v>1.9078125000000001E-4</c:v>
                </c:pt>
                <c:pt idx="2">
                  <c:v>0</c:v>
                </c:pt>
                <c:pt idx="3">
                  <c:v>1.63239375E-2</c:v>
                </c:pt>
                <c:pt idx="4">
                  <c:v>7.0659722222222218E-3</c:v>
                </c:pt>
                <c:pt idx="5">
                  <c:v>4.6250000000000032E-3</c:v>
                </c:pt>
              </c:numCache>
            </c:numRef>
          </c:val>
        </c:ser>
        <c:ser>
          <c:idx val="5"/>
          <c:order val="5"/>
          <c:tx>
            <c:strRef>
              <c:f>'Iridium missions alone'!$G$44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'Iridium missions alone'!$A$45:$A$50</c:f>
              <c:strCache>
                <c:ptCount val="6"/>
                <c:pt idx="0">
                  <c:v>GEOSCAN</c:v>
                </c:pt>
                <c:pt idx="1">
                  <c:v>GPSRO</c:v>
                </c:pt>
                <c:pt idx="2">
                  <c:v>GRAVITY</c:v>
                </c:pt>
                <c:pt idx="3">
                  <c:v>SPECTROMETER</c:v>
                </c:pt>
                <c:pt idx="4">
                  <c:v>IMAGER</c:v>
                </c:pt>
                <c:pt idx="5">
                  <c:v>BOLOMETER</c:v>
                </c:pt>
              </c:strCache>
            </c:strRef>
          </c:cat>
          <c:val>
            <c:numRef>
              <c:f>'Iridium missions alone'!$G$45:$G$50</c:f>
              <c:numCache>
                <c:formatCode>General</c:formatCode>
                <c:ptCount val="6"/>
                <c:pt idx="0">
                  <c:v>3.3405399999999995E-2</c:v>
                </c:pt>
                <c:pt idx="1">
                  <c:v>0</c:v>
                </c:pt>
                <c:pt idx="2">
                  <c:v>3.0601999999999997E-2</c:v>
                </c:pt>
                <c:pt idx="3">
                  <c:v>0</c:v>
                </c:pt>
                <c:pt idx="4">
                  <c:v>5.6068000000000003E-3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19296"/>
        <c:axId val="100120832"/>
      </c:barChart>
      <c:catAx>
        <c:axId val="1001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20832"/>
        <c:crosses val="autoZero"/>
        <c:auto val="1"/>
        <c:lblAlgn val="ctr"/>
        <c:lblOffset val="100"/>
        <c:noMultiLvlLbl val="0"/>
      </c:catAx>
      <c:valAx>
        <c:axId val="1001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537882</xdr:colOff>
      <xdr:row>3</xdr:row>
      <xdr:rowOff>134470</xdr:rowOff>
    </xdr:from>
    <xdr:to>
      <xdr:col>13</xdr:col>
      <xdr:colOff>358588</xdr:colOff>
      <xdr:row>21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526677</xdr:colOff>
      <xdr:row>21</xdr:row>
      <xdr:rowOff>179294</xdr:rowOff>
    </xdr:from>
    <xdr:to>
      <xdr:col>13</xdr:col>
      <xdr:colOff>406613</xdr:colOff>
      <xdr:row>35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367393</xdr:colOff>
      <xdr:row>14</xdr:row>
      <xdr:rowOff>145597</xdr:rowOff>
    </xdr:from>
    <xdr:to>
      <xdr:col>21</xdr:col>
      <xdr:colOff>530679</xdr:colOff>
      <xdr:row>29</xdr:row>
      <xdr:rowOff>31297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309562</xdr:colOff>
      <xdr:row>29</xdr:row>
      <xdr:rowOff>119062</xdr:rowOff>
    </xdr:from>
    <xdr:to>
      <xdr:col>21</xdr:col>
      <xdr:colOff>472848</xdr:colOff>
      <xdr:row>44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309562</xdr:colOff>
      <xdr:row>45</xdr:row>
      <xdr:rowOff>23812</xdr:rowOff>
    </xdr:from>
    <xdr:to>
      <xdr:col>21</xdr:col>
      <xdr:colOff>472848</xdr:colOff>
      <xdr:row>58</xdr:row>
      <xdr:rowOff>100012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23813</xdr:colOff>
      <xdr:row>15</xdr:row>
      <xdr:rowOff>23812</xdr:rowOff>
    </xdr:from>
    <xdr:to>
      <xdr:col>29</xdr:col>
      <xdr:colOff>306161</xdr:colOff>
      <xdr:row>29</xdr:row>
      <xdr:rowOff>100012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29</xdr:row>
      <xdr:rowOff>166688</xdr:rowOff>
    </xdr:from>
    <xdr:to>
      <xdr:col>29</xdr:col>
      <xdr:colOff>282348</xdr:colOff>
      <xdr:row>44</xdr:row>
      <xdr:rowOff>52388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71437</xdr:colOff>
      <xdr:row>45</xdr:row>
      <xdr:rowOff>71437</xdr:rowOff>
    </xdr:from>
    <xdr:to>
      <xdr:col>29</xdr:col>
      <xdr:colOff>353785</xdr:colOff>
      <xdr:row>58</xdr:row>
      <xdr:rowOff>147637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612321</xdr:colOff>
      <xdr:row>40</xdr:row>
      <xdr:rowOff>118382</xdr:rowOff>
    </xdr:from>
    <xdr:to>
      <xdr:col>14</xdr:col>
      <xdr:colOff>231321</xdr:colOff>
      <xdr:row>54</xdr:row>
      <xdr:rowOff>4082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537882</xdr:colOff>
      <xdr:row>3</xdr:row>
      <xdr:rowOff>134470</xdr:rowOff>
    </xdr:from>
    <xdr:to>
      <xdr:col>13</xdr:col>
      <xdr:colOff>358588</xdr:colOff>
      <xdr:row>21</xdr:row>
      <xdr:rowOff>89647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526677</xdr:colOff>
      <xdr:row>21</xdr:row>
      <xdr:rowOff>179294</xdr:rowOff>
    </xdr:from>
    <xdr:to>
      <xdr:col>13</xdr:col>
      <xdr:colOff>406613</xdr:colOff>
      <xdr:row>35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367393</xdr:colOff>
      <xdr:row>14</xdr:row>
      <xdr:rowOff>145597</xdr:rowOff>
    </xdr:from>
    <xdr:to>
      <xdr:col>21</xdr:col>
      <xdr:colOff>530679</xdr:colOff>
      <xdr:row>29</xdr:row>
      <xdr:rowOff>31297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309562</xdr:colOff>
      <xdr:row>29</xdr:row>
      <xdr:rowOff>119062</xdr:rowOff>
    </xdr:from>
    <xdr:to>
      <xdr:col>21</xdr:col>
      <xdr:colOff>472848</xdr:colOff>
      <xdr:row>44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309562</xdr:colOff>
      <xdr:row>45</xdr:row>
      <xdr:rowOff>23812</xdr:rowOff>
    </xdr:from>
    <xdr:to>
      <xdr:col>21</xdr:col>
      <xdr:colOff>472848</xdr:colOff>
      <xdr:row>58</xdr:row>
      <xdr:rowOff>100012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23813</xdr:colOff>
      <xdr:row>15</xdr:row>
      <xdr:rowOff>23812</xdr:rowOff>
    </xdr:from>
    <xdr:to>
      <xdr:col>29</xdr:col>
      <xdr:colOff>306161</xdr:colOff>
      <xdr:row>29</xdr:row>
      <xdr:rowOff>100012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29</xdr:row>
      <xdr:rowOff>166688</xdr:rowOff>
    </xdr:from>
    <xdr:to>
      <xdr:col>29</xdr:col>
      <xdr:colOff>282348</xdr:colOff>
      <xdr:row>44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71437</xdr:colOff>
      <xdr:row>45</xdr:row>
      <xdr:rowOff>71437</xdr:rowOff>
    </xdr:from>
    <xdr:to>
      <xdr:col>29</xdr:col>
      <xdr:colOff>353785</xdr:colOff>
      <xdr:row>58</xdr:row>
      <xdr:rowOff>147637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612321</xdr:colOff>
      <xdr:row>40</xdr:row>
      <xdr:rowOff>118382</xdr:rowOff>
    </xdr:from>
    <xdr:to>
      <xdr:col>14</xdr:col>
      <xdr:colOff>231321</xdr:colOff>
      <xdr:row>54</xdr:row>
      <xdr:rowOff>4082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45944</xdr:rowOff>
    </xdr:from>
    <xdr:to>
      <xdr:col>13</xdr:col>
      <xdr:colOff>526677</xdr:colOff>
      <xdr:row>23</xdr:row>
      <xdr:rowOff>122144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173691</xdr:colOff>
      <xdr:row>26</xdr:row>
      <xdr:rowOff>68355</xdr:rowOff>
    </xdr:from>
    <xdr:to>
      <xdr:col>13</xdr:col>
      <xdr:colOff>509868</xdr:colOff>
      <xdr:row>40</xdr:row>
      <xdr:rowOff>144555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54429</xdr:colOff>
      <xdr:row>22</xdr:row>
      <xdr:rowOff>13608</xdr:rowOff>
    </xdr:from>
    <xdr:to>
      <xdr:col>20</xdr:col>
      <xdr:colOff>217716</xdr:colOff>
      <xdr:row>38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41</xdr:row>
      <xdr:rowOff>176892</xdr:rowOff>
    </xdr:from>
    <xdr:to>
      <xdr:col>21</xdr:col>
      <xdr:colOff>367393</xdr:colOff>
      <xdr:row>63</xdr:row>
      <xdr:rowOff>149678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481851</xdr:colOff>
      <xdr:row>1</xdr:row>
      <xdr:rowOff>11207</xdr:rowOff>
    </xdr:from>
    <xdr:to>
      <xdr:col>17</xdr:col>
      <xdr:colOff>549087</xdr:colOff>
      <xdr:row>23</xdr:row>
      <xdr:rowOff>123265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A1:C11" totalsRowShown="0" headerRowDxfId="8">
  <autoFilter ref="A1:C11"/>
  <tableColumns count="3">
    <tableColumn id="1" name="SPECTROM"/>
    <tableColumn id="2" name="Low sensitivities"/>
    <tableColumn id="3" name="High sensitiviti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9" name="Table810" displayName="Table810" ref="E1:G11" totalsRowShown="0" headerRowDxfId="7">
  <autoFilter ref="E1:G11"/>
  <tableColumns count="3">
    <tableColumn id="1" name="SPECTROM"/>
    <tableColumn id="2" name="Low sensitivities"/>
    <tableColumn id="3" name="High sensitivitie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31" totalsRowShown="0">
  <autoFilter ref="A1:E31"/>
  <sortState ref="A2:E6">
    <sortCondition ref="A2:A6"/>
  </sortState>
  <tableColumns count="5">
    <tableColumn id="1" name="subobj"/>
    <tableColumn id="2" name="param"/>
    <tableColumn id="3" name="obj"/>
    <tableColumn id="4" name="instr"/>
    <tableColumn id="5" name="attrib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E28" totalsRowShown="0">
  <autoFilter ref="A1:E28"/>
  <sortState ref="A2:E3">
    <sortCondition ref="A2:A3"/>
  </sortState>
  <tableColumns count="5">
    <tableColumn id="1" name="subobj"/>
    <tableColumn id="2" name="param"/>
    <tableColumn id="3" name="obj"/>
    <tableColumn id="4" name="instr"/>
    <tableColumn id="5" name="attrib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A1:E28" totalsRowShown="0">
  <autoFilter ref="A1:E28"/>
  <sortState ref="A2:E5">
    <sortCondition ref="A2:A5"/>
  </sortState>
  <tableColumns count="5">
    <tableColumn id="1" name="subobj"/>
    <tableColumn id="2" name="param"/>
    <tableColumn id="3" name="obj"/>
    <tableColumn id="4" name="instr"/>
    <tableColumn id="5" name="attrib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4" name="Table135" displayName="Table135" ref="A1:E28" totalsRowShown="0">
  <autoFilter ref="A1:E28"/>
  <sortState ref="A2:E11">
    <sortCondition ref="A2:A11"/>
  </sortState>
  <tableColumns count="5">
    <tableColumn id="1" name="subobj"/>
    <tableColumn id="2" name="param"/>
    <tableColumn id="3" name="obj"/>
    <tableColumn id="4" name="instr"/>
    <tableColumn id="5" name="attrib" dataDxfId="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5" name="Table136" displayName="Table136" ref="A1:E51" totalsRowShown="0">
  <autoFilter ref="A1:E51"/>
  <sortState ref="A2:E31">
    <sortCondition ref="A2:A31"/>
  </sortState>
  <tableColumns count="5">
    <tableColumn id="1" name="subobj"/>
    <tableColumn id="2" name="param"/>
    <tableColumn id="3" name="obj"/>
    <tableColumn id="4" name="instr"/>
    <tableColumn id="5" name="attrib" dataDxfId="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6" name="Table137" displayName="Table137" ref="A1:E28" totalsRowShown="0">
  <autoFilter ref="A1:E28"/>
  <sortState ref="A2:E31">
    <sortCondition ref="A2:A31"/>
  </sortState>
  <tableColumns count="5">
    <tableColumn id="1" name="subobj"/>
    <tableColumn id="2" name="param"/>
    <tableColumn id="3" name="obj"/>
    <tableColumn id="4" name="instr"/>
    <tableColumn id="5" name="attrib" dataDxfId="1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7" name="Table138" displayName="Table138" ref="A1:E28" totalsRowShown="0">
  <autoFilter ref="A1:E28"/>
  <sortState ref="A2:E31">
    <sortCondition ref="A2:A31"/>
  </sortState>
  <tableColumns count="5">
    <tableColumn id="1" name="subobj"/>
    <tableColumn id="2" name="param"/>
    <tableColumn id="3" name="obj"/>
    <tableColumn id="4" name="instr"/>
    <tableColumn id="5" name="attrib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70" zoomScaleNormal="70" workbookViewId="0">
      <selection activeCell="C37" sqref="C37:I42"/>
    </sheetView>
  </sheetViews>
  <sheetFormatPr defaultRowHeight="15" x14ac:dyDescent="0.25"/>
  <sheetData>
    <row r="1" spans="1:18" x14ac:dyDescent="0.25">
      <c r="A1" t="s">
        <v>16</v>
      </c>
    </row>
    <row r="2" spans="1:18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K2" t="s">
        <v>13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</row>
    <row r="3" spans="1:18" x14ac:dyDescent="0.25">
      <c r="A3" t="s">
        <v>1</v>
      </c>
      <c r="B3" s="60">
        <v>9.5999999999999992E-3</v>
      </c>
      <c r="C3" s="60">
        <v>1.9599999999999999E-2</v>
      </c>
      <c r="D3" s="60">
        <v>3.5000000000000003E-2</v>
      </c>
      <c r="E3" s="60">
        <v>0</v>
      </c>
      <c r="F3" s="60">
        <v>0</v>
      </c>
      <c r="G3" s="60">
        <v>5.2400000000000002E-2</v>
      </c>
      <c r="L3">
        <v>0.214</v>
      </c>
      <c r="M3">
        <v>0.20599999999999999</v>
      </c>
      <c r="N3">
        <v>0.20599999999999999</v>
      </c>
      <c r="O3">
        <v>0.156</v>
      </c>
      <c r="P3">
        <v>0.111</v>
      </c>
      <c r="Q3">
        <v>0.107</v>
      </c>
    </row>
    <row r="4" spans="1:18" x14ac:dyDescent="0.25">
      <c r="A4" t="s">
        <v>2</v>
      </c>
      <c r="B4" s="60">
        <v>0</v>
      </c>
      <c r="C4" s="60">
        <v>5.8799999999999998E-2</v>
      </c>
      <c r="D4" s="60">
        <v>0</v>
      </c>
      <c r="E4" s="60">
        <v>0</v>
      </c>
      <c r="F4" s="60">
        <v>0</v>
      </c>
      <c r="G4" s="60">
        <v>0</v>
      </c>
    </row>
    <row r="5" spans="1:18" x14ac:dyDescent="0.25">
      <c r="A5" t="s">
        <v>3</v>
      </c>
      <c r="B5" s="60">
        <v>0.1923</v>
      </c>
      <c r="C5" s="60">
        <v>8.8300000000000003E-2</v>
      </c>
      <c r="D5" s="60">
        <v>0</v>
      </c>
      <c r="E5" s="60">
        <v>0</v>
      </c>
      <c r="F5" s="60">
        <v>0</v>
      </c>
      <c r="G5" s="60">
        <v>0</v>
      </c>
    </row>
    <row r="6" spans="1:18" x14ac:dyDescent="0.25">
      <c r="A6" t="s">
        <v>4</v>
      </c>
      <c r="B6" s="60">
        <v>0</v>
      </c>
      <c r="C6" s="60">
        <v>2.9399999999999999E-2</v>
      </c>
      <c r="D6" s="60">
        <v>0</v>
      </c>
      <c r="E6" s="60">
        <v>0.1225</v>
      </c>
      <c r="F6" s="60">
        <v>0</v>
      </c>
      <c r="G6" s="60">
        <v>0.28599999999999998</v>
      </c>
      <c r="Q6">
        <v>1.9233332999999998E-2</v>
      </c>
      <c r="R6">
        <v>1.9233332999999998E-2</v>
      </c>
    </row>
    <row r="7" spans="1:18" x14ac:dyDescent="0.25">
      <c r="A7" t="s">
        <v>5</v>
      </c>
      <c r="B7" s="60">
        <v>1.9199999999999998E-2</v>
      </c>
      <c r="C7" s="60">
        <v>6.54E-2</v>
      </c>
      <c r="D7" s="60">
        <v>7.0000000000000007E-2</v>
      </c>
      <c r="E7" s="60">
        <v>1.2E-2</v>
      </c>
      <c r="F7" s="60">
        <v>0.16339999999999999</v>
      </c>
      <c r="G7" s="60">
        <v>0</v>
      </c>
      <c r="Q7">
        <v>6.5361242E-2</v>
      </c>
      <c r="R7">
        <v>6.5361242E-2</v>
      </c>
    </row>
    <row r="8" spans="1:18" x14ac:dyDescent="0.25">
      <c r="A8" t="s">
        <v>6</v>
      </c>
      <c r="B8" s="60">
        <v>0</v>
      </c>
      <c r="C8" s="60">
        <v>5.8799999999999998E-2</v>
      </c>
      <c r="D8" s="60">
        <v>0</v>
      </c>
      <c r="E8" s="60">
        <v>2.3800000000000002E-2</v>
      </c>
      <c r="F8" s="60">
        <v>4.1599999999999998E-2</v>
      </c>
      <c r="G8" s="60">
        <v>0</v>
      </c>
      <c r="Q8">
        <v>7.0000000000000007E-2</v>
      </c>
      <c r="R8">
        <v>7.0000000000000007E-2</v>
      </c>
    </row>
    <row r="9" spans="1:18" x14ac:dyDescent="0.25">
      <c r="Q9">
        <v>1.2E-2</v>
      </c>
      <c r="R9">
        <v>1.2E-2</v>
      </c>
    </row>
    <row r="10" spans="1:18" x14ac:dyDescent="0.25">
      <c r="A10" t="s">
        <v>17</v>
      </c>
      <c r="Q10">
        <v>0.16335185199999999</v>
      </c>
      <c r="R10">
        <v>0.16335185199999999</v>
      </c>
    </row>
    <row r="11" spans="1:18" x14ac:dyDescent="0.25">
      <c r="A11" t="s">
        <v>0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15</v>
      </c>
      <c r="Q11">
        <v>0</v>
      </c>
      <c r="R11">
        <v>0</v>
      </c>
    </row>
    <row r="12" spans="1:18" x14ac:dyDescent="0.25">
      <c r="A12" t="s">
        <v>1</v>
      </c>
      <c r="B12" s="60">
        <v>2.0999999999999999E-3</v>
      </c>
      <c r="C12" s="60">
        <v>4.0000000000000001E-3</v>
      </c>
      <c r="D12" s="60">
        <v>7.1999999999999998E-3</v>
      </c>
      <c r="E12" s="60">
        <v>0</v>
      </c>
      <c r="F12" s="60">
        <v>0</v>
      </c>
      <c r="G12" s="60">
        <v>5.5999999999999999E-3</v>
      </c>
      <c r="H12" s="60">
        <v>1.89E-2</v>
      </c>
    </row>
    <row r="13" spans="1:18" x14ac:dyDescent="0.25">
      <c r="A13" t="s">
        <v>2</v>
      </c>
      <c r="B13" s="60">
        <v>0</v>
      </c>
      <c r="C13" s="60">
        <v>1.21E-2</v>
      </c>
      <c r="D13" s="60">
        <v>0</v>
      </c>
      <c r="E13" s="60">
        <v>0</v>
      </c>
      <c r="F13" s="60">
        <v>0</v>
      </c>
      <c r="G13" s="60">
        <v>0</v>
      </c>
      <c r="H13" s="60">
        <v>1.21E-2</v>
      </c>
    </row>
    <row r="14" spans="1:18" x14ac:dyDescent="0.25">
      <c r="A14" t="s">
        <v>3</v>
      </c>
      <c r="B14" s="60">
        <v>4.1200000000000001E-2</v>
      </c>
      <c r="C14" s="60">
        <v>1.8200000000000001E-2</v>
      </c>
      <c r="D14" s="60">
        <v>0</v>
      </c>
      <c r="E14" s="60">
        <v>0</v>
      </c>
      <c r="F14" s="60">
        <v>0</v>
      </c>
      <c r="G14" s="60">
        <v>0</v>
      </c>
      <c r="H14" s="60">
        <v>5.9299999999999999E-2</v>
      </c>
    </row>
    <row r="15" spans="1:18" x14ac:dyDescent="0.25">
      <c r="A15" t="s">
        <v>4</v>
      </c>
      <c r="B15" s="60">
        <v>0</v>
      </c>
      <c r="C15" s="60">
        <v>6.1000000000000004E-3</v>
      </c>
      <c r="D15" s="60">
        <v>0</v>
      </c>
      <c r="E15" s="60">
        <v>1.9099999999999999E-2</v>
      </c>
      <c r="F15" s="60">
        <v>0</v>
      </c>
      <c r="G15" s="60">
        <v>3.0599999999999999E-2</v>
      </c>
      <c r="H15" s="60">
        <v>5.5800000000000002E-2</v>
      </c>
    </row>
    <row r="16" spans="1:18" x14ac:dyDescent="0.25">
      <c r="A16" t="s">
        <v>5</v>
      </c>
      <c r="B16" s="60">
        <v>4.1000000000000003E-3</v>
      </c>
      <c r="C16" s="60">
        <v>1.35E-2</v>
      </c>
      <c r="D16" s="60">
        <v>1.44E-2</v>
      </c>
      <c r="E16" s="60">
        <v>1.9E-3</v>
      </c>
      <c r="F16" s="60">
        <v>1.8100000000000002E-2</v>
      </c>
      <c r="G16" s="60">
        <v>0</v>
      </c>
      <c r="H16" s="60">
        <v>5.1999999999999998E-2</v>
      </c>
    </row>
    <row r="17" spans="1:24" x14ac:dyDescent="0.25">
      <c r="A17" t="s">
        <v>6</v>
      </c>
      <c r="B17" s="60">
        <v>0</v>
      </c>
      <c r="C17" s="60">
        <v>1.21E-2</v>
      </c>
      <c r="D17" s="60">
        <v>0</v>
      </c>
      <c r="E17" s="60">
        <v>3.7000000000000002E-3</v>
      </c>
      <c r="F17" s="60">
        <v>4.5999999999999999E-3</v>
      </c>
      <c r="G17" s="60">
        <v>0</v>
      </c>
      <c r="H17" s="60">
        <v>2.0400000000000001E-2</v>
      </c>
    </row>
    <row r="18" spans="1:24" x14ac:dyDescent="0.25">
      <c r="R18">
        <v>9.6166666666666692E-3</v>
      </c>
      <c r="S18">
        <v>0</v>
      </c>
      <c r="T18">
        <v>0.1923</v>
      </c>
      <c r="U18">
        <v>0</v>
      </c>
      <c r="V18">
        <v>6.45452380952381E-2</v>
      </c>
      <c r="W18">
        <v>6.5914285714285703E-2</v>
      </c>
      <c r="X18">
        <v>0.289535314285714</v>
      </c>
    </row>
    <row r="19" spans="1:24" x14ac:dyDescent="0.25">
      <c r="R19">
        <v>1.9608333333333301E-2</v>
      </c>
      <c r="S19">
        <v>5.88333333333333E-2</v>
      </c>
      <c r="T19">
        <v>8.8249999999999995E-2</v>
      </c>
      <c r="U19">
        <v>4.4929799999999999E-2</v>
      </c>
      <c r="V19">
        <v>1.9608333333333301E-2</v>
      </c>
      <c r="W19">
        <v>5.88333333333333E-2</v>
      </c>
      <c r="X19">
        <v>0.21366073333333299</v>
      </c>
    </row>
    <row r="20" spans="1:24" x14ac:dyDescent="0.25">
      <c r="R20">
        <v>3.5000000000000003E-2</v>
      </c>
      <c r="S20">
        <v>0</v>
      </c>
      <c r="T20">
        <v>0</v>
      </c>
      <c r="U20">
        <v>0</v>
      </c>
      <c r="V20">
        <v>0</v>
      </c>
      <c r="W20">
        <v>0.05</v>
      </c>
      <c r="X20">
        <v>0.1275</v>
      </c>
    </row>
    <row r="21" spans="1:24" x14ac:dyDescent="0.25">
      <c r="R21">
        <v>0</v>
      </c>
      <c r="S21">
        <v>0</v>
      </c>
      <c r="T21">
        <v>2.375E-2</v>
      </c>
      <c r="U21">
        <v>0.1225</v>
      </c>
      <c r="V21">
        <v>1.58333333333333E-2</v>
      </c>
      <c r="W21">
        <v>2.375E-2</v>
      </c>
      <c r="X21">
        <v>0.1225</v>
      </c>
    </row>
    <row r="22" spans="1:24" x14ac:dyDescent="0.25">
      <c r="R22">
        <v>6.3657407407407399E-2</v>
      </c>
      <c r="S22">
        <v>4.1666666666666699E-2</v>
      </c>
      <c r="T22">
        <v>1.71875E-3</v>
      </c>
      <c r="U22">
        <v>0</v>
      </c>
      <c r="V22">
        <v>0.14706250000000001</v>
      </c>
      <c r="W22">
        <v>0.126041666666667</v>
      </c>
      <c r="X22">
        <v>0.26887962962963002</v>
      </c>
    </row>
    <row r="23" spans="1:24" x14ac:dyDescent="0.25">
      <c r="A23" t="s">
        <v>18</v>
      </c>
      <c r="R23">
        <v>5.2400000000000002E-2</v>
      </c>
      <c r="S23">
        <v>0</v>
      </c>
      <c r="T23">
        <v>0</v>
      </c>
      <c r="U23">
        <v>0.28599999999999998</v>
      </c>
      <c r="V23">
        <v>0</v>
      </c>
      <c r="W23">
        <v>0</v>
      </c>
      <c r="X23">
        <v>0.31219999999999998</v>
      </c>
    </row>
    <row r="24" spans="1:24" x14ac:dyDescent="0.25">
      <c r="A24" t="s">
        <v>0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14</v>
      </c>
    </row>
    <row r="25" spans="1:24" x14ac:dyDescent="0.25">
      <c r="A25" t="s">
        <v>1</v>
      </c>
      <c r="B25" s="60">
        <v>1.6000000000000001E-3</v>
      </c>
      <c r="C25" s="60">
        <v>3.3E-3</v>
      </c>
      <c r="D25" s="60">
        <v>5.7999999999999996E-3</v>
      </c>
      <c r="E25" s="60">
        <v>0</v>
      </c>
      <c r="F25" s="60">
        <v>0</v>
      </c>
      <c r="G25" s="60">
        <v>8.6999999999999994E-3</v>
      </c>
      <c r="H25" s="60">
        <v>1.9400000000000001E-2</v>
      </c>
    </row>
    <row r="26" spans="1:24" x14ac:dyDescent="0.25">
      <c r="A26" t="s">
        <v>2</v>
      </c>
      <c r="B26" s="60">
        <v>0</v>
      </c>
      <c r="C26" s="60">
        <v>9.7999999999999997E-3</v>
      </c>
      <c r="D26" s="60">
        <v>0</v>
      </c>
      <c r="E26" s="60">
        <v>0</v>
      </c>
      <c r="F26" s="60">
        <v>0</v>
      </c>
      <c r="G26" s="60">
        <v>0</v>
      </c>
      <c r="H26" s="60">
        <v>9.7999999999999997E-3</v>
      </c>
    </row>
    <row r="27" spans="1:24" x14ac:dyDescent="0.25">
      <c r="A27" t="s">
        <v>3</v>
      </c>
      <c r="B27" s="60">
        <v>3.2099999999999997E-2</v>
      </c>
      <c r="C27" s="60">
        <v>1.47E-2</v>
      </c>
      <c r="D27" s="60">
        <v>0</v>
      </c>
      <c r="E27" s="60">
        <v>0</v>
      </c>
      <c r="F27" s="60">
        <v>0</v>
      </c>
      <c r="G27" s="60">
        <v>0</v>
      </c>
      <c r="H27" s="60">
        <v>4.6800000000000001E-2</v>
      </c>
    </row>
    <row r="28" spans="1:24" x14ac:dyDescent="0.25">
      <c r="A28" t="s">
        <v>4</v>
      </c>
      <c r="B28" s="60">
        <v>0</v>
      </c>
      <c r="C28" s="60">
        <v>4.8999999999999998E-3</v>
      </c>
      <c r="D28" s="60">
        <v>0</v>
      </c>
      <c r="E28" s="60">
        <v>2.0400000000000001E-2</v>
      </c>
      <c r="F28" s="60">
        <v>0</v>
      </c>
      <c r="G28" s="60">
        <v>4.7699999999999999E-2</v>
      </c>
      <c r="H28" s="60">
        <v>7.2999999999999995E-2</v>
      </c>
    </row>
    <row r="29" spans="1:24" x14ac:dyDescent="0.25">
      <c r="A29" t="s">
        <v>5</v>
      </c>
      <c r="B29" s="60">
        <v>3.2000000000000002E-3</v>
      </c>
      <c r="C29" s="60">
        <v>1.09E-2</v>
      </c>
      <c r="D29" s="60">
        <v>1.17E-2</v>
      </c>
      <c r="E29" s="60">
        <v>2E-3</v>
      </c>
      <c r="F29" s="60">
        <v>2.7199999999999998E-2</v>
      </c>
      <c r="G29" s="60">
        <v>0</v>
      </c>
      <c r="H29" s="60">
        <v>5.5E-2</v>
      </c>
    </row>
    <row r="30" spans="1:24" x14ac:dyDescent="0.25">
      <c r="A30" t="s">
        <v>6</v>
      </c>
      <c r="B30" s="60">
        <v>0</v>
      </c>
      <c r="C30" s="60">
        <v>9.7999999999999997E-3</v>
      </c>
      <c r="D30" s="60">
        <v>0</v>
      </c>
      <c r="E30" s="60">
        <v>4.0000000000000001E-3</v>
      </c>
      <c r="F30" s="60">
        <v>6.8999999999999999E-3</v>
      </c>
      <c r="G30" s="60">
        <v>0</v>
      </c>
      <c r="H30" s="60">
        <v>2.07E-2</v>
      </c>
    </row>
    <row r="37" spans="3:9" x14ac:dyDescent="0.25">
      <c r="C37">
        <v>9.6166666666666692E-3</v>
      </c>
      <c r="D37">
        <v>0</v>
      </c>
      <c r="E37">
        <v>0.1923</v>
      </c>
      <c r="F37">
        <v>0</v>
      </c>
      <c r="G37">
        <v>7.6933333333333298E-3</v>
      </c>
      <c r="H37">
        <v>5.2731428571428603E-2</v>
      </c>
      <c r="I37">
        <v>0</v>
      </c>
    </row>
    <row r="38" spans="3:9" x14ac:dyDescent="0.25">
      <c r="C38">
        <v>1.9608333333333301E-2</v>
      </c>
      <c r="D38">
        <v>5.88333333333333E-2</v>
      </c>
      <c r="E38">
        <v>8.8249999999999995E-2</v>
      </c>
      <c r="F38">
        <v>1.47E-2</v>
      </c>
      <c r="G38">
        <v>1.5686666666666699E-2</v>
      </c>
      <c r="H38">
        <v>5.88333333333333E-2</v>
      </c>
      <c r="I38">
        <v>7.4329800000000001E-2</v>
      </c>
    </row>
    <row r="39" spans="3:9" x14ac:dyDescent="0.25">
      <c r="C39">
        <v>1.7500000000000002E-2</v>
      </c>
      <c r="D39">
        <v>0</v>
      </c>
      <c r="E39">
        <v>0</v>
      </c>
      <c r="F39">
        <v>0</v>
      </c>
      <c r="G39">
        <v>0</v>
      </c>
      <c r="H39">
        <v>0.04</v>
      </c>
      <c r="I39">
        <v>0</v>
      </c>
    </row>
    <row r="40" spans="3:9" x14ac:dyDescent="0.25">
      <c r="C40">
        <v>0</v>
      </c>
      <c r="D40">
        <v>0</v>
      </c>
      <c r="E40">
        <v>0</v>
      </c>
      <c r="F40">
        <v>3.15E-2</v>
      </c>
      <c r="G40">
        <v>1.58333333333333E-2</v>
      </c>
      <c r="H40">
        <v>0</v>
      </c>
      <c r="I40">
        <v>1.9182500000000002E-2</v>
      </c>
    </row>
    <row r="41" spans="3:9" x14ac:dyDescent="0.25">
      <c r="C41">
        <v>6.3657407407407399E-2</v>
      </c>
      <c r="D41">
        <v>4.1666666666666699E-2</v>
      </c>
      <c r="E41">
        <v>0</v>
      </c>
      <c r="F41">
        <v>0</v>
      </c>
      <c r="G41">
        <v>8.5625000000000007E-2</v>
      </c>
      <c r="H41">
        <v>8.0833333333333299E-2</v>
      </c>
      <c r="I41">
        <v>0</v>
      </c>
    </row>
    <row r="42" spans="3:9" x14ac:dyDescent="0.25">
      <c r="C42">
        <v>5.2400000000000002E-2</v>
      </c>
      <c r="D42">
        <v>0</v>
      </c>
      <c r="E42">
        <v>0</v>
      </c>
      <c r="F42">
        <v>3.5749999999999997E-2</v>
      </c>
      <c r="G42">
        <v>0</v>
      </c>
      <c r="H42">
        <v>0</v>
      </c>
      <c r="I42">
        <v>6.7599999999999993E-2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G14" sqref="G14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11.140625" bestFit="1" customWidth="1"/>
    <col min="5" max="5" width="10.570312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57</v>
      </c>
      <c r="B2" t="s">
        <v>58</v>
      </c>
      <c r="C2" t="s">
        <v>55</v>
      </c>
      <c r="D2" t="s">
        <v>56</v>
      </c>
      <c r="E2" s="33" t="s">
        <v>30</v>
      </c>
    </row>
    <row r="3" spans="1:5" x14ac:dyDescent="0.25">
      <c r="A3" t="s">
        <v>53</v>
      </c>
      <c r="B3" t="s">
        <v>54</v>
      </c>
      <c r="C3" t="s">
        <v>55</v>
      </c>
      <c r="D3" t="s">
        <v>56</v>
      </c>
      <c r="E3" s="33" t="s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70" zoomScaleNormal="70" workbookViewId="0">
      <selection activeCell="K20" sqref="K20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11.140625" bestFit="1" customWidth="1"/>
    <col min="5" max="5" width="10.570312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64</v>
      </c>
      <c r="B2" t="s">
        <v>65</v>
      </c>
      <c r="C2" t="s">
        <v>55</v>
      </c>
      <c r="D2" t="s">
        <v>61</v>
      </c>
      <c r="E2" s="33" t="s">
        <v>30</v>
      </c>
    </row>
    <row r="3" spans="1:5" x14ac:dyDescent="0.25">
      <c r="A3" t="s">
        <v>62</v>
      </c>
      <c r="B3" t="s">
        <v>63</v>
      </c>
      <c r="C3" t="s">
        <v>55</v>
      </c>
      <c r="D3" t="s">
        <v>61</v>
      </c>
      <c r="E3" s="33" t="s">
        <v>30</v>
      </c>
    </row>
    <row r="4" spans="1:5" x14ac:dyDescent="0.25">
      <c r="A4" t="s">
        <v>59</v>
      </c>
      <c r="B4" t="s">
        <v>60</v>
      </c>
      <c r="C4" t="s">
        <v>55</v>
      </c>
      <c r="D4" t="s">
        <v>61</v>
      </c>
      <c r="E4" s="33" t="s">
        <v>30</v>
      </c>
    </row>
    <row r="5" spans="1:5" x14ac:dyDescent="0.25">
      <c r="A5" t="s">
        <v>66</v>
      </c>
      <c r="B5" t="s">
        <v>65</v>
      </c>
      <c r="C5" t="s">
        <v>67</v>
      </c>
      <c r="D5" t="s">
        <v>61</v>
      </c>
      <c r="E5" s="33" t="s">
        <v>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70" zoomScaleNormal="70" workbookViewId="0">
      <selection activeCell="C36" sqref="C36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11.140625" bestFit="1" customWidth="1"/>
    <col min="5" max="5" width="10.570312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85</v>
      </c>
      <c r="B2" t="s">
        <v>86</v>
      </c>
      <c r="C2" t="s">
        <v>87</v>
      </c>
      <c r="D2" t="s">
        <v>71</v>
      </c>
      <c r="E2" s="33" t="s">
        <v>30</v>
      </c>
    </row>
    <row r="3" spans="1:5" x14ac:dyDescent="0.25">
      <c r="A3" t="s">
        <v>88</v>
      </c>
      <c r="B3" t="s">
        <v>86</v>
      </c>
      <c r="C3" t="s">
        <v>76</v>
      </c>
      <c r="D3" t="s">
        <v>71</v>
      </c>
      <c r="E3" s="33" t="s">
        <v>30</v>
      </c>
    </row>
    <row r="4" spans="1:5" x14ac:dyDescent="0.25">
      <c r="A4" t="s">
        <v>74</v>
      </c>
      <c r="B4" t="s">
        <v>75</v>
      </c>
      <c r="C4" t="s">
        <v>76</v>
      </c>
      <c r="D4" t="s">
        <v>71</v>
      </c>
      <c r="E4" s="33" t="s">
        <v>30</v>
      </c>
    </row>
    <row r="5" spans="1:5" x14ac:dyDescent="0.25">
      <c r="A5" t="s">
        <v>79</v>
      </c>
      <c r="B5" t="s">
        <v>80</v>
      </c>
      <c r="C5" t="s">
        <v>76</v>
      </c>
      <c r="D5" t="s">
        <v>71</v>
      </c>
      <c r="E5" s="33" t="s">
        <v>30</v>
      </c>
    </row>
    <row r="6" spans="1:5" x14ac:dyDescent="0.25">
      <c r="A6" t="s">
        <v>84</v>
      </c>
      <c r="B6" t="s">
        <v>83</v>
      </c>
      <c r="C6" t="s">
        <v>76</v>
      </c>
      <c r="D6" t="s">
        <v>71</v>
      </c>
      <c r="E6" s="33" t="s">
        <v>30</v>
      </c>
    </row>
    <row r="7" spans="1:5" x14ac:dyDescent="0.25">
      <c r="A7" t="s">
        <v>72</v>
      </c>
      <c r="B7" t="s">
        <v>69</v>
      </c>
      <c r="C7" t="s">
        <v>73</v>
      </c>
      <c r="D7" t="s">
        <v>71</v>
      </c>
      <c r="E7" s="33" t="s">
        <v>30</v>
      </c>
    </row>
    <row r="8" spans="1:5" x14ac:dyDescent="0.25">
      <c r="A8" t="s">
        <v>68</v>
      </c>
      <c r="B8" t="s">
        <v>69</v>
      </c>
      <c r="C8" t="s">
        <v>70</v>
      </c>
      <c r="D8" t="s">
        <v>71</v>
      </c>
      <c r="E8" s="33" t="s">
        <v>30</v>
      </c>
    </row>
    <row r="9" spans="1:5" x14ac:dyDescent="0.25">
      <c r="A9" t="s">
        <v>77</v>
      </c>
      <c r="B9" t="s">
        <v>75</v>
      </c>
      <c r="C9" t="s">
        <v>78</v>
      </c>
      <c r="D9" t="s">
        <v>71</v>
      </c>
      <c r="E9" s="33" t="s">
        <v>30</v>
      </c>
    </row>
    <row r="10" spans="1:5" x14ac:dyDescent="0.25">
      <c r="A10" t="s">
        <v>81</v>
      </c>
      <c r="B10" t="s">
        <v>80</v>
      </c>
      <c r="C10" t="s">
        <v>78</v>
      </c>
      <c r="D10" t="s">
        <v>71</v>
      </c>
      <c r="E10" s="33" t="s">
        <v>30</v>
      </c>
    </row>
    <row r="11" spans="1:5" x14ac:dyDescent="0.25">
      <c r="A11" t="s">
        <v>82</v>
      </c>
      <c r="B11" t="s">
        <v>83</v>
      </c>
      <c r="C11" t="s">
        <v>78</v>
      </c>
      <c r="D11" t="s">
        <v>71</v>
      </c>
      <c r="E11" s="33" t="s">
        <v>30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opLeftCell="C1" zoomScale="70" zoomScaleNormal="70" workbookViewId="0">
      <selection activeCell="G26" sqref="G26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43" bestFit="1" customWidth="1"/>
    <col min="5" max="5" width="50" style="33" customWidth="1"/>
  </cols>
  <sheetData>
    <row r="1" spans="1:10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10" x14ac:dyDescent="0.25">
      <c r="A2" t="s">
        <v>47</v>
      </c>
      <c r="B2" t="s">
        <v>48</v>
      </c>
      <c r="C2" t="s">
        <v>37</v>
      </c>
      <c r="D2" t="s">
        <v>89</v>
      </c>
      <c r="E2" s="33" t="s">
        <v>30</v>
      </c>
      <c r="F2" t="s">
        <v>113</v>
      </c>
      <c r="G2" t="s">
        <v>111</v>
      </c>
      <c r="H2" t="s">
        <v>98</v>
      </c>
      <c r="I2" t="s">
        <v>89</v>
      </c>
      <c r="J2" t="s">
        <v>30</v>
      </c>
    </row>
    <row r="3" spans="1:10" x14ac:dyDescent="0.25">
      <c r="A3" t="s">
        <v>50</v>
      </c>
      <c r="B3" t="s">
        <v>48</v>
      </c>
      <c r="C3" t="s">
        <v>38</v>
      </c>
      <c r="D3" t="s">
        <v>89</v>
      </c>
      <c r="E3" s="33" t="s">
        <v>30</v>
      </c>
      <c r="F3" t="s">
        <v>106</v>
      </c>
      <c r="G3" t="s">
        <v>107</v>
      </c>
      <c r="H3" t="s">
        <v>98</v>
      </c>
      <c r="I3" t="s">
        <v>89</v>
      </c>
      <c r="J3" t="s">
        <v>30</v>
      </c>
    </row>
    <row r="4" spans="1:10" x14ac:dyDescent="0.25">
      <c r="A4" t="s">
        <v>50</v>
      </c>
      <c r="B4" t="s">
        <v>48</v>
      </c>
      <c r="C4" t="s">
        <v>38</v>
      </c>
      <c r="D4" t="s">
        <v>90</v>
      </c>
      <c r="E4" s="33" t="s">
        <v>30</v>
      </c>
      <c r="F4" t="s">
        <v>102</v>
      </c>
      <c r="G4" t="s">
        <v>103</v>
      </c>
      <c r="H4" t="s">
        <v>98</v>
      </c>
      <c r="I4" t="s">
        <v>89</v>
      </c>
      <c r="J4" t="s">
        <v>30</v>
      </c>
    </row>
    <row r="5" spans="1:10" x14ac:dyDescent="0.25">
      <c r="A5" t="s">
        <v>47</v>
      </c>
      <c r="B5" t="s">
        <v>48</v>
      </c>
      <c r="C5" t="s">
        <v>37</v>
      </c>
      <c r="D5" t="s">
        <v>90</v>
      </c>
      <c r="E5" s="33" t="s">
        <v>30</v>
      </c>
      <c r="F5" t="s">
        <v>96</v>
      </c>
      <c r="G5" t="s">
        <v>97</v>
      </c>
      <c r="H5" t="s">
        <v>98</v>
      </c>
      <c r="I5" t="s">
        <v>89</v>
      </c>
      <c r="J5" t="s">
        <v>30</v>
      </c>
    </row>
    <row r="6" spans="1:10" x14ac:dyDescent="0.25">
      <c r="A6" t="s">
        <v>91</v>
      </c>
      <c r="B6" t="s">
        <v>92</v>
      </c>
      <c r="C6" t="s">
        <v>93</v>
      </c>
      <c r="D6" t="s">
        <v>90</v>
      </c>
      <c r="E6" s="33" t="s">
        <v>94</v>
      </c>
      <c r="F6" t="s">
        <v>50</v>
      </c>
      <c r="G6" t="s">
        <v>48</v>
      </c>
      <c r="H6" t="s">
        <v>38</v>
      </c>
      <c r="I6" t="s">
        <v>89</v>
      </c>
      <c r="J6" t="s">
        <v>30</v>
      </c>
    </row>
    <row r="7" spans="1:10" x14ac:dyDescent="0.25">
      <c r="A7" t="s">
        <v>95</v>
      </c>
      <c r="B7" t="s">
        <v>92</v>
      </c>
      <c r="C7" t="s">
        <v>93</v>
      </c>
      <c r="D7" t="s">
        <v>90</v>
      </c>
      <c r="E7" s="33" t="s">
        <v>94</v>
      </c>
      <c r="F7" t="s">
        <v>47</v>
      </c>
      <c r="G7" t="s">
        <v>48</v>
      </c>
      <c r="H7" t="s">
        <v>37</v>
      </c>
      <c r="I7" t="s">
        <v>89</v>
      </c>
      <c r="J7" t="s">
        <v>30</v>
      </c>
    </row>
    <row r="8" spans="1:10" x14ac:dyDescent="0.25">
      <c r="A8" t="s">
        <v>96</v>
      </c>
      <c r="B8" t="s">
        <v>97</v>
      </c>
      <c r="C8" t="s">
        <v>98</v>
      </c>
      <c r="D8" t="s">
        <v>99</v>
      </c>
      <c r="E8" s="33" t="s">
        <v>100</v>
      </c>
      <c r="F8" t="s">
        <v>125</v>
      </c>
      <c r="G8" t="s">
        <v>115</v>
      </c>
      <c r="H8" t="s">
        <v>37</v>
      </c>
      <c r="I8" t="s">
        <v>89</v>
      </c>
      <c r="J8" t="s">
        <v>30</v>
      </c>
    </row>
    <row r="9" spans="1:10" x14ac:dyDescent="0.25">
      <c r="A9" t="s">
        <v>96</v>
      </c>
      <c r="B9" t="s">
        <v>97</v>
      </c>
      <c r="C9" t="s">
        <v>98</v>
      </c>
      <c r="D9" t="s">
        <v>101</v>
      </c>
      <c r="E9" s="33" t="s">
        <v>100</v>
      </c>
      <c r="F9" t="s">
        <v>124</v>
      </c>
      <c r="G9" t="s">
        <v>115</v>
      </c>
      <c r="H9" t="s">
        <v>38</v>
      </c>
      <c r="I9" t="s">
        <v>89</v>
      </c>
      <c r="J9" t="s">
        <v>30</v>
      </c>
    </row>
    <row r="10" spans="1:10" x14ac:dyDescent="0.25">
      <c r="A10" t="s">
        <v>102</v>
      </c>
      <c r="B10" t="s">
        <v>103</v>
      </c>
      <c r="C10" t="s">
        <v>98</v>
      </c>
      <c r="D10" t="s">
        <v>99</v>
      </c>
      <c r="E10" s="33" t="s">
        <v>100</v>
      </c>
      <c r="F10" t="s">
        <v>126</v>
      </c>
      <c r="G10" t="s">
        <v>127</v>
      </c>
      <c r="H10" t="s">
        <v>128</v>
      </c>
      <c r="I10" t="s">
        <v>89</v>
      </c>
      <c r="J10" t="s">
        <v>129</v>
      </c>
    </row>
    <row r="11" spans="1:10" x14ac:dyDescent="0.25">
      <c r="A11" t="s">
        <v>104</v>
      </c>
      <c r="B11" t="s">
        <v>103</v>
      </c>
      <c r="C11" t="s">
        <v>93</v>
      </c>
      <c r="D11" t="s">
        <v>90</v>
      </c>
      <c r="E11" s="33" t="s">
        <v>94</v>
      </c>
      <c r="F11" t="s">
        <v>142</v>
      </c>
      <c r="G11" t="s">
        <v>127</v>
      </c>
      <c r="H11" t="s">
        <v>143</v>
      </c>
      <c r="I11" t="s">
        <v>89</v>
      </c>
      <c r="J11" t="s">
        <v>30</v>
      </c>
    </row>
    <row r="12" spans="1:10" x14ac:dyDescent="0.25">
      <c r="A12" t="s">
        <v>105</v>
      </c>
      <c r="B12" t="s">
        <v>103</v>
      </c>
      <c r="C12" t="s">
        <v>93</v>
      </c>
      <c r="D12" t="s">
        <v>90</v>
      </c>
      <c r="E12" s="33" t="s">
        <v>94</v>
      </c>
      <c r="F12" t="s">
        <v>146</v>
      </c>
      <c r="G12" t="s">
        <v>127</v>
      </c>
      <c r="H12" t="s">
        <v>141</v>
      </c>
      <c r="I12" t="s">
        <v>89</v>
      </c>
      <c r="J12" t="s">
        <v>129</v>
      </c>
    </row>
    <row r="13" spans="1:10" x14ac:dyDescent="0.25">
      <c r="A13" t="s">
        <v>102</v>
      </c>
      <c r="B13" t="s">
        <v>103</v>
      </c>
      <c r="C13" t="s">
        <v>98</v>
      </c>
      <c r="D13" t="s">
        <v>101</v>
      </c>
      <c r="E13" s="33" t="s">
        <v>100</v>
      </c>
      <c r="F13" t="s">
        <v>144</v>
      </c>
      <c r="G13" t="s">
        <v>127</v>
      </c>
      <c r="H13" t="s">
        <v>145</v>
      </c>
      <c r="I13" t="s">
        <v>89</v>
      </c>
      <c r="J13" t="s">
        <v>30</v>
      </c>
    </row>
    <row r="14" spans="1:10" x14ac:dyDescent="0.25">
      <c r="A14" t="s">
        <v>106</v>
      </c>
      <c r="B14" t="s">
        <v>107</v>
      </c>
      <c r="C14" t="s">
        <v>98</v>
      </c>
      <c r="D14" t="s">
        <v>99</v>
      </c>
      <c r="E14" s="33" t="s">
        <v>100</v>
      </c>
      <c r="F14" t="s">
        <v>139</v>
      </c>
      <c r="G14" t="s">
        <v>136</v>
      </c>
      <c r="H14" t="s">
        <v>128</v>
      </c>
      <c r="I14" t="s">
        <v>89</v>
      </c>
      <c r="J14" t="s">
        <v>129</v>
      </c>
    </row>
    <row r="15" spans="1:10" x14ac:dyDescent="0.25">
      <c r="A15" t="s">
        <v>108</v>
      </c>
      <c r="B15" t="s">
        <v>107</v>
      </c>
      <c r="C15" t="s">
        <v>93</v>
      </c>
      <c r="D15" t="s">
        <v>90</v>
      </c>
      <c r="E15" s="33" t="s">
        <v>94</v>
      </c>
      <c r="F15" t="s">
        <v>135</v>
      </c>
      <c r="G15" t="s">
        <v>136</v>
      </c>
      <c r="H15" t="s">
        <v>137</v>
      </c>
      <c r="I15" t="s">
        <v>89</v>
      </c>
      <c r="J15" t="s">
        <v>138</v>
      </c>
    </row>
    <row r="16" spans="1:10" x14ac:dyDescent="0.25">
      <c r="A16" t="s">
        <v>109</v>
      </c>
      <c r="B16" t="s">
        <v>107</v>
      </c>
      <c r="C16" t="s">
        <v>93</v>
      </c>
      <c r="D16" t="s">
        <v>90</v>
      </c>
      <c r="E16" s="33" t="s">
        <v>94</v>
      </c>
      <c r="F16" t="s">
        <v>140</v>
      </c>
      <c r="G16" t="s">
        <v>136</v>
      </c>
      <c r="H16" t="s">
        <v>141</v>
      </c>
      <c r="I16" t="s">
        <v>89</v>
      </c>
      <c r="J16" t="s">
        <v>129</v>
      </c>
    </row>
    <row r="17" spans="1:10" x14ac:dyDescent="0.25">
      <c r="A17" t="s">
        <v>106</v>
      </c>
      <c r="B17" t="s">
        <v>107</v>
      </c>
      <c r="C17" t="s">
        <v>98</v>
      </c>
      <c r="D17" t="s">
        <v>101</v>
      </c>
      <c r="E17" s="33" t="s">
        <v>100</v>
      </c>
      <c r="F17" t="s">
        <v>130</v>
      </c>
      <c r="G17" t="s">
        <v>131</v>
      </c>
      <c r="H17" t="s">
        <v>132</v>
      </c>
      <c r="I17" t="s">
        <v>116</v>
      </c>
      <c r="J17" t="s">
        <v>30</v>
      </c>
    </row>
    <row r="18" spans="1:10" x14ac:dyDescent="0.25">
      <c r="A18" t="s">
        <v>110</v>
      </c>
      <c r="B18" t="s">
        <v>111</v>
      </c>
      <c r="C18" t="s">
        <v>93</v>
      </c>
      <c r="D18" t="s">
        <v>90</v>
      </c>
      <c r="E18" s="33" t="s">
        <v>94</v>
      </c>
      <c r="F18" t="s">
        <v>133</v>
      </c>
      <c r="G18" t="s">
        <v>131</v>
      </c>
      <c r="H18" t="s">
        <v>134</v>
      </c>
      <c r="I18" t="s">
        <v>116</v>
      </c>
      <c r="J18" t="s">
        <v>30</v>
      </c>
    </row>
    <row r="19" spans="1:10" x14ac:dyDescent="0.25">
      <c r="A19" t="s">
        <v>112</v>
      </c>
      <c r="B19" t="s">
        <v>111</v>
      </c>
      <c r="C19" t="s">
        <v>93</v>
      </c>
      <c r="D19" t="s">
        <v>90</v>
      </c>
      <c r="E19" s="33" t="s">
        <v>94</v>
      </c>
      <c r="F19" t="s">
        <v>130</v>
      </c>
      <c r="G19" t="s">
        <v>131</v>
      </c>
      <c r="H19" t="s">
        <v>132</v>
      </c>
      <c r="I19" t="s">
        <v>99</v>
      </c>
      <c r="J19" t="s">
        <v>30</v>
      </c>
    </row>
    <row r="20" spans="1:10" x14ac:dyDescent="0.25">
      <c r="A20" t="s">
        <v>113</v>
      </c>
      <c r="B20" t="s">
        <v>111</v>
      </c>
      <c r="C20" t="s">
        <v>98</v>
      </c>
      <c r="D20" t="s">
        <v>101</v>
      </c>
      <c r="E20" s="33" t="s">
        <v>100</v>
      </c>
      <c r="F20" t="s">
        <v>133</v>
      </c>
      <c r="G20" t="s">
        <v>131</v>
      </c>
      <c r="H20" t="s">
        <v>134</v>
      </c>
      <c r="I20" t="s">
        <v>99</v>
      </c>
      <c r="J20" t="s">
        <v>30</v>
      </c>
    </row>
    <row r="21" spans="1:10" x14ac:dyDescent="0.25">
      <c r="A21" t="s">
        <v>113</v>
      </c>
      <c r="B21" t="s">
        <v>111</v>
      </c>
      <c r="C21" t="s">
        <v>98</v>
      </c>
      <c r="D21" t="s">
        <v>99</v>
      </c>
      <c r="E21" s="33" t="s">
        <v>100</v>
      </c>
      <c r="F21" t="s">
        <v>130</v>
      </c>
      <c r="G21" t="s">
        <v>131</v>
      </c>
      <c r="H21" t="s">
        <v>132</v>
      </c>
      <c r="I21" t="s">
        <v>90</v>
      </c>
      <c r="J21" t="s">
        <v>30</v>
      </c>
    </row>
    <row r="22" spans="1:10" x14ac:dyDescent="0.25">
      <c r="A22" t="s">
        <v>114</v>
      </c>
      <c r="B22" t="s">
        <v>115</v>
      </c>
      <c r="C22" t="s">
        <v>98</v>
      </c>
      <c r="D22" t="s">
        <v>99</v>
      </c>
      <c r="E22" s="33" t="s">
        <v>94</v>
      </c>
      <c r="F22" t="s">
        <v>133</v>
      </c>
      <c r="G22" t="s">
        <v>131</v>
      </c>
      <c r="H22" t="s">
        <v>134</v>
      </c>
      <c r="I22" t="s">
        <v>90</v>
      </c>
      <c r="J22" t="s">
        <v>30</v>
      </c>
    </row>
    <row r="23" spans="1:10" x14ac:dyDescent="0.25">
      <c r="A23" t="s">
        <v>114</v>
      </c>
      <c r="B23" t="s">
        <v>115</v>
      </c>
      <c r="C23" t="s">
        <v>98</v>
      </c>
      <c r="D23" t="s">
        <v>116</v>
      </c>
      <c r="E23" s="33" t="s">
        <v>94</v>
      </c>
      <c r="F23" t="s">
        <v>133</v>
      </c>
      <c r="G23" t="s">
        <v>131</v>
      </c>
      <c r="H23" t="s">
        <v>134</v>
      </c>
      <c r="I23" t="s">
        <v>101</v>
      </c>
      <c r="J23" t="s">
        <v>30</v>
      </c>
    </row>
    <row r="24" spans="1:10" x14ac:dyDescent="0.25">
      <c r="A24" t="s">
        <v>117</v>
      </c>
      <c r="B24" t="s">
        <v>118</v>
      </c>
      <c r="C24" t="s">
        <v>119</v>
      </c>
      <c r="D24" t="s">
        <v>120</v>
      </c>
      <c r="E24" s="33" t="s">
        <v>121</v>
      </c>
      <c r="F24" t="s">
        <v>130</v>
      </c>
      <c r="G24" t="s">
        <v>131</v>
      </c>
      <c r="H24" t="s">
        <v>132</v>
      </c>
      <c r="I24" t="s">
        <v>101</v>
      </c>
      <c r="J24" t="s">
        <v>30</v>
      </c>
    </row>
    <row r="25" spans="1:10" ht="45" x14ac:dyDescent="0.25">
      <c r="A25" t="s">
        <v>117</v>
      </c>
      <c r="B25" t="s">
        <v>118</v>
      </c>
      <c r="C25" t="s">
        <v>119</v>
      </c>
      <c r="D25" t="s">
        <v>116</v>
      </c>
      <c r="E25" s="33" t="s">
        <v>122</v>
      </c>
      <c r="F25" t="s">
        <v>126</v>
      </c>
      <c r="G25" t="s">
        <v>127</v>
      </c>
      <c r="H25" t="s">
        <v>128</v>
      </c>
      <c r="I25" t="s">
        <v>116</v>
      </c>
      <c r="J25" t="s">
        <v>129</v>
      </c>
    </row>
    <row r="26" spans="1:10" ht="60" x14ac:dyDescent="0.25">
      <c r="A26" t="s">
        <v>117</v>
      </c>
      <c r="B26" t="s">
        <v>118</v>
      </c>
      <c r="C26" t="s">
        <v>119</v>
      </c>
      <c r="D26" t="s">
        <v>89</v>
      </c>
      <c r="E26" s="33" t="s">
        <v>123</v>
      </c>
      <c r="F26" t="s">
        <v>126</v>
      </c>
      <c r="G26" t="s">
        <v>127</v>
      </c>
      <c r="H26" t="s">
        <v>128</v>
      </c>
      <c r="I26" t="s">
        <v>99</v>
      </c>
      <c r="J26" t="s">
        <v>129</v>
      </c>
    </row>
    <row r="27" spans="1:10" x14ac:dyDescent="0.25">
      <c r="A27" t="s">
        <v>114</v>
      </c>
      <c r="B27" t="s">
        <v>115</v>
      </c>
      <c r="C27" t="s">
        <v>98</v>
      </c>
      <c r="D27" t="s">
        <v>101</v>
      </c>
      <c r="E27" s="33" t="s">
        <v>94</v>
      </c>
      <c r="F27" t="s">
        <v>126</v>
      </c>
      <c r="G27" t="s">
        <v>127</v>
      </c>
      <c r="H27" t="s">
        <v>128</v>
      </c>
      <c r="I27" t="s">
        <v>90</v>
      </c>
      <c r="J27" t="s">
        <v>129</v>
      </c>
    </row>
    <row r="28" spans="1:10" x14ac:dyDescent="0.25">
      <c r="A28" t="s">
        <v>114</v>
      </c>
      <c r="B28" t="s">
        <v>115</v>
      </c>
      <c r="C28" t="s">
        <v>98</v>
      </c>
      <c r="D28" t="s">
        <v>90</v>
      </c>
      <c r="E28" s="33" t="s">
        <v>94</v>
      </c>
      <c r="F28" t="s">
        <v>126</v>
      </c>
      <c r="G28" t="s">
        <v>127</v>
      </c>
      <c r="H28" t="s">
        <v>128</v>
      </c>
      <c r="I28" t="s">
        <v>101</v>
      </c>
      <c r="J28" t="s">
        <v>129</v>
      </c>
    </row>
    <row r="29" spans="1:10" x14ac:dyDescent="0.25">
      <c r="A29" t="s">
        <v>124</v>
      </c>
      <c r="B29" t="s">
        <v>115</v>
      </c>
      <c r="C29" t="s">
        <v>38</v>
      </c>
      <c r="D29" t="s">
        <v>90</v>
      </c>
      <c r="E29" s="33" t="s">
        <v>30</v>
      </c>
      <c r="F29" t="s">
        <v>117</v>
      </c>
      <c r="G29" t="s">
        <v>118</v>
      </c>
      <c r="H29" t="s">
        <v>119</v>
      </c>
      <c r="I29" t="s">
        <v>89</v>
      </c>
      <c r="J29" t="s">
        <v>149</v>
      </c>
    </row>
    <row r="30" spans="1:10" x14ac:dyDescent="0.25">
      <c r="A30" t="s">
        <v>125</v>
      </c>
      <c r="B30" t="s">
        <v>115</v>
      </c>
      <c r="C30" t="s">
        <v>37</v>
      </c>
      <c r="D30" t="s">
        <v>90</v>
      </c>
      <c r="E30" s="33" t="s">
        <v>30</v>
      </c>
      <c r="F30" t="s">
        <v>124</v>
      </c>
      <c r="G30" t="s">
        <v>115</v>
      </c>
      <c r="H30" t="s">
        <v>38</v>
      </c>
      <c r="I30" t="s">
        <v>90</v>
      </c>
      <c r="J30" t="s">
        <v>30</v>
      </c>
    </row>
    <row r="31" spans="1:10" x14ac:dyDescent="0.25">
      <c r="A31" t="s">
        <v>126</v>
      </c>
      <c r="B31" t="s">
        <v>127</v>
      </c>
      <c r="C31" t="s">
        <v>128</v>
      </c>
      <c r="D31" t="s">
        <v>99</v>
      </c>
      <c r="E31" s="33" t="s">
        <v>129</v>
      </c>
      <c r="F31" t="s">
        <v>125</v>
      </c>
      <c r="G31" t="s">
        <v>115</v>
      </c>
      <c r="H31" t="s">
        <v>37</v>
      </c>
      <c r="I31" t="s">
        <v>90</v>
      </c>
      <c r="J31" t="s">
        <v>30</v>
      </c>
    </row>
    <row r="32" spans="1:10" x14ac:dyDescent="0.25">
      <c r="A32" t="s">
        <v>126</v>
      </c>
      <c r="B32" t="s">
        <v>127</v>
      </c>
      <c r="C32" t="s">
        <v>128</v>
      </c>
      <c r="D32" t="s">
        <v>116</v>
      </c>
      <c r="E32" s="33" t="s">
        <v>129</v>
      </c>
      <c r="F32" t="s">
        <v>114</v>
      </c>
      <c r="G32" t="s">
        <v>115</v>
      </c>
      <c r="H32" t="s">
        <v>98</v>
      </c>
      <c r="I32" t="s">
        <v>90</v>
      </c>
      <c r="J32" t="s">
        <v>30</v>
      </c>
    </row>
    <row r="33" spans="1:10" x14ac:dyDescent="0.25">
      <c r="A33" t="s">
        <v>126</v>
      </c>
      <c r="B33" t="s">
        <v>127</v>
      </c>
      <c r="C33" t="s">
        <v>128</v>
      </c>
      <c r="D33" t="s">
        <v>101</v>
      </c>
      <c r="E33" s="33" t="s">
        <v>129</v>
      </c>
      <c r="F33" t="s">
        <v>114</v>
      </c>
      <c r="G33" t="s">
        <v>115</v>
      </c>
      <c r="H33" t="s">
        <v>98</v>
      </c>
      <c r="I33" t="s">
        <v>101</v>
      </c>
      <c r="J33" t="s">
        <v>30</v>
      </c>
    </row>
    <row r="34" spans="1:10" x14ac:dyDescent="0.25">
      <c r="A34" t="s">
        <v>126</v>
      </c>
      <c r="B34" t="s">
        <v>127</v>
      </c>
      <c r="C34" t="s">
        <v>128</v>
      </c>
      <c r="D34" t="s">
        <v>90</v>
      </c>
      <c r="E34" s="33" t="s">
        <v>129</v>
      </c>
      <c r="F34" t="s">
        <v>150</v>
      </c>
      <c r="G34" t="s">
        <v>115</v>
      </c>
      <c r="H34" t="s">
        <v>151</v>
      </c>
      <c r="I34" t="s">
        <v>101</v>
      </c>
      <c r="J34" t="s">
        <v>152</v>
      </c>
    </row>
    <row r="35" spans="1:10" x14ac:dyDescent="0.25">
      <c r="A35" t="s">
        <v>130</v>
      </c>
      <c r="B35" t="s">
        <v>131</v>
      </c>
      <c r="C35" t="s">
        <v>132</v>
      </c>
      <c r="D35" t="s">
        <v>101</v>
      </c>
      <c r="E35" s="33" t="s">
        <v>30</v>
      </c>
      <c r="F35" t="s">
        <v>114</v>
      </c>
      <c r="G35" t="s">
        <v>115</v>
      </c>
      <c r="H35" t="s">
        <v>98</v>
      </c>
      <c r="I35" t="s">
        <v>116</v>
      </c>
      <c r="J35" t="s">
        <v>30</v>
      </c>
    </row>
    <row r="36" spans="1:10" x14ac:dyDescent="0.25">
      <c r="A36" t="s">
        <v>133</v>
      </c>
      <c r="B36" t="s">
        <v>131</v>
      </c>
      <c r="C36" t="s">
        <v>134</v>
      </c>
      <c r="D36" t="s">
        <v>101</v>
      </c>
      <c r="E36" s="33" t="s">
        <v>30</v>
      </c>
      <c r="F36" t="s">
        <v>114</v>
      </c>
      <c r="G36" t="s">
        <v>115</v>
      </c>
      <c r="H36" t="s">
        <v>98</v>
      </c>
      <c r="I36" t="s">
        <v>99</v>
      </c>
      <c r="J36" t="s">
        <v>30</v>
      </c>
    </row>
    <row r="37" spans="1:10" x14ac:dyDescent="0.25">
      <c r="A37" t="s">
        <v>133</v>
      </c>
      <c r="B37" t="s">
        <v>131</v>
      </c>
      <c r="C37" t="s">
        <v>134</v>
      </c>
      <c r="D37" t="s">
        <v>90</v>
      </c>
      <c r="E37" s="33" t="s">
        <v>30</v>
      </c>
      <c r="F37" t="s">
        <v>150</v>
      </c>
      <c r="G37" t="s">
        <v>115</v>
      </c>
      <c r="H37" t="s">
        <v>151</v>
      </c>
      <c r="I37" t="s">
        <v>99</v>
      </c>
      <c r="J37" t="s">
        <v>152</v>
      </c>
    </row>
    <row r="38" spans="1:10" x14ac:dyDescent="0.25">
      <c r="A38" t="s">
        <v>130</v>
      </c>
      <c r="B38" t="s">
        <v>131</v>
      </c>
      <c r="C38" t="s">
        <v>132</v>
      </c>
      <c r="D38" t="s">
        <v>90</v>
      </c>
      <c r="E38" s="33" t="s">
        <v>30</v>
      </c>
      <c r="F38" t="s">
        <v>117</v>
      </c>
      <c r="G38" t="s">
        <v>118</v>
      </c>
      <c r="H38" t="s">
        <v>119</v>
      </c>
      <c r="I38" t="s">
        <v>116</v>
      </c>
      <c r="J38" t="s">
        <v>122</v>
      </c>
    </row>
    <row r="39" spans="1:10" x14ac:dyDescent="0.25">
      <c r="A39" t="s">
        <v>133</v>
      </c>
      <c r="B39" t="s">
        <v>131</v>
      </c>
      <c r="C39" t="s">
        <v>134</v>
      </c>
      <c r="D39" t="s">
        <v>99</v>
      </c>
      <c r="E39" s="33" t="s">
        <v>30</v>
      </c>
      <c r="F39" t="s">
        <v>150</v>
      </c>
      <c r="G39" t="s">
        <v>115</v>
      </c>
      <c r="H39" t="s">
        <v>151</v>
      </c>
      <c r="I39" t="s">
        <v>120</v>
      </c>
      <c r="J39" t="s">
        <v>153</v>
      </c>
    </row>
    <row r="40" spans="1:10" x14ac:dyDescent="0.25">
      <c r="A40" t="s">
        <v>130</v>
      </c>
      <c r="B40" t="s">
        <v>131</v>
      </c>
      <c r="C40" t="s">
        <v>132</v>
      </c>
      <c r="D40" t="s">
        <v>99</v>
      </c>
      <c r="E40" s="33" t="s">
        <v>30</v>
      </c>
      <c r="F40" t="s">
        <v>117</v>
      </c>
      <c r="G40" t="s">
        <v>118</v>
      </c>
      <c r="H40" t="s">
        <v>119</v>
      </c>
      <c r="I40" t="s">
        <v>120</v>
      </c>
      <c r="J40" t="s">
        <v>121</v>
      </c>
    </row>
    <row r="41" spans="1:10" x14ac:dyDescent="0.25">
      <c r="A41" t="s">
        <v>133</v>
      </c>
      <c r="B41" t="s">
        <v>131</v>
      </c>
      <c r="C41" t="s">
        <v>134</v>
      </c>
      <c r="D41" t="s">
        <v>116</v>
      </c>
      <c r="E41" s="33" t="s">
        <v>30</v>
      </c>
      <c r="F41" t="s">
        <v>154</v>
      </c>
      <c r="G41" t="s">
        <v>48</v>
      </c>
      <c r="H41" t="s">
        <v>98</v>
      </c>
      <c r="I41" t="s">
        <v>116</v>
      </c>
      <c r="J41" t="s">
        <v>30</v>
      </c>
    </row>
    <row r="42" spans="1:10" x14ac:dyDescent="0.25">
      <c r="A42" t="s">
        <v>130</v>
      </c>
      <c r="B42" t="s">
        <v>131</v>
      </c>
      <c r="C42" t="s">
        <v>132</v>
      </c>
      <c r="D42" t="s">
        <v>116</v>
      </c>
      <c r="E42" s="33" t="s">
        <v>30</v>
      </c>
      <c r="F42" t="s">
        <v>154</v>
      </c>
      <c r="G42" t="s">
        <v>48</v>
      </c>
      <c r="H42" t="s">
        <v>98</v>
      </c>
      <c r="I42" t="s">
        <v>99</v>
      </c>
      <c r="J42" t="s">
        <v>30</v>
      </c>
    </row>
    <row r="43" spans="1:10" x14ac:dyDescent="0.25">
      <c r="A43" t="s">
        <v>135</v>
      </c>
      <c r="B43" t="s">
        <v>136</v>
      </c>
      <c r="C43" t="s">
        <v>137</v>
      </c>
      <c r="D43" t="s">
        <v>89</v>
      </c>
      <c r="E43" s="33" t="s">
        <v>138</v>
      </c>
      <c r="F43" t="s">
        <v>50</v>
      </c>
      <c r="G43" t="s">
        <v>48</v>
      </c>
      <c r="H43" t="s">
        <v>38</v>
      </c>
      <c r="I43" t="s">
        <v>90</v>
      </c>
      <c r="J43" t="s">
        <v>30</v>
      </c>
    </row>
    <row r="44" spans="1:10" x14ac:dyDescent="0.25">
      <c r="A44" t="s">
        <v>139</v>
      </c>
      <c r="B44" t="s">
        <v>136</v>
      </c>
      <c r="C44" t="s">
        <v>128</v>
      </c>
      <c r="D44" t="s">
        <v>89</v>
      </c>
      <c r="E44" s="33" t="s">
        <v>129</v>
      </c>
      <c r="F44" t="s">
        <v>154</v>
      </c>
      <c r="G44" t="s">
        <v>48</v>
      </c>
      <c r="H44" t="s">
        <v>98</v>
      </c>
      <c r="I44" t="s">
        <v>90</v>
      </c>
      <c r="J44" t="s">
        <v>30</v>
      </c>
    </row>
    <row r="45" spans="1:10" x14ac:dyDescent="0.25">
      <c r="A45" t="s">
        <v>140</v>
      </c>
      <c r="B45" t="s">
        <v>136</v>
      </c>
      <c r="C45" t="s">
        <v>141</v>
      </c>
      <c r="D45" t="s">
        <v>89</v>
      </c>
      <c r="E45" s="33" t="s">
        <v>129</v>
      </c>
      <c r="F45" t="s">
        <v>47</v>
      </c>
      <c r="G45" t="s">
        <v>48</v>
      </c>
      <c r="H45" t="s">
        <v>37</v>
      </c>
      <c r="I45" t="s">
        <v>90</v>
      </c>
      <c r="J45" t="s">
        <v>30</v>
      </c>
    </row>
    <row r="46" spans="1:10" x14ac:dyDescent="0.25">
      <c r="A46" t="s">
        <v>142</v>
      </c>
      <c r="B46" t="s">
        <v>127</v>
      </c>
      <c r="C46" t="s">
        <v>143</v>
      </c>
      <c r="D46" t="s">
        <v>89</v>
      </c>
      <c r="E46" s="33" t="s">
        <v>30</v>
      </c>
      <c r="F46" t="s">
        <v>154</v>
      </c>
      <c r="G46" t="s">
        <v>48</v>
      </c>
      <c r="H46" t="s">
        <v>98</v>
      </c>
      <c r="I46" t="s">
        <v>101</v>
      </c>
      <c r="J46" t="s">
        <v>30</v>
      </c>
    </row>
    <row r="47" spans="1:10" x14ac:dyDescent="0.25">
      <c r="A47" t="s">
        <v>144</v>
      </c>
      <c r="B47" t="s">
        <v>127</v>
      </c>
      <c r="C47" t="s">
        <v>145</v>
      </c>
      <c r="D47" t="s">
        <v>89</v>
      </c>
      <c r="E47" s="33" t="s">
        <v>30</v>
      </c>
      <c r="F47" t="s">
        <v>95</v>
      </c>
      <c r="G47" t="s">
        <v>92</v>
      </c>
      <c r="H47" t="s">
        <v>93</v>
      </c>
      <c r="I47" t="s">
        <v>90</v>
      </c>
      <c r="J47" t="s">
        <v>30</v>
      </c>
    </row>
    <row r="48" spans="1:10" x14ac:dyDescent="0.25">
      <c r="A48" t="s">
        <v>146</v>
      </c>
      <c r="B48" t="s">
        <v>127</v>
      </c>
      <c r="C48" t="s">
        <v>141</v>
      </c>
      <c r="D48" t="s">
        <v>89</v>
      </c>
      <c r="E48" s="33" t="s">
        <v>129</v>
      </c>
      <c r="F48" t="s">
        <v>91</v>
      </c>
      <c r="G48" t="s">
        <v>92</v>
      </c>
      <c r="H48" t="s">
        <v>93</v>
      </c>
      <c r="I48" t="s">
        <v>90</v>
      </c>
      <c r="J48" t="s">
        <v>30</v>
      </c>
    </row>
    <row r="49" spans="1:10" x14ac:dyDescent="0.25">
      <c r="A49" t="s">
        <v>126</v>
      </c>
      <c r="B49" t="s">
        <v>127</v>
      </c>
      <c r="C49" t="s">
        <v>128</v>
      </c>
      <c r="D49" t="s">
        <v>89</v>
      </c>
      <c r="E49" s="33" t="s">
        <v>129</v>
      </c>
      <c r="F49" t="s">
        <v>155</v>
      </c>
      <c r="G49" t="s">
        <v>92</v>
      </c>
      <c r="H49" t="s">
        <v>156</v>
      </c>
      <c r="I49" t="s">
        <v>101</v>
      </c>
      <c r="J49" t="s">
        <v>157</v>
      </c>
    </row>
    <row r="50" spans="1:10" x14ac:dyDescent="0.25">
      <c r="A50" t="s">
        <v>125</v>
      </c>
      <c r="B50" t="s">
        <v>115</v>
      </c>
      <c r="C50" t="s">
        <v>37</v>
      </c>
      <c r="D50" t="s">
        <v>89</v>
      </c>
      <c r="E50" s="33" t="s">
        <v>30</v>
      </c>
      <c r="F50" t="s">
        <v>155</v>
      </c>
      <c r="G50" t="s">
        <v>92</v>
      </c>
      <c r="H50" t="s">
        <v>156</v>
      </c>
      <c r="I50" t="s">
        <v>99</v>
      </c>
      <c r="J50" t="s">
        <v>157</v>
      </c>
    </row>
    <row r="51" spans="1:10" x14ac:dyDescent="0.25">
      <c r="A51" t="s">
        <v>124</v>
      </c>
      <c r="B51" t="s">
        <v>115</v>
      </c>
      <c r="C51" t="s">
        <v>38</v>
      </c>
      <c r="D51" t="s">
        <v>89</v>
      </c>
      <c r="E51" s="33" t="s">
        <v>30</v>
      </c>
      <c r="F51" t="s">
        <v>155</v>
      </c>
      <c r="G51" t="s">
        <v>92</v>
      </c>
      <c r="H51" t="s">
        <v>156</v>
      </c>
      <c r="I51" t="s">
        <v>120</v>
      </c>
      <c r="J51" t="s">
        <v>157</v>
      </c>
    </row>
    <row r="52" spans="1:10" x14ac:dyDescent="0.25">
      <c r="F52" t="s">
        <v>158</v>
      </c>
      <c r="G52" t="s">
        <v>159</v>
      </c>
      <c r="H52" t="s">
        <v>160</v>
      </c>
      <c r="I52" t="s">
        <v>161</v>
      </c>
      <c r="J52" t="s">
        <v>162</v>
      </c>
    </row>
    <row r="53" spans="1:10" x14ac:dyDescent="0.25">
      <c r="F53" t="s">
        <v>96</v>
      </c>
      <c r="G53" t="s">
        <v>97</v>
      </c>
      <c r="H53" t="s">
        <v>98</v>
      </c>
      <c r="I53" t="s">
        <v>116</v>
      </c>
      <c r="J53" t="s">
        <v>30</v>
      </c>
    </row>
    <row r="54" spans="1:10" x14ac:dyDescent="0.25">
      <c r="F54" t="s">
        <v>96</v>
      </c>
      <c r="G54" t="s">
        <v>97</v>
      </c>
      <c r="H54" t="s">
        <v>98</v>
      </c>
      <c r="I54" t="s">
        <v>99</v>
      </c>
      <c r="J54" t="s">
        <v>30</v>
      </c>
    </row>
    <row r="55" spans="1:10" x14ac:dyDescent="0.25">
      <c r="F55" t="s">
        <v>96</v>
      </c>
      <c r="G55" t="s">
        <v>97</v>
      </c>
      <c r="H55" t="s">
        <v>98</v>
      </c>
      <c r="I55" t="s">
        <v>90</v>
      </c>
      <c r="J55" t="s">
        <v>30</v>
      </c>
    </row>
    <row r="56" spans="1:10" x14ac:dyDescent="0.25">
      <c r="F56" t="s">
        <v>163</v>
      </c>
      <c r="G56" t="s">
        <v>97</v>
      </c>
      <c r="H56" t="s">
        <v>160</v>
      </c>
      <c r="I56" t="s">
        <v>161</v>
      </c>
      <c r="J56" t="s">
        <v>162</v>
      </c>
    </row>
    <row r="57" spans="1:10" x14ac:dyDescent="0.25">
      <c r="F57" t="s">
        <v>96</v>
      </c>
      <c r="G57" t="s">
        <v>97</v>
      </c>
      <c r="H57" t="s">
        <v>98</v>
      </c>
      <c r="I57" t="s">
        <v>101</v>
      </c>
      <c r="J57" t="s">
        <v>30</v>
      </c>
    </row>
    <row r="58" spans="1:10" x14ac:dyDescent="0.25">
      <c r="F58" t="s">
        <v>102</v>
      </c>
      <c r="G58" t="s">
        <v>103</v>
      </c>
      <c r="H58" t="s">
        <v>98</v>
      </c>
      <c r="I58" t="s">
        <v>116</v>
      </c>
      <c r="J58" t="s">
        <v>30</v>
      </c>
    </row>
    <row r="59" spans="1:10" x14ac:dyDescent="0.25">
      <c r="F59" t="s">
        <v>164</v>
      </c>
      <c r="G59" t="s">
        <v>103</v>
      </c>
      <c r="H59" t="s">
        <v>156</v>
      </c>
      <c r="I59" t="s">
        <v>99</v>
      </c>
      <c r="J59" t="s">
        <v>157</v>
      </c>
    </row>
    <row r="60" spans="1:10" x14ac:dyDescent="0.25">
      <c r="F60" t="s">
        <v>102</v>
      </c>
      <c r="G60" t="s">
        <v>103</v>
      </c>
      <c r="H60" t="s">
        <v>98</v>
      </c>
      <c r="I60" t="s">
        <v>99</v>
      </c>
      <c r="J60" t="s">
        <v>30</v>
      </c>
    </row>
    <row r="61" spans="1:10" x14ac:dyDescent="0.25">
      <c r="F61" t="s">
        <v>164</v>
      </c>
      <c r="G61" t="s">
        <v>103</v>
      </c>
      <c r="H61" t="s">
        <v>156</v>
      </c>
      <c r="I61" t="s">
        <v>120</v>
      </c>
      <c r="J61" t="s">
        <v>157</v>
      </c>
    </row>
    <row r="62" spans="1:10" x14ac:dyDescent="0.25">
      <c r="F62" t="s">
        <v>104</v>
      </c>
      <c r="G62" t="s">
        <v>103</v>
      </c>
      <c r="H62" t="s">
        <v>93</v>
      </c>
      <c r="I62" t="s">
        <v>90</v>
      </c>
      <c r="J62" t="s">
        <v>30</v>
      </c>
    </row>
    <row r="63" spans="1:10" x14ac:dyDescent="0.25">
      <c r="F63" t="s">
        <v>105</v>
      </c>
      <c r="G63" t="s">
        <v>103</v>
      </c>
      <c r="H63" t="s">
        <v>93</v>
      </c>
      <c r="I63" t="s">
        <v>90</v>
      </c>
      <c r="J63" t="s">
        <v>30</v>
      </c>
    </row>
    <row r="64" spans="1:10" x14ac:dyDescent="0.25">
      <c r="F64" t="s">
        <v>102</v>
      </c>
      <c r="G64" t="s">
        <v>103</v>
      </c>
      <c r="H64" t="s">
        <v>98</v>
      </c>
      <c r="I64" t="s">
        <v>90</v>
      </c>
      <c r="J64" t="s">
        <v>30</v>
      </c>
    </row>
    <row r="65" spans="6:10" x14ac:dyDescent="0.25">
      <c r="F65" t="s">
        <v>164</v>
      </c>
      <c r="G65" t="s">
        <v>103</v>
      </c>
      <c r="H65" t="s">
        <v>156</v>
      </c>
      <c r="I65" t="s">
        <v>101</v>
      </c>
      <c r="J65" t="s">
        <v>157</v>
      </c>
    </row>
    <row r="66" spans="6:10" x14ac:dyDescent="0.25">
      <c r="F66" t="s">
        <v>102</v>
      </c>
      <c r="G66" t="s">
        <v>103</v>
      </c>
      <c r="H66" t="s">
        <v>98</v>
      </c>
      <c r="I66" t="s">
        <v>101</v>
      </c>
      <c r="J66" t="s">
        <v>30</v>
      </c>
    </row>
    <row r="67" spans="6:10" x14ac:dyDescent="0.25">
      <c r="F67" t="s">
        <v>106</v>
      </c>
      <c r="G67" t="s">
        <v>107</v>
      </c>
      <c r="H67" t="s">
        <v>98</v>
      </c>
      <c r="I67" t="s">
        <v>116</v>
      </c>
      <c r="J67" t="s">
        <v>30</v>
      </c>
    </row>
    <row r="68" spans="6:10" x14ac:dyDescent="0.25">
      <c r="F68" t="s">
        <v>165</v>
      </c>
      <c r="G68" t="s">
        <v>107</v>
      </c>
      <c r="H68" t="s">
        <v>156</v>
      </c>
      <c r="I68" t="s">
        <v>99</v>
      </c>
      <c r="J68" t="s">
        <v>157</v>
      </c>
    </row>
    <row r="69" spans="6:10" x14ac:dyDescent="0.25">
      <c r="F69" t="s">
        <v>106</v>
      </c>
      <c r="G69" t="s">
        <v>107</v>
      </c>
      <c r="H69" t="s">
        <v>98</v>
      </c>
      <c r="I69" t="s">
        <v>99</v>
      </c>
      <c r="J69" t="s">
        <v>30</v>
      </c>
    </row>
    <row r="70" spans="6:10" x14ac:dyDescent="0.25">
      <c r="F70" t="s">
        <v>165</v>
      </c>
      <c r="G70" t="s">
        <v>107</v>
      </c>
      <c r="H70" t="s">
        <v>156</v>
      </c>
      <c r="I70" t="s">
        <v>120</v>
      </c>
      <c r="J70" t="s">
        <v>157</v>
      </c>
    </row>
    <row r="71" spans="6:10" x14ac:dyDescent="0.25">
      <c r="F71" t="s">
        <v>108</v>
      </c>
      <c r="G71" t="s">
        <v>107</v>
      </c>
      <c r="H71" t="s">
        <v>93</v>
      </c>
      <c r="I71" t="s">
        <v>90</v>
      </c>
      <c r="J71" t="s">
        <v>30</v>
      </c>
    </row>
    <row r="72" spans="6:10" x14ac:dyDescent="0.25">
      <c r="F72" t="s">
        <v>109</v>
      </c>
      <c r="G72" t="s">
        <v>107</v>
      </c>
      <c r="H72" t="s">
        <v>93</v>
      </c>
      <c r="I72" t="s">
        <v>90</v>
      </c>
      <c r="J72" t="s">
        <v>30</v>
      </c>
    </row>
    <row r="73" spans="6:10" x14ac:dyDescent="0.25">
      <c r="F73" t="s">
        <v>106</v>
      </c>
      <c r="G73" t="s">
        <v>107</v>
      </c>
      <c r="H73" t="s">
        <v>98</v>
      </c>
      <c r="I73" t="s">
        <v>90</v>
      </c>
      <c r="J73" t="s">
        <v>30</v>
      </c>
    </row>
    <row r="74" spans="6:10" x14ac:dyDescent="0.25">
      <c r="F74" t="s">
        <v>166</v>
      </c>
      <c r="G74" t="s">
        <v>107</v>
      </c>
      <c r="H74" t="s">
        <v>160</v>
      </c>
      <c r="I74" t="s">
        <v>161</v>
      </c>
      <c r="J74" t="s">
        <v>162</v>
      </c>
    </row>
    <row r="75" spans="6:10" x14ac:dyDescent="0.25">
      <c r="F75" t="s">
        <v>106</v>
      </c>
      <c r="G75" t="s">
        <v>107</v>
      </c>
      <c r="H75" t="s">
        <v>98</v>
      </c>
      <c r="I75" t="s">
        <v>101</v>
      </c>
      <c r="J75" t="s">
        <v>30</v>
      </c>
    </row>
    <row r="76" spans="6:10" x14ac:dyDescent="0.25">
      <c r="F76" t="s">
        <v>165</v>
      </c>
      <c r="G76" t="s">
        <v>107</v>
      </c>
      <c r="H76" t="s">
        <v>156</v>
      </c>
      <c r="I76" t="s">
        <v>101</v>
      </c>
      <c r="J76" t="s">
        <v>157</v>
      </c>
    </row>
    <row r="77" spans="6:10" x14ac:dyDescent="0.25">
      <c r="F77" t="s">
        <v>110</v>
      </c>
      <c r="G77" t="s">
        <v>111</v>
      </c>
      <c r="H77" t="s">
        <v>93</v>
      </c>
      <c r="I77" t="s">
        <v>90</v>
      </c>
      <c r="J77" t="s">
        <v>30</v>
      </c>
    </row>
    <row r="78" spans="6:10" x14ac:dyDescent="0.25">
      <c r="F78" t="s">
        <v>112</v>
      </c>
      <c r="G78" t="s">
        <v>111</v>
      </c>
      <c r="H78" t="s">
        <v>93</v>
      </c>
      <c r="I78" t="s">
        <v>90</v>
      </c>
      <c r="J78" t="s">
        <v>30</v>
      </c>
    </row>
    <row r="79" spans="6:10" x14ac:dyDescent="0.25">
      <c r="F79" t="s">
        <v>113</v>
      </c>
      <c r="G79" t="s">
        <v>111</v>
      </c>
      <c r="H79" t="s">
        <v>98</v>
      </c>
      <c r="I79" t="s">
        <v>90</v>
      </c>
      <c r="J79" t="s">
        <v>30</v>
      </c>
    </row>
    <row r="80" spans="6:10" x14ac:dyDescent="0.25">
      <c r="F80" t="s">
        <v>167</v>
      </c>
      <c r="G80" t="s">
        <v>111</v>
      </c>
      <c r="H80" t="s">
        <v>156</v>
      </c>
      <c r="I80" t="s">
        <v>101</v>
      </c>
      <c r="J80" t="s">
        <v>157</v>
      </c>
    </row>
    <row r="81" spans="6:10" x14ac:dyDescent="0.25">
      <c r="F81" t="s">
        <v>113</v>
      </c>
      <c r="G81" t="s">
        <v>111</v>
      </c>
      <c r="H81" t="s">
        <v>98</v>
      </c>
      <c r="I81" t="s">
        <v>101</v>
      </c>
      <c r="J81" t="s">
        <v>30</v>
      </c>
    </row>
    <row r="82" spans="6:10" x14ac:dyDescent="0.25">
      <c r="F82" t="s">
        <v>113</v>
      </c>
      <c r="G82" t="s">
        <v>111</v>
      </c>
      <c r="H82" t="s">
        <v>98</v>
      </c>
      <c r="I82" t="s">
        <v>116</v>
      </c>
      <c r="J82" t="s">
        <v>30</v>
      </c>
    </row>
    <row r="83" spans="6:10" x14ac:dyDescent="0.25">
      <c r="F83" t="s">
        <v>167</v>
      </c>
      <c r="G83" t="s">
        <v>111</v>
      </c>
      <c r="H83" t="s">
        <v>156</v>
      </c>
      <c r="I83" t="s">
        <v>99</v>
      </c>
      <c r="J83" t="s">
        <v>157</v>
      </c>
    </row>
    <row r="84" spans="6:10" x14ac:dyDescent="0.25">
      <c r="F84" t="s">
        <v>113</v>
      </c>
      <c r="G84" t="s">
        <v>111</v>
      </c>
      <c r="H84" t="s">
        <v>98</v>
      </c>
      <c r="I84" t="s">
        <v>99</v>
      </c>
      <c r="J84" t="s">
        <v>30</v>
      </c>
    </row>
    <row r="85" spans="6:10" x14ac:dyDescent="0.25">
      <c r="F85" t="s">
        <v>167</v>
      </c>
      <c r="G85" t="s">
        <v>111</v>
      </c>
      <c r="H85" t="s">
        <v>156</v>
      </c>
      <c r="I85" t="s">
        <v>120</v>
      </c>
      <c r="J85" t="s">
        <v>157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5" zoomScale="70" zoomScaleNormal="70" workbookViewId="0">
      <selection activeCell="G23" sqref="G23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13.140625" bestFit="1" customWidth="1"/>
    <col min="5" max="5" width="82.4257812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169</v>
      </c>
      <c r="B2" t="s">
        <v>170</v>
      </c>
      <c r="C2" t="s">
        <v>98</v>
      </c>
      <c r="D2" t="s">
        <v>171</v>
      </c>
      <c r="E2" s="33" t="s">
        <v>100</v>
      </c>
    </row>
    <row r="3" spans="1:5" x14ac:dyDescent="0.25">
      <c r="A3" t="s">
        <v>172</v>
      </c>
      <c r="B3" t="s">
        <v>173</v>
      </c>
      <c r="C3" t="s">
        <v>93</v>
      </c>
      <c r="D3" t="s">
        <v>171</v>
      </c>
      <c r="E3" s="33" t="s">
        <v>94</v>
      </c>
    </row>
    <row r="4" spans="1:5" x14ac:dyDescent="0.25">
      <c r="A4" t="s">
        <v>174</v>
      </c>
      <c r="B4" t="s">
        <v>173</v>
      </c>
      <c r="C4" t="s">
        <v>98</v>
      </c>
      <c r="D4" t="s">
        <v>171</v>
      </c>
      <c r="E4" s="33" t="s">
        <v>100</v>
      </c>
    </row>
    <row r="5" spans="1:5" x14ac:dyDescent="0.25">
      <c r="A5" t="s">
        <v>175</v>
      </c>
      <c r="B5" t="s">
        <v>173</v>
      </c>
      <c r="C5" t="s">
        <v>93</v>
      </c>
      <c r="D5" t="s">
        <v>171</v>
      </c>
      <c r="E5" s="33" t="s">
        <v>94</v>
      </c>
    </row>
    <row r="6" spans="1:5" x14ac:dyDescent="0.25">
      <c r="A6" t="s">
        <v>108</v>
      </c>
      <c r="B6" t="s">
        <v>107</v>
      </c>
      <c r="C6" t="s">
        <v>93</v>
      </c>
      <c r="D6" t="s">
        <v>171</v>
      </c>
      <c r="E6" s="33" t="s">
        <v>94</v>
      </c>
    </row>
    <row r="7" spans="1:5" x14ac:dyDescent="0.25">
      <c r="A7" t="s">
        <v>106</v>
      </c>
      <c r="B7" t="s">
        <v>107</v>
      </c>
      <c r="C7" t="s">
        <v>98</v>
      </c>
      <c r="D7" t="s">
        <v>171</v>
      </c>
      <c r="E7" s="33" t="s">
        <v>100</v>
      </c>
    </row>
    <row r="8" spans="1:5" x14ac:dyDescent="0.25">
      <c r="A8" t="s">
        <v>109</v>
      </c>
      <c r="B8" t="s">
        <v>107</v>
      </c>
      <c r="C8" t="s">
        <v>93</v>
      </c>
      <c r="D8" t="s">
        <v>171</v>
      </c>
      <c r="E8" s="33" t="s">
        <v>94</v>
      </c>
    </row>
    <row r="9" spans="1:5" x14ac:dyDescent="0.25">
      <c r="A9" t="s">
        <v>176</v>
      </c>
      <c r="B9" t="s">
        <v>177</v>
      </c>
      <c r="C9" t="s">
        <v>98</v>
      </c>
      <c r="D9" t="s">
        <v>171</v>
      </c>
      <c r="E9" s="33" t="s">
        <v>100</v>
      </c>
    </row>
    <row r="10" spans="1:5" x14ac:dyDescent="0.25">
      <c r="A10" t="s">
        <v>178</v>
      </c>
      <c r="B10" t="s">
        <v>177</v>
      </c>
      <c r="C10" t="s">
        <v>93</v>
      </c>
      <c r="D10" t="s">
        <v>171</v>
      </c>
      <c r="E10" s="33" t="s">
        <v>94</v>
      </c>
    </row>
    <row r="11" spans="1:5" x14ac:dyDescent="0.25">
      <c r="A11" t="s">
        <v>179</v>
      </c>
      <c r="B11" t="s">
        <v>177</v>
      </c>
      <c r="C11" t="s">
        <v>93</v>
      </c>
      <c r="D11" t="s">
        <v>171</v>
      </c>
      <c r="E11" s="33" t="s">
        <v>94</v>
      </c>
    </row>
    <row r="12" spans="1:5" x14ac:dyDescent="0.25">
      <c r="A12" t="s">
        <v>180</v>
      </c>
      <c r="B12" t="s">
        <v>181</v>
      </c>
      <c r="C12" t="s">
        <v>98</v>
      </c>
      <c r="D12" t="s">
        <v>171</v>
      </c>
      <c r="E12" s="33" t="s">
        <v>100</v>
      </c>
    </row>
    <row r="13" spans="1:5" x14ac:dyDescent="0.25">
      <c r="A13" t="s">
        <v>182</v>
      </c>
      <c r="B13" t="s">
        <v>60</v>
      </c>
      <c r="C13" t="s">
        <v>183</v>
      </c>
      <c r="D13" t="s">
        <v>171</v>
      </c>
      <c r="E13" s="33" t="s">
        <v>184</v>
      </c>
    </row>
    <row r="14" spans="1:5" x14ac:dyDescent="0.25">
      <c r="A14" t="s">
        <v>59</v>
      </c>
      <c r="B14" t="s">
        <v>60</v>
      </c>
      <c r="C14" t="s">
        <v>55</v>
      </c>
      <c r="D14" t="s">
        <v>171</v>
      </c>
      <c r="E14" s="33" t="s">
        <v>30</v>
      </c>
    </row>
    <row r="15" spans="1:5" x14ac:dyDescent="0.25">
      <c r="A15" t="s">
        <v>62</v>
      </c>
      <c r="B15" t="s">
        <v>63</v>
      </c>
      <c r="C15" t="s">
        <v>55</v>
      </c>
      <c r="D15" t="s">
        <v>171</v>
      </c>
      <c r="E15" s="33" t="s">
        <v>30</v>
      </c>
    </row>
    <row r="16" spans="1:5" x14ac:dyDescent="0.25">
      <c r="A16" t="s">
        <v>185</v>
      </c>
      <c r="B16" t="s">
        <v>186</v>
      </c>
      <c r="C16" t="s">
        <v>98</v>
      </c>
      <c r="D16" t="s">
        <v>171</v>
      </c>
      <c r="E16" s="33" t="s">
        <v>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70" zoomScaleNormal="70" workbookViewId="0">
      <selection activeCell="E15" sqref="A1:E15"/>
    </sheetView>
  </sheetViews>
  <sheetFormatPr defaultRowHeight="15" x14ac:dyDescent="0.25"/>
  <cols>
    <col min="1" max="1" width="9.42578125" customWidth="1"/>
    <col min="2" max="2" width="48.5703125" bestFit="1" customWidth="1"/>
    <col min="3" max="3" width="51.140625" bestFit="1" customWidth="1"/>
    <col min="4" max="4" width="11.140625" bestFit="1" customWidth="1"/>
    <col min="5" max="5" width="10.570312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64</v>
      </c>
      <c r="B2" t="s">
        <v>65</v>
      </c>
      <c r="C2" t="s">
        <v>55</v>
      </c>
      <c r="D2" t="s">
        <v>61</v>
      </c>
      <c r="E2" s="33" t="s">
        <v>30</v>
      </c>
    </row>
    <row r="3" spans="1:5" x14ac:dyDescent="0.25">
      <c r="A3" t="s">
        <v>66</v>
      </c>
      <c r="B3" t="s">
        <v>65</v>
      </c>
      <c r="C3" t="s">
        <v>67</v>
      </c>
      <c r="D3" t="s">
        <v>61</v>
      </c>
      <c r="E3" s="33" t="s">
        <v>30</v>
      </c>
    </row>
    <row r="4" spans="1:5" x14ac:dyDescent="0.25">
      <c r="A4" t="s">
        <v>62</v>
      </c>
      <c r="B4" t="s">
        <v>63</v>
      </c>
      <c r="C4" t="s">
        <v>55</v>
      </c>
      <c r="D4" t="s">
        <v>61</v>
      </c>
      <c r="E4" s="33" t="s">
        <v>30</v>
      </c>
    </row>
    <row r="5" spans="1:5" x14ac:dyDescent="0.25">
      <c r="A5" t="s">
        <v>59</v>
      </c>
      <c r="B5" t="s">
        <v>60</v>
      </c>
      <c r="C5" t="s">
        <v>55</v>
      </c>
      <c r="D5" t="s">
        <v>61</v>
      </c>
      <c r="E5" s="33" t="s">
        <v>30</v>
      </c>
    </row>
    <row r="6" spans="1:5" x14ac:dyDescent="0.25">
      <c r="A6" t="s">
        <v>72</v>
      </c>
      <c r="B6" t="s">
        <v>69</v>
      </c>
      <c r="C6" t="s">
        <v>73</v>
      </c>
      <c r="D6" t="s">
        <v>71</v>
      </c>
      <c r="E6" s="33" t="s">
        <v>30</v>
      </c>
    </row>
    <row r="7" spans="1:5" x14ac:dyDescent="0.25">
      <c r="A7" t="s">
        <v>68</v>
      </c>
      <c r="B7" t="s">
        <v>69</v>
      </c>
      <c r="C7" t="s">
        <v>70</v>
      </c>
      <c r="D7" t="s">
        <v>71</v>
      </c>
      <c r="E7" s="33" t="s">
        <v>30</v>
      </c>
    </row>
    <row r="8" spans="1:5" x14ac:dyDescent="0.25">
      <c r="A8" t="s">
        <v>74</v>
      </c>
      <c r="B8" t="s">
        <v>75</v>
      </c>
      <c r="C8" t="s">
        <v>76</v>
      </c>
      <c r="D8" t="s">
        <v>71</v>
      </c>
      <c r="E8" s="33" t="s">
        <v>30</v>
      </c>
    </row>
    <row r="9" spans="1:5" x14ac:dyDescent="0.25">
      <c r="A9" t="s">
        <v>77</v>
      </c>
      <c r="B9" t="s">
        <v>75</v>
      </c>
      <c r="C9" t="s">
        <v>78</v>
      </c>
      <c r="D9" t="s">
        <v>71</v>
      </c>
      <c r="E9" s="33" t="s">
        <v>30</v>
      </c>
    </row>
    <row r="10" spans="1:5" x14ac:dyDescent="0.25">
      <c r="A10" t="s">
        <v>79</v>
      </c>
      <c r="B10" t="s">
        <v>80</v>
      </c>
      <c r="C10" t="s">
        <v>76</v>
      </c>
      <c r="D10" t="s">
        <v>71</v>
      </c>
      <c r="E10" s="33" t="s">
        <v>30</v>
      </c>
    </row>
    <row r="11" spans="1:5" x14ac:dyDescent="0.25">
      <c r="A11" t="s">
        <v>81</v>
      </c>
      <c r="B11" t="s">
        <v>80</v>
      </c>
      <c r="C11" t="s">
        <v>78</v>
      </c>
      <c r="D11" t="s">
        <v>71</v>
      </c>
      <c r="E11" s="33" t="s">
        <v>30</v>
      </c>
    </row>
    <row r="12" spans="1:5" x14ac:dyDescent="0.25">
      <c r="A12" t="s">
        <v>82</v>
      </c>
      <c r="B12" t="s">
        <v>83</v>
      </c>
      <c r="C12" t="s">
        <v>78</v>
      </c>
      <c r="D12" t="s">
        <v>71</v>
      </c>
      <c r="E12" s="33" t="s">
        <v>30</v>
      </c>
    </row>
    <row r="13" spans="1:5" x14ac:dyDescent="0.25">
      <c r="A13" t="s">
        <v>84</v>
      </c>
      <c r="B13" t="s">
        <v>83</v>
      </c>
      <c r="C13" t="s">
        <v>76</v>
      </c>
      <c r="D13" t="s">
        <v>71</v>
      </c>
      <c r="E13" s="33" t="s">
        <v>30</v>
      </c>
    </row>
    <row r="14" spans="1:5" x14ac:dyDescent="0.25">
      <c r="A14" t="s">
        <v>85</v>
      </c>
      <c r="B14" t="s">
        <v>86</v>
      </c>
      <c r="C14" t="s">
        <v>87</v>
      </c>
      <c r="D14" t="s">
        <v>71</v>
      </c>
      <c r="E14" s="33" t="s">
        <v>30</v>
      </c>
    </row>
    <row r="15" spans="1:5" x14ac:dyDescent="0.25">
      <c r="A15" t="s">
        <v>88</v>
      </c>
      <c r="B15" t="s">
        <v>86</v>
      </c>
      <c r="C15" t="s">
        <v>76</v>
      </c>
      <c r="D15" t="s">
        <v>71</v>
      </c>
      <c r="E15" s="33" t="s">
        <v>30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93" zoomScale="70" zoomScaleNormal="70" workbookViewId="0">
      <selection activeCell="E61" sqref="E61"/>
    </sheetView>
  </sheetViews>
  <sheetFormatPr defaultRowHeight="15" x14ac:dyDescent="0.25"/>
  <cols>
    <col min="1" max="1" width="8.7109375" bestFit="1" customWidth="1"/>
    <col min="2" max="2" width="36.42578125" bestFit="1" customWidth="1"/>
    <col min="3" max="3" width="57.5703125" bestFit="1" customWidth="1"/>
    <col min="4" max="4" width="44.42578125" bestFit="1" customWidth="1"/>
    <col min="5" max="5" width="24.7109375" style="33" customWidth="1"/>
  </cols>
  <sheetData>
    <row r="1" spans="1:5" x14ac:dyDescent="0.25">
      <c r="A1" s="46" t="s">
        <v>41</v>
      </c>
      <c r="B1" s="47" t="s">
        <v>40</v>
      </c>
      <c r="C1" s="47" t="s">
        <v>39</v>
      </c>
      <c r="D1" s="47" t="s">
        <v>42</v>
      </c>
      <c r="E1" s="48" t="s">
        <v>43</v>
      </c>
    </row>
    <row r="2" spans="1:5" x14ac:dyDescent="0.25">
      <c r="A2" s="52" t="s">
        <v>47</v>
      </c>
      <c r="B2" s="53" t="s">
        <v>48</v>
      </c>
      <c r="C2" s="53" t="s">
        <v>37</v>
      </c>
      <c r="D2" s="53" t="s">
        <v>191</v>
      </c>
      <c r="E2" s="55" t="s">
        <v>30</v>
      </c>
    </row>
    <row r="3" spans="1:5" x14ac:dyDescent="0.25">
      <c r="A3" s="52" t="s">
        <v>47</v>
      </c>
      <c r="B3" s="53" t="s">
        <v>48</v>
      </c>
      <c r="C3" s="53" t="s">
        <v>37</v>
      </c>
      <c r="D3" s="53" t="s">
        <v>194</v>
      </c>
      <c r="E3" s="55" t="s">
        <v>30</v>
      </c>
    </row>
    <row r="4" spans="1:5" x14ac:dyDescent="0.25">
      <c r="A4" s="49" t="s">
        <v>125</v>
      </c>
      <c r="B4" s="50" t="s">
        <v>115</v>
      </c>
      <c r="C4" s="50" t="s">
        <v>37</v>
      </c>
      <c r="D4" s="50" t="s">
        <v>191</v>
      </c>
      <c r="E4" s="51" t="s">
        <v>30</v>
      </c>
    </row>
    <row r="5" spans="1:5" x14ac:dyDescent="0.25">
      <c r="A5" s="52" t="s">
        <v>125</v>
      </c>
      <c r="B5" s="53" t="s">
        <v>115</v>
      </c>
      <c r="C5" s="53" t="s">
        <v>37</v>
      </c>
      <c r="D5" s="53" t="s">
        <v>194</v>
      </c>
      <c r="E5" s="55" t="s">
        <v>30</v>
      </c>
    </row>
    <row r="6" spans="1:5" x14ac:dyDescent="0.25">
      <c r="A6" s="52" t="s">
        <v>135</v>
      </c>
      <c r="B6" s="53" t="s">
        <v>136</v>
      </c>
      <c r="C6" s="53" t="s">
        <v>137</v>
      </c>
      <c r="D6" s="53" t="s">
        <v>191</v>
      </c>
      <c r="E6" s="55" t="s">
        <v>30</v>
      </c>
    </row>
    <row r="7" spans="1:5" ht="60" x14ac:dyDescent="0.25">
      <c r="A7" s="52" t="s">
        <v>196</v>
      </c>
      <c r="B7" s="53" t="s">
        <v>127</v>
      </c>
      <c r="C7" s="53" t="s">
        <v>137</v>
      </c>
      <c r="D7" s="53" t="s">
        <v>193</v>
      </c>
      <c r="E7" s="55" t="s">
        <v>197</v>
      </c>
    </row>
    <row r="8" spans="1:5" ht="30" x14ac:dyDescent="0.25">
      <c r="A8" s="52" t="s">
        <v>196</v>
      </c>
      <c r="B8" s="53" t="s">
        <v>127</v>
      </c>
      <c r="C8" s="53" t="s">
        <v>137</v>
      </c>
      <c r="D8" s="53" t="s">
        <v>198</v>
      </c>
      <c r="E8" s="55" t="s">
        <v>199</v>
      </c>
    </row>
    <row r="9" spans="1:5" x14ac:dyDescent="0.25">
      <c r="A9" s="52" t="s">
        <v>196</v>
      </c>
      <c r="B9" s="53" t="s">
        <v>127</v>
      </c>
      <c r="C9" s="53" t="s">
        <v>137</v>
      </c>
      <c r="D9" s="53" t="s">
        <v>194</v>
      </c>
      <c r="E9" s="55" t="s">
        <v>200</v>
      </c>
    </row>
    <row r="10" spans="1:5" ht="75" x14ac:dyDescent="0.25">
      <c r="A10" s="52" t="s">
        <v>196</v>
      </c>
      <c r="B10" s="53" t="s">
        <v>127</v>
      </c>
      <c r="C10" s="53" t="s">
        <v>137</v>
      </c>
      <c r="D10" s="53" t="s">
        <v>201</v>
      </c>
      <c r="E10" s="55" t="s">
        <v>202</v>
      </c>
    </row>
    <row r="11" spans="1:5" ht="75" x14ac:dyDescent="0.25">
      <c r="A11" s="52" t="s">
        <v>196</v>
      </c>
      <c r="B11" s="53" t="s">
        <v>127</v>
      </c>
      <c r="C11" s="53" t="s">
        <v>137</v>
      </c>
      <c r="D11" s="53" t="s">
        <v>195</v>
      </c>
      <c r="E11" s="55" t="s">
        <v>203</v>
      </c>
    </row>
    <row r="12" spans="1:5" x14ac:dyDescent="0.25">
      <c r="A12" s="52" t="s">
        <v>57</v>
      </c>
      <c r="B12" s="53" t="s">
        <v>58</v>
      </c>
      <c r="C12" s="53" t="s">
        <v>55</v>
      </c>
      <c r="D12" s="53" t="s">
        <v>191</v>
      </c>
      <c r="E12" s="55" t="s">
        <v>30</v>
      </c>
    </row>
    <row r="13" spans="1:5" x14ac:dyDescent="0.25">
      <c r="A13" s="52" t="s">
        <v>53</v>
      </c>
      <c r="B13" s="53" t="s">
        <v>54</v>
      </c>
      <c r="C13" s="53" t="s">
        <v>55</v>
      </c>
      <c r="D13" s="53" t="s">
        <v>191</v>
      </c>
      <c r="E13" s="55" t="s">
        <v>30</v>
      </c>
    </row>
    <row r="14" spans="1:5" x14ac:dyDescent="0.25">
      <c r="A14" s="52" t="s">
        <v>64</v>
      </c>
      <c r="B14" s="53" t="s">
        <v>65</v>
      </c>
      <c r="C14" s="53" t="s">
        <v>55</v>
      </c>
      <c r="D14" s="53" t="s">
        <v>191</v>
      </c>
      <c r="E14" s="55" t="s">
        <v>30</v>
      </c>
    </row>
    <row r="15" spans="1:5" x14ac:dyDescent="0.25">
      <c r="A15" s="52" t="s">
        <v>62</v>
      </c>
      <c r="B15" s="53" t="s">
        <v>63</v>
      </c>
      <c r="C15" s="53" t="s">
        <v>55</v>
      </c>
      <c r="D15" s="53" t="s">
        <v>191</v>
      </c>
      <c r="E15" s="55" t="s">
        <v>30</v>
      </c>
    </row>
    <row r="16" spans="1:5" x14ac:dyDescent="0.25">
      <c r="A16" t="s">
        <v>59</v>
      </c>
      <c r="B16" t="s">
        <v>60</v>
      </c>
      <c r="C16" t="s">
        <v>55</v>
      </c>
      <c r="D16" t="s">
        <v>191</v>
      </c>
      <c r="E16" s="33" t="s">
        <v>30</v>
      </c>
    </row>
    <row r="17" spans="1:5" x14ac:dyDescent="0.25">
      <c r="A17" t="s">
        <v>85</v>
      </c>
      <c r="B17" t="s">
        <v>86</v>
      </c>
      <c r="C17" t="s">
        <v>87</v>
      </c>
      <c r="D17" t="s">
        <v>191</v>
      </c>
      <c r="E17" s="33" t="s">
        <v>30</v>
      </c>
    </row>
    <row r="18" spans="1:5" x14ac:dyDescent="0.25">
      <c r="A18" t="s">
        <v>163</v>
      </c>
      <c r="B18" t="s">
        <v>97</v>
      </c>
      <c r="C18" t="s">
        <v>160</v>
      </c>
      <c r="D18" t="s">
        <v>201</v>
      </c>
      <c r="E18" s="33" t="s">
        <v>30</v>
      </c>
    </row>
    <row r="19" spans="1:5" x14ac:dyDescent="0.25">
      <c r="A19" t="s">
        <v>158</v>
      </c>
      <c r="B19" t="s">
        <v>159</v>
      </c>
      <c r="C19" t="s">
        <v>160</v>
      </c>
      <c r="D19" t="s">
        <v>201</v>
      </c>
      <c r="E19" s="33" t="s">
        <v>30</v>
      </c>
    </row>
    <row r="20" spans="1:5" x14ac:dyDescent="0.25">
      <c r="A20" t="s">
        <v>166</v>
      </c>
      <c r="B20" t="s">
        <v>107</v>
      </c>
      <c r="C20" t="s">
        <v>160</v>
      </c>
      <c r="D20" t="s">
        <v>201</v>
      </c>
      <c r="E20" s="33" t="s">
        <v>30</v>
      </c>
    </row>
    <row r="21" spans="1:5" x14ac:dyDescent="0.25">
      <c r="A21" t="s">
        <v>140</v>
      </c>
      <c r="B21" t="s">
        <v>136</v>
      </c>
      <c r="C21" t="s">
        <v>141</v>
      </c>
      <c r="D21" t="s">
        <v>191</v>
      </c>
      <c r="E21" s="33" t="s">
        <v>30</v>
      </c>
    </row>
    <row r="22" spans="1:5" x14ac:dyDescent="0.25">
      <c r="A22" s="11" t="s">
        <v>146</v>
      </c>
      <c r="B22" s="11" t="s">
        <v>127</v>
      </c>
      <c r="C22" s="11" t="s">
        <v>141</v>
      </c>
      <c r="D22" s="11" t="s">
        <v>191</v>
      </c>
      <c r="E22" s="54" t="s">
        <v>30</v>
      </c>
    </row>
    <row r="23" spans="1:5" x14ac:dyDescent="0.25">
      <c r="A23" t="s">
        <v>139</v>
      </c>
      <c r="B23" t="s">
        <v>136</v>
      </c>
      <c r="C23" t="s">
        <v>128</v>
      </c>
      <c r="D23" t="s">
        <v>191</v>
      </c>
      <c r="E23" s="33" t="s">
        <v>30</v>
      </c>
    </row>
    <row r="24" spans="1:5" x14ac:dyDescent="0.25">
      <c r="A24" s="11" t="s">
        <v>126</v>
      </c>
      <c r="B24" s="11" t="s">
        <v>127</v>
      </c>
      <c r="C24" s="11" t="s">
        <v>128</v>
      </c>
      <c r="D24" s="11" t="s">
        <v>191</v>
      </c>
      <c r="E24" s="54" t="s">
        <v>30</v>
      </c>
    </row>
    <row r="25" spans="1:5" x14ac:dyDescent="0.25">
      <c r="A25" t="s">
        <v>126</v>
      </c>
      <c r="B25" t="s">
        <v>127</v>
      </c>
      <c r="C25" t="s">
        <v>128</v>
      </c>
      <c r="D25" t="s">
        <v>192</v>
      </c>
      <c r="E25" s="33" t="s">
        <v>30</v>
      </c>
    </row>
    <row r="26" spans="1:5" x14ac:dyDescent="0.25">
      <c r="A26" t="s">
        <v>126</v>
      </c>
      <c r="B26" t="s">
        <v>127</v>
      </c>
      <c r="C26" t="s">
        <v>128</v>
      </c>
      <c r="D26" t="s">
        <v>193</v>
      </c>
      <c r="E26" s="33" t="s">
        <v>30</v>
      </c>
    </row>
    <row r="27" spans="1:5" x14ac:dyDescent="0.25">
      <c r="A27" t="s">
        <v>126</v>
      </c>
      <c r="B27" t="s">
        <v>127</v>
      </c>
      <c r="C27" t="s">
        <v>128</v>
      </c>
      <c r="D27" t="s">
        <v>194</v>
      </c>
      <c r="E27" s="33" t="s">
        <v>30</v>
      </c>
    </row>
    <row r="28" spans="1:5" x14ac:dyDescent="0.25">
      <c r="A28" t="s">
        <v>126</v>
      </c>
      <c r="B28" t="s">
        <v>127</v>
      </c>
      <c r="C28" t="s">
        <v>128</v>
      </c>
      <c r="D28" t="s">
        <v>195</v>
      </c>
      <c r="E28" s="33" t="s">
        <v>30</v>
      </c>
    </row>
    <row r="29" spans="1:5" x14ac:dyDescent="0.25">
      <c r="A29" t="s">
        <v>114</v>
      </c>
      <c r="B29" t="s">
        <v>115</v>
      </c>
      <c r="C29" t="s">
        <v>98</v>
      </c>
      <c r="D29" t="s">
        <v>194</v>
      </c>
      <c r="E29" s="33" t="s">
        <v>30</v>
      </c>
    </row>
    <row r="30" spans="1:5" x14ac:dyDescent="0.25">
      <c r="A30" t="s">
        <v>114</v>
      </c>
      <c r="B30" t="s">
        <v>115</v>
      </c>
      <c r="C30" t="s">
        <v>98</v>
      </c>
      <c r="D30" t="s">
        <v>195</v>
      </c>
      <c r="E30" s="33" t="s">
        <v>30</v>
      </c>
    </row>
    <row r="31" spans="1:5" x14ac:dyDescent="0.25">
      <c r="A31" t="s">
        <v>114</v>
      </c>
      <c r="B31" t="s">
        <v>115</v>
      </c>
      <c r="C31" t="s">
        <v>98</v>
      </c>
      <c r="D31" t="s">
        <v>192</v>
      </c>
      <c r="E31" s="33" t="s">
        <v>30</v>
      </c>
    </row>
    <row r="32" spans="1:5" x14ac:dyDescent="0.25">
      <c r="A32" t="s">
        <v>114</v>
      </c>
      <c r="B32" t="s">
        <v>115</v>
      </c>
      <c r="C32" t="s">
        <v>98</v>
      </c>
      <c r="D32" t="s">
        <v>193</v>
      </c>
      <c r="E32" s="33" t="s">
        <v>30</v>
      </c>
    </row>
    <row r="33" spans="1:5" x14ac:dyDescent="0.25">
      <c r="A33" t="s">
        <v>154</v>
      </c>
      <c r="B33" t="s">
        <v>48</v>
      </c>
      <c r="C33" t="s">
        <v>98</v>
      </c>
      <c r="D33" t="s">
        <v>194</v>
      </c>
      <c r="E33" s="33" t="s">
        <v>30</v>
      </c>
    </row>
    <row r="34" spans="1:5" x14ac:dyDescent="0.25">
      <c r="A34" t="s">
        <v>154</v>
      </c>
      <c r="B34" t="s">
        <v>48</v>
      </c>
      <c r="C34" t="s">
        <v>98</v>
      </c>
      <c r="D34" t="s">
        <v>195</v>
      </c>
      <c r="E34" s="33" t="s">
        <v>30</v>
      </c>
    </row>
    <row r="35" spans="1:5" x14ac:dyDescent="0.25">
      <c r="A35" t="s">
        <v>154</v>
      </c>
      <c r="B35" t="s">
        <v>48</v>
      </c>
      <c r="C35" t="s">
        <v>98</v>
      </c>
      <c r="D35" t="s">
        <v>192</v>
      </c>
      <c r="E35" s="33" t="s">
        <v>30</v>
      </c>
    </row>
    <row r="36" spans="1:5" x14ac:dyDescent="0.25">
      <c r="A36" t="s">
        <v>154</v>
      </c>
      <c r="B36" t="s">
        <v>48</v>
      </c>
      <c r="C36" t="s">
        <v>98</v>
      </c>
      <c r="D36" t="s">
        <v>193</v>
      </c>
      <c r="E36" s="33" t="s">
        <v>30</v>
      </c>
    </row>
    <row r="37" spans="1:5" x14ac:dyDescent="0.25">
      <c r="A37" s="11" t="s">
        <v>96</v>
      </c>
      <c r="B37" s="11" t="s">
        <v>97</v>
      </c>
      <c r="C37" s="11" t="s">
        <v>98</v>
      </c>
      <c r="D37" s="11" t="s">
        <v>191</v>
      </c>
      <c r="E37" s="54" t="s">
        <v>30</v>
      </c>
    </row>
    <row r="38" spans="1:5" x14ac:dyDescent="0.25">
      <c r="A38" t="s">
        <v>96</v>
      </c>
      <c r="B38" t="s">
        <v>97</v>
      </c>
      <c r="C38" t="s">
        <v>98</v>
      </c>
      <c r="D38" t="s">
        <v>192</v>
      </c>
      <c r="E38" s="33" t="s">
        <v>30</v>
      </c>
    </row>
    <row r="39" spans="1:5" x14ac:dyDescent="0.25">
      <c r="A39" t="s">
        <v>96</v>
      </c>
      <c r="B39" t="s">
        <v>97</v>
      </c>
      <c r="C39" t="s">
        <v>98</v>
      </c>
      <c r="D39" t="s">
        <v>193</v>
      </c>
      <c r="E39" s="33" t="s">
        <v>30</v>
      </c>
    </row>
    <row r="40" spans="1:5" x14ac:dyDescent="0.25">
      <c r="A40" t="s">
        <v>96</v>
      </c>
      <c r="B40" t="s">
        <v>97</v>
      </c>
      <c r="C40" t="s">
        <v>98</v>
      </c>
      <c r="D40" t="s">
        <v>194</v>
      </c>
      <c r="E40" s="33" t="s">
        <v>30</v>
      </c>
    </row>
    <row r="41" spans="1:5" x14ac:dyDescent="0.25">
      <c r="A41" t="s">
        <v>96</v>
      </c>
      <c r="B41" t="s">
        <v>97</v>
      </c>
      <c r="C41" t="s">
        <v>98</v>
      </c>
      <c r="D41" t="s">
        <v>195</v>
      </c>
      <c r="E41" s="33" t="s">
        <v>30</v>
      </c>
    </row>
    <row r="42" spans="1:5" x14ac:dyDescent="0.25">
      <c r="A42" s="11" t="s">
        <v>102</v>
      </c>
      <c r="B42" s="11" t="s">
        <v>103</v>
      </c>
      <c r="C42" s="11" t="s">
        <v>98</v>
      </c>
      <c r="D42" s="11" t="s">
        <v>191</v>
      </c>
      <c r="E42" s="54" t="s">
        <v>30</v>
      </c>
    </row>
    <row r="43" spans="1:5" x14ac:dyDescent="0.25">
      <c r="A43" t="s">
        <v>102</v>
      </c>
      <c r="B43" t="s">
        <v>103</v>
      </c>
      <c r="C43" t="s">
        <v>98</v>
      </c>
      <c r="D43" t="s">
        <v>192</v>
      </c>
      <c r="E43" s="33" t="s">
        <v>30</v>
      </c>
    </row>
    <row r="44" spans="1:5" x14ac:dyDescent="0.25">
      <c r="A44" t="s">
        <v>102</v>
      </c>
      <c r="B44" t="s">
        <v>103</v>
      </c>
      <c r="C44" t="s">
        <v>98</v>
      </c>
      <c r="D44" t="s">
        <v>193</v>
      </c>
      <c r="E44" s="33" t="s">
        <v>30</v>
      </c>
    </row>
    <row r="45" spans="1:5" x14ac:dyDescent="0.25">
      <c r="A45" t="s">
        <v>102</v>
      </c>
      <c r="B45" t="s">
        <v>103</v>
      </c>
      <c r="C45" t="s">
        <v>98</v>
      </c>
      <c r="D45" t="s">
        <v>194</v>
      </c>
      <c r="E45" s="33" t="s">
        <v>30</v>
      </c>
    </row>
    <row r="46" spans="1:5" x14ac:dyDescent="0.25">
      <c r="A46" t="s">
        <v>102</v>
      </c>
      <c r="B46" t="s">
        <v>103</v>
      </c>
      <c r="C46" t="s">
        <v>98</v>
      </c>
      <c r="D46" t="s">
        <v>195</v>
      </c>
      <c r="E46" s="33" t="s">
        <v>30</v>
      </c>
    </row>
    <row r="47" spans="1:5" x14ac:dyDescent="0.25">
      <c r="A47" s="11" t="s">
        <v>106</v>
      </c>
      <c r="B47" s="11" t="s">
        <v>107</v>
      </c>
      <c r="C47" s="11" t="s">
        <v>98</v>
      </c>
      <c r="D47" s="11" t="s">
        <v>191</v>
      </c>
      <c r="E47" s="54" t="s">
        <v>30</v>
      </c>
    </row>
    <row r="48" spans="1:5" x14ac:dyDescent="0.25">
      <c r="A48" t="s">
        <v>106</v>
      </c>
      <c r="B48" t="s">
        <v>107</v>
      </c>
      <c r="C48" t="s">
        <v>98</v>
      </c>
      <c r="D48" t="s">
        <v>194</v>
      </c>
      <c r="E48" s="33" t="s">
        <v>30</v>
      </c>
    </row>
    <row r="49" spans="1:5" x14ac:dyDescent="0.25">
      <c r="A49" t="s">
        <v>106</v>
      </c>
      <c r="B49" t="s">
        <v>107</v>
      </c>
      <c r="C49" t="s">
        <v>98</v>
      </c>
      <c r="D49" t="s">
        <v>195</v>
      </c>
      <c r="E49" s="33" t="s">
        <v>30</v>
      </c>
    </row>
    <row r="50" spans="1:5" x14ac:dyDescent="0.25">
      <c r="A50" t="s">
        <v>106</v>
      </c>
      <c r="B50" t="s">
        <v>107</v>
      </c>
      <c r="C50" t="s">
        <v>98</v>
      </c>
      <c r="D50" t="s">
        <v>192</v>
      </c>
      <c r="E50" s="33" t="s">
        <v>30</v>
      </c>
    </row>
    <row r="51" spans="1:5" x14ac:dyDescent="0.25">
      <c r="A51" t="s">
        <v>106</v>
      </c>
      <c r="B51" t="s">
        <v>107</v>
      </c>
      <c r="C51" t="s">
        <v>98</v>
      </c>
      <c r="D51" t="s">
        <v>193</v>
      </c>
      <c r="E51" s="33" t="s">
        <v>30</v>
      </c>
    </row>
    <row r="52" spans="1:5" x14ac:dyDescent="0.25">
      <c r="A52" s="11" t="s">
        <v>113</v>
      </c>
      <c r="B52" s="11" t="s">
        <v>111</v>
      </c>
      <c r="C52" s="11" t="s">
        <v>98</v>
      </c>
      <c r="D52" s="11" t="s">
        <v>191</v>
      </c>
      <c r="E52" s="54" t="s">
        <v>30</v>
      </c>
    </row>
    <row r="53" spans="1:5" x14ac:dyDescent="0.25">
      <c r="A53" t="s">
        <v>113</v>
      </c>
      <c r="B53" t="s">
        <v>111</v>
      </c>
      <c r="C53" t="s">
        <v>98</v>
      </c>
      <c r="D53" t="s">
        <v>194</v>
      </c>
      <c r="E53" s="33" t="s">
        <v>30</v>
      </c>
    </row>
    <row r="54" spans="1:5" x14ac:dyDescent="0.25">
      <c r="A54" t="s">
        <v>113</v>
      </c>
      <c r="B54" t="s">
        <v>111</v>
      </c>
      <c r="C54" t="s">
        <v>98</v>
      </c>
      <c r="D54" t="s">
        <v>195</v>
      </c>
      <c r="E54" s="33" t="s">
        <v>30</v>
      </c>
    </row>
    <row r="55" spans="1:5" x14ac:dyDescent="0.25">
      <c r="A55" t="s">
        <v>113</v>
      </c>
      <c r="B55" t="s">
        <v>111</v>
      </c>
      <c r="C55" t="s">
        <v>98</v>
      </c>
      <c r="D55" t="s">
        <v>192</v>
      </c>
      <c r="E55" s="33" t="s">
        <v>30</v>
      </c>
    </row>
    <row r="56" spans="1:5" x14ac:dyDescent="0.25">
      <c r="A56" t="s">
        <v>113</v>
      </c>
      <c r="B56" t="s">
        <v>111</v>
      </c>
      <c r="C56" t="s">
        <v>98</v>
      </c>
      <c r="D56" t="s">
        <v>193</v>
      </c>
      <c r="E56" s="33" t="s">
        <v>30</v>
      </c>
    </row>
    <row r="57" spans="1:5" x14ac:dyDescent="0.25">
      <c r="A57" t="s">
        <v>130</v>
      </c>
      <c r="B57" t="s">
        <v>131</v>
      </c>
      <c r="C57" t="s">
        <v>132</v>
      </c>
      <c r="D57" t="s">
        <v>192</v>
      </c>
      <c r="E57" s="33" t="s">
        <v>30</v>
      </c>
    </row>
    <row r="58" spans="1:5" x14ac:dyDescent="0.25">
      <c r="A58" t="s">
        <v>130</v>
      </c>
      <c r="B58" t="s">
        <v>131</v>
      </c>
      <c r="C58" t="s">
        <v>132</v>
      </c>
      <c r="D58" t="s">
        <v>193</v>
      </c>
      <c r="E58" s="33" t="s">
        <v>30</v>
      </c>
    </row>
    <row r="59" spans="1:5" x14ac:dyDescent="0.25">
      <c r="A59" t="s">
        <v>130</v>
      </c>
      <c r="B59" t="s">
        <v>131</v>
      </c>
      <c r="C59" t="s">
        <v>132</v>
      </c>
      <c r="D59" t="s">
        <v>194</v>
      </c>
      <c r="E59" s="33" t="s">
        <v>30</v>
      </c>
    </row>
    <row r="60" spans="1:5" x14ac:dyDescent="0.25">
      <c r="A60" t="s">
        <v>130</v>
      </c>
      <c r="B60" t="s">
        <v>131</v>
      </c>
      <c r="C60" t="s">
        <v>132</v>
      </c>
      <c r="D60" t="s">
        <v>195</v>
      </c>
      <c r="E60" s="33" t="s">
        <v>30</v>
      </c>
    </row>
    <row r="61" spans="1:5" ht="135" x14ac:dyDescent="0.25">
      <c r="A61" t="s">
        <v>117</v>
      </c>
      <c r="B61" t="s">
        <v>118</v>
      </c>
      <c r="C61" t="s">
        <v>119</v>
      </c>
      <c r="D61" t="s">
        <v>191</v>
      </c>
      <c r="E61" s="33" t="s">
        <v>123</v>
      </c>
    </row>
    <row r="62" spans="1:5" ht="75" x14ac:dyDescent="0.25">
      <c r="A62" t="s">
        <v>117</v>
      </c>
      <c r="B62" t="s">
        <v>118</v>
      </c>
      <c r="C62" t="s">
        <v>119</v>
      </c>
      <c r="D62" t="s">
        <v>192</v>
      </c>
      <c r="E62" s="33" t="s">
        <v>204</v>
      </c>
    </row>
    <row r="63" spans="1:5" ht="45" x14ac:dyDescent="0.25">
      <c r="A63" t="s">
        <v>117</v>
      </c>
      <c r="B63" t="s">
        <v>118</v>
      </c>
      <c r="C63" t="s">
        <v>119</v>
      </c>
      <c r="D63" t="s">
        <v>198</v>
      </c>
      <c r="E63" s="33" t="s">
        <v>121</v>
      </c>
    </row>
    <row r="64" spans="1:5" x14ac:dyDescent="0.25">
      <c r="A64" t="s">
        <v>108</v>
      </c>
      <c r="B64" t="s">
        <v>107</v>
      </c>
      <c r="C64" t="s">
        <v>93</v>
      </c>
      <c r="D64" t="s">
        <v>194</v>
      </c>
      <c r="E64" s="33" t="s">
        <v>30</v>
      </c>
    </row>
    <row r="65" spans="1:5" x14ac:dyDescent="0.25">
      <c r="A65" t="s">
        <v>110</v>
      </c>
      <c r="B65" t="s">
        <v>111</v>
      </c>
      <c r="C65" t="s">
        <v>93</v>
      </c>
      <c r="D65" t="s">
        <v>194</v>
      </c>
      <c r="E65" s="33" t="s">
        <v>30</v>
      </c>
    </row>
    <row r="66" spans="1:5" x14ac:dyDescent="0.25">
      <c r="A66" t="s">
        <v>105</v>
      </c>
      <c r="B66" t="s">
        <v>103</v>
      </c>
      <c r="C66" t="s">
        <v>93</v>
      </c>
      <c r="D66" t="s">
        <v>194</v>
      </c>
      <c r="E66" s="33" t="s">
        <v>30</v>
      </c>
    </row>
    <row r="67" spans="1:5" x14ac:dyDescent="0.25">
      <c r="A67" t="s">
        <v>91</v>
      </c>
      <c r="B67" t="s">
        <v>92</v>
      </c>
      <c r="C67" t="s">
        <v>93</v>
      </c>
      <c r="D67" t="s">
        <v>194</v>
      </c>
      <c r="E67" s="33" t="s">
        <v>30</v>
      </c>
    </row>
    <row r="68" spans="1:5" x14ac:dyDescent="0.25">
      <c r="A68" t="s">
        <v>109</v>
      </c>
      <c r="B68" t="s">
        <v>107</v>
      </c>
      <c r="C68" t="s">
        <v>93</v>
      </c>
      <c r="D68" t="s">
        <v>194</v>
      </c>
      <c r="E68" s="33" t="s">
        <v>30</v>
      </c>
    </row>
    <row r="69" spans="1:5" x14ac:dyDescent="0.25">
      <c r="A69" t="s">
        <v>112</v>
      </c>
      <c r="B69" t="s">
        <v>111</v>
      </c>
      <c r="C69" t="s">
        <v>93</v>
      </c>
      <c r="D69" t="s">
        <v>194</v>
      </c>
      <c r="E69" s="33" t="s">
        <v>30</v>
      </c>
    </row>
    <row r="70" spans="1:5" x14ac:dyDescent="0.25">
      <c r="A70" t="s">
        <v>104</v>
      </c>
      <c r="B70" t="s">
        <v>103</v>
      </c>
      <c r="C70" t="s">
        <v>93</v>
      </c>
      <c r="D70" t="s">
        <v>194</v>
      </c>
      <c r="E70" s="33" t="s">
        <v>30</v>
      </c>
    </row>
    <row r="71" spans="1:5" x14ac:dyDescent="0.25">
      <c r="A71" t="s">
        <v>95</v>
      </c>
      <c r="B71" t="s">
        <v>92</v>
      </c>
      <c r="C71" t="s">
        <v>93</v>
      </c>
      <c r="D71" t="s">
        <v>194</v>
      </c>
      <c r="E71" s="33" t="s">
        <v>30</v>
      </c>
    </row>
    <row r="72" spans="1:5" x14ac:dyDescent="0.25">
      <c r="A72" s="11" t="s">
        <v>144</v>
      </c>
      <c r="B72" s="11" t="s">
        <v>127</v>
      </c>
      <c r="C72" s="11" t="s">
        <v>145</v>
      </c>
      <c r="D72" s="11" t="s">
        <v>191</v>
      </c>
      <c r="E72" s="54" t="s">
        <v>30</v>
      </c>
    </row>
    <row r="73" spans="1:5" x14ac:dyDescent="0.25">
      <c r="A73" t="s">
        <v>133</v>
      </c>
      <c r="B73" t="s">
        <v>131</v>
      </c>
      <c r="C73" t="s">
        <v>134</v>
      </c>
      <c r="D73" t="s">
        <v>192</v>
      </c>
      <c r="E73" s="33" t="s">
        <v>30</v>
      </c>
    </row>
    <row r="74" spans="1:5" x14ac:dyDescent="0.25">
      <c r="A74" t="s">
        <v>133</v>
      </c>
      <c r="B74" t="s">
        <v>131</v>
      </c>
      <c r="C74" t="s">
        <v>134</v>
      </c>
      <c r="D74" t="s">
        <v>193</v>
      </c>
      <c r="E74" s="33" t="s">
        <v>30</v>
      </c>
    </row>
    <row r="75" spans="1:5" x14ac:dyDescent="0.25">
      <c r="A75" t="s">
        <v>133</v>
      </c>
      <c r="B75" t="s">
        <v>131</v>
      </c>
      <c r="C75" t="s">
        <v>134</v>
      </c>
      <c r="D75" t="s">
        <v>194</v>
      </c>
      <c r="E75" s="33" t="s">
        <v>30</v>
      </c>
    </row>
    <row r="76" spans="1:5" x14ac:dyDescent="0.25">
      <c r="A76" t="s">
        <v>133</v>
      </c>
      <c r="B76" t="s">
        <v>131</v>
      </c>
      <c r="C76" t="s">
        <v>134</v>
      </c>
      <c r="D76" t="s">
        <v>195</v>
      </c>
      <c r="E76" s="33" t="s">
        <v>30</v>
      </c>
    </row>
    <row r="77" spans="1:5" x14ac:dyDescent="0.25">
      <c r="A77" t="s">
        <v>88</v>
      </c>
      <c r="B77" t="s">
        <v>86</v>
      </c>
      <c r="C77" t="s">
        <v>76</v>
      </c>
      <c r="D77" t="s">
        <v>191</v>
      </c>
      <c r="E77" s="33" t="s">
        <v>30</v>
      </c>
    </row>
    <row r="78" spans="1:5" x14ac:dyDescent="0.25">
      <c r="A78" s="11" t="s">
        <v>74</v>
      </c>
      <c r="B78" s="11" t="s">
        <v>75</v>
      </c>
      <c r="C78" s="11" t="s">
        <v>76</v>
      </c>
      <c r="D78" s="11" t="s">
        <v>191</v>
      </c>
      <c r="E78" s="54" t="s">
        <v>30</v>
      </c>
    </row>
    <row r="79" spans="1:5" x14ac:dyDescent="0.25">
      <c r="A79" s="11" t="s">
        <v>79</v>
      </c>
      <c r="B79" s="11" t="s">
        <v>80</v>
      </c>
      <c r="C79" s="11" t="s">
        <v>76</v>
      </c>
      <c r="D79" s="11" t="s">
        <v>191</v>
      </c>
      <c r="E79" s="54" t="s">
        <v>30</v>
      </c>
    </row>
    <row r="80" spans="1:5" x14ac:dyDescent="0.25">
      <c r="A80" t="s">
        <v>84</v>
      </c>
      <c r="B80" t="s">
        <v>83</v>
      </c>
      <c r="C80" t="s">
        <v>76</v>
      </c>
      <c r="D80" t="s">
        <v>191</v>
      </c>
      <c r="E80" s="33" t="s">
        <v>30</v>
      </c>
    </row>
    <row r="81" spans="1:5" x14ac:dyDescent="0.25">
      <c r="A81" s="11" t="s">
        <v>72</v>
      </c>
      <c r="B81" s="11" t="s">
        <v>69</v>
      </c>
      <c r="C81" s="11" t="s">
        <v>73</v>
      </c>
      <c r="D81" s="11" t="s">
        <v>191</v>
      </c>
      <c r="E81" s="54" t="s">
        <v>30</v>
      </c>
    </row>
    <row r="82" spans="1:5" x14ac:dyDescent="0.25">
      <c r="A82" s="11" t="s">
        <v>68</v>
      </c>
      <c r="B82" s="11" t="s">
        <v>69</v>
      </c>
      <c r="C82" s="11" t="s">
        <v>70</v>
      </c>
      <c r="D82" s="11" t="s">
        <v>191</v>
      </c>
      <c r="E82" s="54" t="s">
        <v>30</v>
      </c>
    </row>
    <row r="83" spans="1:5" x14ac:dyDescent="0.25">
      <c r="A83" s="11" t="s">
        <v>77</v>
      </c>
      <c r="B83" s="11" t="s">
        <v>75</v>
      </c>
      <c r="C83" s="11" t="s">
        <v>78</v>
      </c>
      <c r="D83" s="11" t="s">
        <v>191</v>
      </c>
      <c r="E83" s="54" t="s">
        <v>30</v>
      </c>
    </row>
    <row r="84" spans="1:5" x14ac:dyDescent="0.25">
      <c r="A84" t="s">
        <v>81</v>
      </c>
      <c r="B84" t="s">
        <v>80</v>
      </c>
      <c r="C84" t="s">
        <v>78</v>
      </c>
      <c r="D84" t="s">
        <v>191</v>
      </c>
      <c r="E84" s="33" t="s">
        <v>30</v>
      </c>
    </row>
    <row r="85" spans="1:5" x14ac:dyDescent="0.25">
      <c r="A85" t="s">
        <v>82</v>
      </c>
      <c r="B85" t="s">
        <v>83</v>
      </c>
      <c r="C85" t="s">
        <v>78</v>
      </c>
      <c r="D85" t="s">
        <v>191</v>
      </c>
      <c r="E85" s="33" t="s">
        <v>30</v>
      </c>
    </row>
    <row r="86" spans="1:5" ht="75" x14ac:dyDescent="0.25">
      <c r="A86" t="s">
        <v>150</v>
      </c>
      <c r="B86" t="s">
        <v>115</v>
      </c>
      <c r="C86" t="s">
        <v>151</v>
      </c>
      <c r="D86" t="s">
        <v>195</v>
      </c>
      <c r="E86" s="33" t="s">
        <v>153</v>
      </c>
    </row>
    <row r="87" spans="1:5" ht="75" x14ac:dyDescent="0.25">
      <c r="A87" t="s">
        <v>150</v>
      </c>
      <c r="B87" t="s">
        <v>115</v>
      </c>
      <c r="C87" t="s">
        <v>151</v>
      </c>
      <c r="D87" t="s">
        <v>193</v>
      </c>
      <c r="E87" s="33" t="s">
        <v>152</v>
      </c>
    </row>
    <row r="88" spans="1:5" ht="75" x14ac:dyDescent="0.25">
      <c r="A88" t="s">
        <v>150</v>
      </c>
      <c r="B88" t="s">
        <v>115</v>
      </c>
      <c r="C88" t="s">
        <v>151</v>
      </c>
      <c r="D88" t="s">
        <v>198</v>
      </c>
      <c r="E88" s="33" t="s">
        <v>152</v>
      </c>
    </row>
    <row r="89" spans="1:5" ht="30" x14ac:dyDescent="0.25">
      <c r="A89" t="s">
        <v>164</v>
      </c>
      <c r="B89" t="s">
        <v>103</v>
      </c>
      <c r="C89" t="s">
        <v>156</v>
      </c>
      <c r="D89" t="s">
        <v>193</v>
      </c>
      <c r="E89" s="33" t="s">
        <v>157</v>
      </c>
    </row>
    <row r="90" spans="1:5" ht="30" x14ac:dyDescent="0.25">
      <c r="A90" t="s">
        <v>164</v>
      </c>
      <c r="B90" t="s">
        <v>103</v>
      </c>
      <c r="C90" t="s">
        <v>156</v>
      </c>
      <c r="D90" t="s">
        <v>198</v>
      </c>
      <c r="E90" s="33" t="s">
        <v>157</v>
      </c>
    </row>
    <row r="91" spans="1:5" ht="30" x14ac:dyDescent="0.25">
      <c r="A91" t="s">
        <v>164</v>
      </c>
      <c r="B91" t="s">
        <v>103</v>
      </c>
      <c r="C91" t="s">
        <v>156</v>
      </c>
      <c r="D91" t="s">
        <v>195</v>
      </c>
      <c r="E91" s="33" t="s">
        <v>157</v>
      </c>
    </row>
    <row r="92" spans="1:5" ht="30" x14ac:dyDescent="0.25">
      <c r="A92" t="s">
        <v>167</v>
      </c>
      <c r="B92" t="s">
        <v>111</v>
      </c>
      <c r="C92" t="s">
        <v>156</v>
      </c>
      <c r="D92" t="s">
        <v>195</v>
      </c>
      <c r="E92" s="33" t="s">
        <v>157</v>
      </c>
    </row>
    <row r="93" spans="1:5" ht="30" x14ac:dyDescent="0.25">
      <c r="A93" t="s">
        <v>167</v>
      </c>
      <c r="B93" t="s">
        <v>111</v>
      </c>
      <c r="C93" t="s">
        <v>156</v>
      </c>
      <c r="D93" t="s">
        <v>193</v>
      </c>
      <c r="E93" s="33" t="s">
        <v>157</v>
      </c>
    </row>
    <row r="94" spans="1:5" ht="30" x14ac:dyDescent="0.25">
      <c r="A94" t="s">
        <v>167</v>
      </c>
      <c r="B94" t="s">
        <v>111</v>
      </c>
      <c r="C94" t="s">
        <v>156</v>
      </c>
      <c r="D94" t="s">
        <v>198</v>
      </c>
      <c r="E94" s="33" t="s">
        <v>157</v>
      </c>
    </row>
    <row r="95" spans="1:5" ht="30" x14ac:dyDescent="0.25">
      <c r="A95" t="s">
        <v>165</v>
      </c>
      <c r="B95" t="s">
        <v>107</v>
      </c>
      <c r="C95" t="s">
        <v>156</v>
      </c>
      <c r="D95" t="s">
        <v>195</v>
      </c>
      <c r="E95" s="33" t="s">
        <v>157</v>
      </c>
    </row>
    <row r="96" spans="1:5" ht="30" x14ac:dyDescent="0.25">
      <c r="A96" t="s">
        <v>165</v>
      </c>
      <c r="B96" t="s">
        <v>107</v>
      </c>
      <c r="C96" t="s">
        <v>156</v>
      </c>
      <c r="D96" t="s">
        <v>193</v>
      </c>
      <c r="E96" s="33" t="s">
        <v>157</v>
      </c>
    </row>
    <row r="97" spans="1:5" ht="30" x14ac:dyDescent="0.25">
      <c r="A97" t="s">
        <v>165</v>
      </c>
      <c r="B97" t="s">
        <v>107</v>
      </c>
      <c r="C97" t="s">
        <v>156</v>
      </c>
      <c r="D97" t="s">
        <v>198</v>
      </c>
      <c r="E97" s="33" t="s">
        <v>157</v>
      </c>
    </row>
    <row r="98" spans="1:5" ht="30" x14ac:dyDescent="0.25">
      <c r="A98" t="s">
        <v>155</v>
      </c>
      <c r="B98" t="s">
        <v>92</v>
      </c>
      <c r="C98" t="s">
        <v>156</v>
      </c>
      <c r="D98" t="s">
        <v>195</v>
      </c>
      <c r="E98" s="33" t="s">
        <v>157</v>
      </c>
    </row>
    <row r="99" spans="1:5" ht="30" x14ac:dyDescent="0.25">
      <c r="A99" t="s">
        <v>155</v>
      </c>
      <c r="B99" t="s">
        <v>92</v>
      </c>
      <c r="C99" t="s">
        <v>156</v>
      </c>
      <c r="D99" t="s">
        <v>193</v>
      </c>
      <c r="E99" s="33" t="s">
        <v>157</v>
      </c>
    </row>
    <row r="100" spans="1:5" ht="30" x14ac:dyDescent="0.25">
      <c r="A100" t="s">
        <v>155</v>
      </c>
      <c r="B100" t="s">
        <v>92</v>
      </c>
      <c r="C100" t="s">
        <v>156</v>
      </c>
      <c r="D100" t="s">
        <v>198</v>
      </c>
      <c r="E100" s="33" t="s">
        <v>157</v>
      </c>
    </row>
    <row r="101" spans="1:5" x14ac:dyDescent="0.25">
      <c r="A101" t="s">
        <v>50</v>
      </c>
      <c r="B101" t="s">
        <v>48</v>
      </c>
      <c r="C101" t="s">
        <v>38</v>
      </c>
      <c r="D101" t="s">
        <v>191</v>
      </c>
      <c r="E101" s="33" t="s">
        <v>30</v>
      </c>
    </row>
    <row r="102" spans="1:5" x14ac:dyDescent="0.25">
      <c r="A102" t="s">
        <v>50</v>
      </c>
      <c r="B102" t="s">
        <v>48</v>
      </c>
      <c r="C102" t="s">
        <v>38</v>
      </c>
      <c r="D102" t="s">
        <v>194</v>
      </c>
      <c r="E102" s="33" t="s">
        <v>30</v>
      </c>
    </row>
    <row r="103" spans="1:5" x14ac:dyDescent="0.25">
      <c r="A103" s="11" t="s">
        <v>124</v>
      </c>
      <c r="B103" s="11" t="s">
        <v>115</v>
      </c>
      <c r="C103" s="11" t="s">
        <v>38</v>
      </c>
      <c r="D103" s="11" t="s">
        <v>191</v>
      </c>
      <c r="E103" s="54" t="s">
        <v>30</v>
      </c>
    </row>
    <row r="104" spans="1:5" x14ac:dyDescent="0.25">
      <c r="A104" t="s">
        <v>124</v>
      </c>
      <c r="B104" t="s">
        <v>115</v>
      </c>
      <c r="C104" t="s">
        <v>38</v>
      </c>
      <c r="D104" t="s">
        <v>194</v>
      </c>
      <c r="E104" s="33" t="s">
        <v>30</v>
      </c>
    </row>
  </sheetData>
  <sortState ref="A2:E104">
    <sortCondition ref="A2:A1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B9" sqref="B9:G9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4" width="8.7109375" bestFit="1" customWidth="1"/>
    <col min="5" max="5" width="8.28515625" bestFit="1" customWidth="1"/>
    <col min="6" max="6" width="8.7109375" bestFit="1" customWidth="1"/>
    <col min="7" max="7" width="10.5703125" bestFit="1" customWidth="1"/>
    <col min="8" max="8" width="17.85546875" bestFit="1" customWidth="1"/>
    <col min="9" max="9" width="17.85546875" customWidth="1"/>
    <col min="10" max="10" width="14.5703125" bestFit="1" customWidth="1"/>
    <col min="11" max="11" width="14.28515625" bestFit="1" customWidth="1"/>
    <col min="17" max="17" width="11" bestFit="1" customWidth="1"/>
  </cols>
  <sheetData>
    <row r="1" spans="1:18" ht="15.75" thickBot="1" x14ac:dyDescent="0.3">
      <c r="A1" s="65" t="s">
        <v>16</v>
      </c>
      <c r="B1" s="65"/>
      <c r="C1" s="65"/>
      <c r="D1" s="65"/>
      <c r="E1" s="65"/>
      <c r="F1" s="65"/>
      <c r="G1" s="65"/>
    </row>
    <row r="2" spans="1:18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/>
      <c r="I2" s="2"/>
      <c r="K2" s="66" t="s">
        <v>13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5" t="s">
        <v>12</v>
      </c>
    </row>
    <row r="3" spans="1:18" ht="15.75" thickBot="1" x14ac:dyDescent="0.3">
      <c r="A3" t="s">
        <v>209</v>
      </c>
      <c r="B3">
        <v>9.6166666666666692E-3</v>
      </c>
      <c r="C3">
        <v>1.9608333333333301E-2</v>
      </c>
      <c r="D3">
        <v>3.5000000000000003E-2</v>
      </c>
      <c r="E3">
        <v>0</v>
      </c>
      <c r="F3">
        <v>6.3657407407407399E-2</v>
      </c>
      <c r="G3">
        <v>5.2400000000000002E-2</v>
      </c>
      <c r="H3" s="3"/>
      <c r="I3" s="3"/>
      <c r="K3" s="67"/>
      <c r="L3" s="6">
        <v>0.214</v>
      </c>
      <c r="M3" s="6">
        <v>0.20599999999999999</v>
      </c>
      <c r="N3" s="6">
        <v>0.20599999999999999</v>
      </c>
      <c r="O3" s="6">
        <v>0.156</v>
      </c>
      <c r="P3" s="6">
        <v>0.111</v>
      </c>
      <c r="Q3" s="7">
        <v>0.107</v>
      </c>
    </row>
    <row r="4" spans="1:18" x14ac:dyDescent="0.25">
      <c r="A4" t="s">
        <v>210</v>
      </c>
      <c r="B4">
        <v>0</v>
      </c>
      <c r="C4">
        <v>5.88333333333333E-2</v>
      </c>
      <c r="D4">
        <v>0</v>
      </c>
      <c r="E4">
        <v>0</v>
      </c>
      <c r="F4">
        <v>4.1666666666666699E-2</v>
      </c>
      <c r="G4">
        <v>0</v>
      </c>
      <c r="H4" s="3"/>
      <c r="I4" s="3"/>
    </row>
    <row r="5" spans="1:18" x14ac:dyDescent="0.25">
      <c r="A5" t="s">
        <v>211</v>
      </c>
      <c r="B5">
        <v>0.1923</v>
      </c>
      <c r="C5">
        <v>8.8249999999999995E-2</v>
      </c>
      <c r="D5">
        <v>0</v>
      </c>
      <c r="E5">
        <v>2.375E-2</v>
      </c>
      <c r="F5">
        <v>1.71875E-3</v>
      </c>
      <c r="G5">
        <v>0</v>
      </c>
      <c r="H5" s="3"/>
      <c r="I5" s="3"/>
    </row>
    <row r="6" spans="1:18" x14ac:dyDescent="0.25">
      <c r="A6" t="s">
        <v>4</v>
      </c>
      <c r="B6">
        <v>0</v>
      </c>
      <c r="C6">
        <v>4.4929799999999999E-2</v>
      </c>
      <c r="D6">
        <v>0</v>
      </c>
      <c r="E6">
        <v>0.1225</v>
      </c>
      <c r="F6">
        <v>0</v>
      </c>
      <c r="G6">
        <v>0.28599999999999998</v>
      </c>
      <c r="H6" s="3"/>
      <c r="I6" s="3"/>
      <c r="Q6">
        <v>1.92333333333333E-2</v>
      </c>
      <c r="R6">
        <v>1.92333333333333E-2</v>
      </c>
    </row>
    <row r="7" spans="1:18" x14ac:dyDescent="0.25">
      <c r="A7" t="s">
        <v>212</v>
      </c>
      <c r="B7">
        <v>6.45452380952381E-2</v>
      </c>
      <c r="C7">
        <v>1.9608333333333301E-2</v>
      </c>
      <c r="D7">
        <v>0</v>
      </c>
      <c r="E7">
        <v>1.58333333333333E-2</v>
      </c>
      <c r="F7">
        <v>0.14706250000000001</v>
      </c>
      <c r="G7">
        <v>0</v>
      </c>
      <c r="H7" s="3"/>
      <c r="I7" s="3"/>
      <c r="Q7">
        <v>6.5361241833333306E-2</v>
      </c>
      <c r="R7">
        <v>6.5361241833333306E-2</v>
      </c>
    </row>
    <row r="8" spans="1:18" x14ac:dyDescent="0.25">
      <c r="A8" t="s">
        <v>6</v>
      </c>
      <c r="B8">
        <v>6.5914285714285703E-2</v>
      </c>
      <c r="C8">
        <v>5.88333333333333E-2</v>
      </c>
      <c r="D8">
        <v>0.05</v>
      </c>
      <c r="E8">
        <v>2.375E-2</v>
      </c>
      <c r="F8">
        <v>0.126041666666667</v>
      </c>
      <c r="G8">
        <v>0</v>
      </c>
      <c r="H8" s="3"/>
      <c r="I8" s="3"/>
    </row>
    <row r="9" spans="1:18" x14ac:dyDescent="0.25">
      <c r="A9" t="s">
        <v>213</v>
      </c>
      <c r="B9">
        <v>0.289535314285714</v>
      </c>
      <c r="C9">
        <v>0.21366073333333299</v>
      </c>
      <c r="D9">
        <v>0.1275</v>
      </c>
      <c r="E9">
        <v>0.1225</v>
      </c>
      <c r="F9">
        <v>0.26887962962963002</v>
      </c>
      <c r="G9">
        <v>0.31219999999999998</v>
      </c>
      <c r="H9" s="3"/>
      <c r="I9" s="3"/>
    </row>
    <row r="10" spans="1:18" x14ac:dyDescent="0.25">
      <c r="B10" s="1"/>
      <c r="C10" s="1"/>
      <c r="D10" s="1"/>
      <c r="E10" s="1"/>
      <c r="F10" s="1"/>
      <c r="G10" s="1"/>
      <c r="H10" s="3"/>
      <c r="I10" s="3"/>
    </row>
    <row r="11" spans="1:18" x14ac:dyDescent="0.25">
      <c r="B11" s="1"/>
      <c r="C11" s="1"/>
      <c r="D11" s="1"/>
      <c r="E11" s="1"/>
      <c r="F11" s="1"/>
      <c r="G11" s="1"/>
      <c r="H11" s="3"/>
      <c r="I11" s="3"/>
    </row>
    <row r="12" spans="1:18" x14ac:dyDescent="0.25">
      <c r="B12" s="1"/>
      <c r="C12" s="1"/>
      <c r="D12" s="1"/>
      <c r="E12" s="1"/>
      <c r="F12" s="1"/>
      <c r="G12" s="1"/>
      <c r="H12" s="3"/>
      <c r="I12" s="3"/>
      <c r="Q12">
        <v>1.2E-2</v>
      </c>
      <c r="R12">
        <v>1.2E-2</v>
      </c>
    </row>
    <row r="13" spans="1:18" x14ac:dyDescent="0.25">
      <c r="A13" s="65" t="s">
        <v>17</v>
      </c>
      <c r="B13" s="65"/>
      <c r="C13" s="65"/>
      <c r="D13" s="65"/>
      <c r="E13" s="65"/>
      <c r="F13" s="65"/>
      <c r="G13" s="65"/>
      <c r="H13" s="65"/>
      <c r="Q13">
        <v>0.163351851851852</v>
      </c>
      <c r="R13">
        <v>0.163351851851852</v>
      </c>
    </row>
    <row r="14" spans="1:18" x14ac:dyDescent="0.25">
      <c r="A14" t="s">
        <v>0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s="2" t="s">
        <v>15</v>
      </c>
      <c r="I14" s="2"/>
      <c r="Q14">
        <v>0</v>
      </c>
      <c r="R14">
        <v>0</v>
      </c>
    </row>
    <row r="15" spans="1:18" x14ac:dyDescent="0.25">
      <c r="A15" t="s">
        <v>209</v>
      </c>
      <c r="B15" s="1">
        <f t="shared" ref="B15:G21" si="0">B3*L$3</f>
        <v>2.0579666666666672E-3</v>
      </c>
      <c r="C15" s="1">
        <f t="shared" si="0"/>
        <v>4.0393166666666596E-3</v>
      </c>
      <c r="D15" s="1">
        <f t="shared" si="0"/>
        <v>7.2100000000000003E-3</v>
      </c>
      <c r="E15" s="1">
        <f t="shared" si="0"/>
        <v>0</v>
      </c>
      <c r="F15" s="1">
        <f t="shared" si="0"/>
        <v>7.0659722222222218E-3</v>
      </c>
      <c r="G15" s="1">
        <f t="shared" si="0"/>
        <v>5.6068000000000003E-3</v>
      </c>
      <c r="H15" s="8">
        <f t="shared" ref="H15:H21" si="1">SUM(B15:G15)</f>
        <v>2.5980055555555548E-2</v>
      </c>
      <c r="I15" s="3"/>
    </row>
    <row r="16" spans="1:18" x14ac:dyDescent="0.25">
      <c r="A16" t="s">
        <v>210</v>
      </c>
      <c r="B16" s="1">
        <f t="shared" si="0"/>
        <v>0</v>
      </c>
      <c r="C16" s="1">
        <f t="shared" si="0"/>
        <v>1.2119666666666659E-2</v>
      </c>
      <c r="D16" s="1">
        <f t="shared" si="0"/>
        <v>0</v>
      </c>
      <c r="E16" s="1">
        <f t="shared" si="0"/>
        <v>0</v>
      </c>
      <c r="F16" s="1">
        <f t="shared" si="0"/>
        <v>4.6250000000000032E-3</v>
      </c>
      <c r="G16" s="1">
        <f t="shared" si="0"/>
        <v>0</v>
      </c>
      <c r="H16" s="8">
        <f t="shared" si="1"/>
        <v>1.6744666666666661E-2</v>
      </c>
      <c r="I16" s="3"/>
    </row>
    <row r="17" spans="1:9" x14ac:dyDescent="0.25">
      <c r="A17" t="s">
        <v>211</v>
      </c>
      <c r="B17" s="1">
        <f t="shared" si="0"/>
        <v>4.11522E-2</v>
      </c>
      <c r="C17" s="1">
        <f t="shared" si="0"/>
        <v>1.8179499999999998E-2</v>
      </c>
      <c r="D17" s="1">
        <f t="shared" si="0"/>
        <v>0</v>
      </c>
      <c r="E17" s="1">
        <f t="shared" si="0"/>
        <v>3.705E-3</v>
      </c>
      <c r="F17" s="1">
        <f t="shared" si="0"/>
        <v>1.9078125000000001E-4</v>
      </c>
      <c r="G17" s="1">
        <f t="shared" si="0"/>
        <v>0</v>
      </c>
      <c r="H17" s="8">
        <f t="shared" si="1"/>
        <v>6.3227481249999995E-2</v>
      </c>
      <c r="I17" s="3"/>
    </row>
    <row r="18" spans="1:9" x14ac:dyDescent="0.25">
      <c r="A18" t="s">
        <v>4</v>
      </c>
      <c r="B18" s="1">
        <f t="shared" si="0"/>
        <v>0</v>
      </c>
      <c r="C18" s="1">
        <f t="shared" si="0"/>
        <v>9.2555387999999992E-3</v>
      </c>
      <c r="D18" s="1">
        <f t="shared" si="0"/>
        <v>0</v>
      </c>
      <c r="E18" s="1">
        <f t="shared" si="0"/>
        <v>1.9109999999999999E-2</v>
      </c>
      <c r="F18" s="1">
        <f t="shared" si="0"/>
        <v>0</v>
      </c>
      <c r="G18" s="1">
        <f t="shared" si="0"/>
        <v>3.0601999999999997E-2</v>
      </c>
      <c r="H18" s="8">
        <f t="shared" si="1"/>
        <v>5.8967538799999997E-2</v>
      </c>
      <c r="I18" s="3"/>
    </row>
    <row r="19" spans="1:9" x14ac:dyDescent="0.25">
      <c r="A19" t="s">
        <v>212</v>
      </c>
      <c r="B19" s="1">
        <f t="shared" si="0"/>
        <v>1.3812680952380953E-2</v>
      </c>
      <c r="C19" s="1">
        <f t="shared" si="0"/>
        <v>4.0393166666666596E-3</v>
      </c>
      <c r="D19" s="1">
        <f t="shared" si="0"/>
        <v>0</v>
      </c>
      <c r="E19" s="1">
        <f t="shared" si="0"/>
        <v>2.4699999999999948E-3</v>
      </c>
      <c r="F19" s="1">
        <f t="shared" si="0"/>
        <v>1.63239375E-2</v>
      </c>
      <c r="G19" s="1">
        <f t="shared" si="0"/>
        <v>0</v>
      </c>
      <c r="H19" s="8">
        <f t="shared" si="1"/>
        <v>3.664593511904761E-2</v>
      </c>
      <c r="I19" s="3"/>
    </row>
    <row r="20" spans="1:9" x14ac:dyDescent="0.25">
      <c r="A20" t="s">
        <v>6</v>
      </c>
      <c r="B20" s="1">
        <f t="shared" si="0"/>
        <v>1.410565714285714E-2</v>
      </c>
      <c r="C20" s="1">
        <f t="shared" si="0"/>
        <v>1.2119666666666659E-2</v>
      </c>
      <c r="D20" s="1">
        <f t="shared" si="0"/>
        <v>1.03E-2</v>
      </c>
      <c r="E20" s="1">
        <f t="shared" si="0"/>
        <v>3.705E-3</v>
      </c>
      <c r="F20" s="1">
        <f t="shared" si="0"/>
        <v>1.3990625000000036E-2</v>
      </c>
      <c r="G20" s="1">
        <f t="shared" si="0"/>
        <v>0</v>
      </c>
      <c r="H20" s="8">
        <f t="shared" si="1"/>
        <v>5.4220948809523828E-2</v>
      </c>
      <c r="I20" s="3"/>
    </row>
    <row r="21" spans="1:9" x14ac:dyDescent="0.25">
      <c r="A21" t="s">
        <v>213</v>
      </c>
      <c r="B21" s="1">
        <f t="shared" si="0"/>
        <v>6.1960557257142793E-2</v>
      </c>
      <c r="C21" s="1">
        <f t="shared" si="0"/>
        <v>4.4014111066666591E-2</v>
      </c>
      <c r="D21" s="1">
        <f t="shared" si="0"/>
        <v>2.6265E-2</v>
      </c>
      <c r="E21" s="1">
        <f t="shared" si="0"/>
        <v>1.9109999999999999E-2</v>
      </c>
      <c r="F21" s="1">
        <f t="shared" si="0"/>
        <v>2.9845638888888932E-2</v>
      </c>
      <c r="G21" s="1">
        <f t="shared" si="0"/>
        <v>3.3405399999999995E-2</v>
      </c>
      <c r="H21" s="8">
        <f t="shared" si="1"/>
        <v>0.21460070721269833</v>
      </c>
      <c r="I21" s="3"/>
    </row>
    <row r="22" spans="1:9" x14ac:dyDescent="0.25">
      <c r="B22" s="1"/>
      <c r="C22" s="1"/>
      <c r="D22" s="1"/>
      <c r="E22" s="1"/>
      <c r="F22" s="1"/>
      <c r="G22" s="1"/>
      <c r="H22" s="3"/>
      <c r="I22" s="3"/>
    </row>
    <row r="23" spans="1:9" x14ac:dyDescent="0.25">
      <c r="B23" s="1"/>
      <c r="C23" s="1"/>
      <c r="D23" s="1"/>
      <c r="E23" s="1"/>
      <c r="F23" s="1"/>
      <c r="G23" s="1"/>
      <c r="H23" s="3"/>
      <c r="I23" s="3"/>
    </row>
    <row r="24" spans="1:9" x14ac:dyDescent="0.25">
      <c r="B24" s="1"/>
      <c r="C24" s="1"/>
      <c r="D24" s="1"/>
      <c r="E24" s="1"/>
      <c r="F24" s="1"/>
      <c r="G24" s="1"/>
      <c r="H24" s="3"/>
      <c r="I24" s="3"/>
    </row>
    <row r="25" spans="1:9" x14ac:dyDescent="0.25">
      <c r="A25" s="65" t="s">
        <v>18</v>
      </c>
      <c r="B25" s="65"/>
      <c r="C25" s="65"/>
      <c r="D25" s="65"/>
      <c r="E25" s="65"/>
      <c r="F25" s="65"/>
      <c r="G25" s="65"/>
      <c r="H25" s="65"/>
    </row>
    <row r="26" spans="1:9" x14ac:dyDescent="0.25">
      <c r="A26" t="s">
        <v>0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  <c r="H26" s="2" t="s">
        <v>14</v>
      </c>
      <c r="I26" s="2"/>
    </row>
    <row r="27" spans="1:9" x14ac:dyDescent="0.25">
      <c r="A27" t="s">
        <v>209</v>
      </c>
      <c r="B27" s="1">
        <f t="shared" ref="B27:G31" si="2">B3*1/6</f>
        <v>1.6027777777777783E-3</v>
      </c>
      <c r="C27" s="1">
        <f t="shared" si="2"/>
        <v>3.2680555555555501E-3</v>
      </c>
      <c r="D27" s="1">
        <f t="shared" si="2"/>
        <v>5.8333333333333336E-3</v>
      </c>
      <c r="E27" s="1">
        <f t="shared" si="2"/>
        <v>0</v>
      </c>
      <c r="F27" s="1">
        <f t="shared" si="2"/>
        <v>1.0609567901234566E-2</v>
      </c>
      <c r="G27" s="1">
        <f t="shared" si="2"/>
        <v>8.7333333333333343E-3</v>
      </c>
      <c r="H27" s="8">
        <f t="shared" ref="H27:H31" si="3">SUM(B27:G27)</f>
        <v>3.0047067901234563E-2</v>
      </c>
      <c r="I27" s="3"/>
    </row>
    <row r="28" spans="1:9" x14ac:dyDescent="0.25">
      <c r="A28" t="s">
        <v>210</v>
      </c>
      <c r="B28" s="1">
        <f t="shared" si="2"/>
        <v>0</v>
      </c>
      <c r="C28" s="1">
        <f t="shared" si="2"/>
        <v>9.80555555555555E-3</v>
      </c>
      <c r="D28" s="1">
        <f t="shared" si="2"/>
        <v>0</v>
      </c>
      <c r="E28" s="1">
        <f t="shared" si="2"/>
        <v>0</v>
      </c>
      <c r="F28" s="1">
        <f t="shared" si="2"/>
        <v>6.9444444444444501E-3</v>
      </c>
      <c r="G28" s="1">
        <f t="shared" si="2"/>
        <v>0</v>
      </c>
      <c r="H28" s="8">
        <f t="shared" si="3"/>
        <v>1.6750000000000001E-2</v>
      </c>
      <c r="I28" s="3"/>
    </row>
    <row r="29" spans="1:9" x14ac:dyDescent="0.25">
      <c r="A29" t="s">
        <v>211</v>
      </c>
      <c r="B29" s="1">
        <f t="shared" si="2"/>
        <v>3.2050000000000002E-2</v>
      </c>
      <c r="C29" s="1">
        <f t="shared" si="2"/>
        <v>1.4708333333333332E-2</v>
      </c>
      <c r="D29" s="1">
        <f t="shared" si="2"/>
        <v>0</v>
      </c>
      <c r="E29" s="1">
        <f t="shared" si="2"/>
        <v>3.9583333333333337E-3</v>
      </c>
      <c r="F29" s="1">
        <f t="shared" si="2"/>
        <v>2.8645833333333333E-4</v>
      </c>
      <c r="G29" s="1">
        <f t="shared" si="2"/>
        <v>0</v>
      </c>
      <c r="H29" s="8">
        <f t="shared" si="3"/>
        <v>5.1003125000000003E-2</v>
      </c>
      <c r="I29" s="3"/>
    </row>
    <row r="30" spans="1:9" x14ac:dyDescent="0.25">
      <c r="A30" t="s">
        <v>4</v>
      </c>
      <c r="B30" s="1">
        <f t="shared" si="2"/>
        <v>0</v>
      </c>
      <c r="C30" s="1">
        <f t="shared" si="2"/>
        <v>7.4882999999999998E-3</v>
      </c>
      <c r="D30" s="1">
        <f t="shared" si="2"/>
        <v>0</v>
      </c>
      <c r="E30" s="1">
        <f t="shared" si="2"/>
        <v>2.0416666666666666E-2</v>
      </c>
      <c r="F30" s="1">
        <f t="shared" si="2"/>
        <v>0</v>
      </c>
      <c r="G30" s="1">
        <f t="shared" si="2"/>
        <v>4.7666666666666663E-2</v>
      </c>
      <c r="H30" s="8">
        <f t="shared" si="3"/>
        <v>7.5571633333333332E-2</v>
      </c>
      <c r="I30" s="3"/>
    </row>
    <row r="31" spans="1:9" x14ac:dyDescent="0.25">
      <c r="A31" t="s">
        <v>212</v>
      </c>
      <c r="B31" s="1">
        <f t="shared" si="2"/>
        <v>1.0757539682539683E-2</v>
      </c>
      <c r="C31" s="1">
        <f t="shared" si="2"/>
        <v>3.2680555555555501E-3</v>
      </c>
      <c r="D31" s="1">
        <f t="shared" si="2"/>
        <v>0</v>
      </c>
      <c r="E31" s="1">
        <f t="shared" si="2"/>
        <v>2.6388888888888833E-3</v>
      </c>
      <c r="F31" s="1">
        <f t="shared" si="2"/>
        <v>2.451041666666667E-2</v>
      </c>
      <c r="G31" s="1">
        <f t="shared" si="2"/>
        <v>0</v>
      </c>
      <c r="H31" s="8">
        <f t="shared" si="3"/>
        <v>4.1174900793650784E-2</v>
      </c>
      <c r="I31" s="3"/>
    </row>
    <row r="32" spans="1:9" x14ac:dyDescent="0.25">
      <c r="A32" t="s">
        <v>6</v>
      </c>
      <c r="B32" s="1">
        <f t="shared" ref="B32:G32" si="4">B8*1/6</f>
        <v>1.0985714285714284E-2</v>
      </c>
      <c r="C32" s="1">
        <f t="shared" si="4"/>
        <v>9.80555555555555E-3</v>
      </c>
      <c r="D32" s="1">
        <f t="shared" si="4"/>
        <v>8.3333333333333332E-3</v>
      </c>
      <c r="E32" s="1">
        <f t="shared" si="4"/>
        <v>3.9583333333333337E-3</v>
      </c>
      <c r="F32" s="1">
        <f t="shared" si="4"/>
        <v>2.1006944444444498E-2</v>
      </c>
      <c r="G32" s="1">
        <f t="shared" si="4"/>
        <v>0</v>
      </c>
      <c r="H32" s="8">
        <f t="shared" ref="H32:H33" si="5">SUM(B32:G32)</f>
        <v>5.4089880952381E-2</v>
      </c>
    </row>
    <row r="33" spans="1:8" x14ac:dyDescent="0.25">
      <c r="A33" t="s">
        <v>213</v>
      </c>
      <c r="B33" s="1">
        <f t="shared" ref="B33:G33" si="6">B9*1/6</f>
        <v>4.8255885714285664E-2</v>
      </c>
      <c r="C33" s="1">
        <f t="shared" si="6"/>
        <v>3.5610122222222165E-2</v>
      </c>
      <c r="D33" s="1">
        <f t="shared" si="6"/>
        <v>2.1250000000000002E-2</v>
      </c>
      <c r="E33" s="1">
        <f t="shared" si="6"/>
        <v>2.0416666666666666E-2</v>
      </c>
      <c r="F33" s="1">
        <f t="shared" si="6"/>
        <v>4.4813271604938337E-2</v>
      </c>
      <c r="G33" s="1">
        <f t="shared" si="6"/>
        <v>5.2033333333333327E-2</v>
      </c>
      <c r="H33" s="8">
        <f t="shared" si="5"/>
        <v>0.22237927954144618</v>
      </c>
    </row>
    <row r="44" spans="1:8" x14ac:dyDescent="0.25">
      <c r="A44" t="s">
        <v>0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12</v>
      </c>
      <c r="H44" t="s">
        <v>15</v>
      </c>
    </row>
    <row r="45" spans="1:8" x14ac:dyDescent="0.25">
      <c r="A45" t="s">
        <v>213</v>
      </c>
      <c r="B45">
        <v>6.1960557257142793E-2</v>
      </c>
      <c r="C45">
        <v>4.4014111066666591E-2</v>
      </c>
      <c r="D45">
        <v>2.6265E-2</v>
      </c>
      <c r="E45">
        <v>1.9109999999999999E-2</v>
      </c>
      <c r="F45">
        <v>2.9845638888888932E-2</v>
      </c>
      <c r="G45">
        <v>3.3405399999999995E-2</v>
      </c>
      <c r="H45">
        <v>0.21460070721269833</v>
      </c>
    </row>
    <row r="46" spans="1:8" x14ac:dyDescent="0.25">
      <c r="A46" t="s">
        <v>211</v>
      </c>
      <c r="B46">
        <v>4.11522E-2</v>
      </c>
      <c r="C46">
        <v>1.8179499999999998E-2</v>
      </c>
      <c r="D46">
        <v>0</v>
      </c>
      <c r="E46">
        <v>3.705E-3</v>
      </c>
      <c r="F46">
        <v>1.9078125000000001E-4</v>
      </c>
      <c r="G46">
        <v>0</v>
      </c>
      <c r="H46">
        <v>6.3227481249999995E-2</v>
      </c>
    </row>
    <row r="47" spans="1:8" x14ac:dyDescent="0.25">
      <c r="A47" t="s">
        <v>4</v>
      </c>
      <c r="B47">
        <v>0</v>
      </c>
      <c r="C47">
        <v>9.2555387999999992E-3</v>
      </c>
      <c r="D47">
        <v>0</v>
      </c>
      <c r="E47">
        <v>1.9109999999999999E-2</v>
      </c>
      <c r="F47">
        <v>0</v>
      </c>
      <c r="G47">
        <v>3.0601999999999997E-2</v>
      </c>
      <c r="H47">
        <v>5.8967538799999997E-2</v>
      </c>
    </row>
    <row r="48" spans="1:8" x14ac:dyDescent="0.25">
      <c r="A48" t="s">
        <v>212</v>
      </c>
      <c r="B48">
        <v>1.3812680952380953E-2</v>
      </c>
      <c r="C48">
        <v>4.0393166666666596E-3</v>
      </c>
      <c r="D48">
        <v>0</v>
      </c>
      <c r="E48">
        <v>2.4699999999999948E-3</v>
      </c>
      <c r="F48">
        <v>1.63239375E-2</v>
      </c>
      <c r="G48">
        <v>0</v>
      </c>
      <c r="H48">
        <v>3.664593511904761E-2</v>
      </c>
    </row>
    <row r="49" spans="1:8" x14ac:dyDescent="0.25">
      <c r="A49" t="s">
        <v>209</v>
      </c>
      <c r="B49">
        <v>2.0579666666666672E-3</v>
      </c>
      <c r="C49">
        <v>4.0393166666666596E-3</v>
      </c>
      <c r="D49">
        <v>7.2100000000000003E-3</v>
      </c>
      <c r="E49">
        <v>0</v>
      </c>
      <c r="F49">
        <v>7.0659722222222218E-3</v>
      </c>
      <c r="G49">
        <v>5.6068000000000003E-3</v>
      </c>
      <c r="H49">
        <v>2.5980055555555548E-2</v>
      </c>
    </row>
    <row r="50" spans="1:8" x14ac:dyDescent="0.25">
      <c r="A50" t="s">
        <v>210</v>
      </c>
      <c r="B50">
        <v>0</v>
      </c>
      <c r="C50">
        <v>1.2119666666666659E-2</v>
      </c>
      <c r="D50">
        <v>0</v>
      </c>
      <c r="E50">
        <v>0</v>
      </c>
      <c r="F50">
        <v>4.6250000000000032E-3</v>
      </c>
      <c r="G50">
        <v>0</v>
      </c>
      <c r="H50">
        <v>1.6744666666666661E-2</v>
      </c>
    </row>
  </sheetData>
  <sortState ref="A45:H51">
    <sortCondition descending="1" ref="H45:H51"/>
  </sortState>
  <mergeCells count="4">
    <mergeCell ref="A13:H13"/>
    <mergeCell ref="A25:H25"/>
    <mergeCell ref="A1:G1"/>
    <mergeCell ref="K2:K3"/>
  </mergeCells>
  <conditionalFormatting sqref="B27:I31 B3:I12 B15:I24 B32:H33">
    <cfRule type="cellIs" dxfId="27" priority="5" operator="greaterThan">
      <formula>0</formula>
    </cfRule>
  </conditionalFormatting>
  <conditionalFormatting sqref="B6:G6">
    <cfRule type="cellIs" dxfId="26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A2" sqref="A2:A7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4" width="8.7109375" bestFit="1" customWidth="1"/>
    <col min="5" max="5" width="8.28515625" bestFit="1" customWidth="1"/>
    <col min="6" max="6" width="8.7109375" bestFit="1" customWidth="1"/>
    <col min="7" max="7" width="10.5703125" bestFit="1" customWidth="1"/>
    <col min="8" max="8" width="17.85546875" bestFit="1" customWidth="1"/>
    <col min="9" max="9" width="17.85546875" customWidth="1"/>
    <col min="10" max="10" width="14.5703125" bestFit="1" customWidth="1"/>
    <col min="11" max="11" width="14.28515625" bestFit="1" customWidth="1"/>
    <col min="17" max="17" width="11" bestFit="1" customWidth="1"/>
  </cols>
  <sheetData>
    <row r="1" spans="1:18" ht="15.75" thickBot="1" x14ac:dyDescent="0.3">
      <c r="A1" s="65" t="s">
        <v>16</v>
      </c>
      <c r="B1" s="65"/>
      <c r="C1" s="65"/>
      <c r="D1" s="65"/>
      <c r="E1" s="65"/>
      <c r="F1" s="65"/>
      <c r="G1" s="65"/>
    </row>
    <row r="2" spans="1:18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/>
      <c r="I2" s="2"/>
      <c r="K2" s="66" t="s">
        <v>13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5" t="s">
        <v>12</v>
      </c>
    </row>
    <row r="3" spans="1:18" ht="15.75" thickBot="1" x14ac:dyDescent="0.3">
      <c r="A3" t="s">
        <v>209</v>
      </c>
      <c r="B3">
        <v>9.6166666666666692E-3</v>
      </c>
      <c r="C3">
        <v>1.9608333333333301E-2</v>
      </c>
      <c r="D3">
        <v>3.5000000000000003E-2</v>
      </c>
      <c r="E3">
        <v>0</v>
      </c>
      <c r="F3">
        <v>6.3657407407407399E-2</v>
      </c>
      <c r="G3">
        <v>5.2400000000000002E-2</v>
      </c>
      <c r="H3" s="3"/>
      <c r="I3" s="3"/>
      <c r="K3" s="67"/>
      <c r="L3" s="6">
        <v>0.214</v>
      </c>
      <c r="M3" s="6">
        <v>0.20599999999999999</v>
      </c>
      <c r="N3" s="6">
        <v>0.20599999999999999</v>
      </c>
      <c r="O3" s="6">
        <v>0.156</v>
      </c>
      <c r="P3" s="6">
        <v>0.111</v>
      </c>
      <c r="Q3" s="7">
        <v>0.107</v>
      </c>
    </row>
    <row r="4" spans="1:18" x14ac:dyDescent="0.25">
      <c r="A4" t="s">
        <v>210</v>
      </c>
      <c r="B4">
        <v>0</v>
      </c>
      <c r="C4">
        <v>5.88333333333333E-2</v>
      </c>
      <c r="D4">
        <v>0</v>
      </c>
      <c r="E4">
        <v>0</v>
      </c>
      <c r="F4">
        <v>4.1666666666666699E-2</v>
      </c>
      <c r="G4">
        <v>0</v>
      </c>
      <c r="H4" s="3"/>
      <c r="I4" s="3"/>
    </row>
    <row r="5" spans="1:18" x14ac:dyDescent="0.25">
      <c r="A5" t="s">
        <v>211</v>
      </c>
      <c r="B5">
        <v>0.1923</v>
      </c>
      <c r="C5">
        <v>8.8249999999999995E-2</v>
      </c>
      <c r="D5">
        <v>0</v>
      </c>
      <c r="E5">
        <v>2.375E-2</v>
      </c>
      <c r="F5">
        <v>1.71875E-3</v>
      </c>
      <c r="G5">
        <v>0</v>
      </c>
      <c r="H5" s="3"/>
      <c r="I5" s="3"/>
    </row>
    <row r="6" spans="1:18" x14ac:dyDescent="0.25">
      <c r="A6" t="s">
        <v>4</v>
      </c>
      <c r="B6">
        <v>0</v>
      </c>
      <c r="C6">
        <v>4.4929799999999999E-2</v>
      </c>
      <c r="D6">
        <v>0</v>
      </c>
      <c r="E6">
        <v>0.1225</v>
      </c>
      <c r="F6">
        <v>0</v>
      </c>
      <c r="G6">
        <v>0.28599999999999998</v>
      </c>
      <c r="H6" s="3"/>
      <c r="I6" s="3"/>
      <c r="Q6">
        <v>1.92333333333333E-2</v>
      </c>
      <c r="R6">
        <v>1.92333333333333E-2</v>
      </c>
    </row>
    <row r="7" spans="1:18" x14ac:dyDescent="0.25">
      <c r="A7" t="s">
        <v>212</v>
      </c>
      <c r="B7">
        <v>6.45452380952381E-2</v>
      </c>
      <c r="C7">
        <v>1.9608333333333301E-2</v>
      </c>
      <c r="D7">
        <v>0</v>
      </c>
      <c r="E7">
        <v>1.58333333333333E-2</v>
      </c>
      <c r="F7">
        <v>0.14706250000000001</v>
      </c>
      <c r="G7">
        <v>0</v>
      </c>
      <c r="H7" s="3"/>
      <c r="I7" s="3"/>
      <c r="Q7">
        <v>6.5361241833333306E-2</v>
      </c>
      <c r="R7">
        <v>6.5361241833333306E-2</v>
      </c>
    </row>
    <row r="8" spans="1:18" x14ac:dyDescent="0.25">
      <c r="A8" t="s">
        <v>6</v>
      </c>
      <c r="B8">
        <v>5.2731428571428603E-2</v>
      </c>
      <c r="C8">
        <v>5.88333333333333E-2</v>
      </c>
      <c r="D8">
        <v>0.04</v>
      </c>
      <c r="E8">
        <v>0</v>
      </c>
      <c r="F8">
        <v>8.0833333333333299E-2</v>
      </c>
      <c r="G8">
        <v>0</v>
      </c>
      <c r="H8" s="3"/>
      <c r="I8" s="3"/>
    </row>
    <row r="9" spans="1:18" x14ac:dyDescent="0.25">
      <c r="A9" t="s">
        <v>228</v>
      </c>
      <c r="B9">
        <v>0</v>
      </c>
      <c r="C9">
        <v>7.4329800000000001E-2</v>
      </c>
      <c r="D9">
        <v>0</v>
      </c>
      <c r="E9">
        <v>1.9182500000000002E-2</v>
      </c>
      <c r="F9">
        <v>0</v>
      </c>
      <c r="G9">
        <v>6.7599999999999993E-2</v>
      </c>
      <c r="H9" s="3"/>
      <c r="I9" s="3"/>
    </row>
    <row r="10" spans="1:18" x14ac:dyDescent="0.25">
      <c r="B10" s="1"/>
      <c r="C10" s="1"/>
      <c r="D10" s="1"/>
      <c r="E10" s="1"/>
      <c r="F10" s="1"/>
      <c r="G10" s="1"/>
      <c r="H10" s="3"/>
      <c r="I10" s="3"/>
    </row>
    <row r="11" spans="1:18" x14ac:dyDescent="0.25">
      <c r="B11" s="1"/>
      <c r="C11" s="1"/>
      <c r="D11" s="1"/>
      <c r="E11" s="1"/>
      <c r="F11" s="1"/>
      <c r="G11" s="1"/>
      <c r="H11" s="3"/>
      <c r="I11" s="3"/>
    </row>
    <row r="12" spans="1:18" x14ac:dyDescent="0.25">
      <c r="B12" s="1"/>
      <c r="C12" s="1"/>
      <c r="D12" s="1"/>
      <c r="E12" s="1"/>
      <c r="F12" s="1"/>
      <c r="G12" s="1"/>
      <c r="H12" s="3"/>
      <c r="I12" s="3"/>
      <c r="Q12">
        <v>1.2E-2</v>
      </c>
      <c r="R12">
        <v>1.2E-2</v>
      </c>
    </row>
    <row r="13" spans="1:18" x14ac:dyDescent="0.25">
      <c r="A13" s="65" t="s">
        <v>17</v>
      </c>
      <c r="B13" s="65"/>
      <c r="C13" s="65"/>
      <c r="D13" s="65"/>
      <c r="E13" s="65"/>
      <c r="F13" s="65"/>
      <c r="G13" s="65"/>
      <c r="H13" s="65"/>
      <c r="Q13">
        <v>0.163351851851852</v>
      </c>
      <c r="R13">
        <v>0.163351851851852</v>
      </c>
    </row>
    <row r="14" spans="1:18" x14ac:dyDescent="0.25">
      <c r="A14" t="s">
        <v>0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s="2" t="s">
        <v>15</v>
      </c>
      <c r="I14" s="2"/>
      <c r="Q14">
        <v>0</v>
      </c>
      <c r="R14">
        <v>0</v>
      </c>
    </row>
    <row r="15" spans="1:18" x14ac:dyDescent="0.25">
      <c r="A15" t="s">
        <v>209</v>
      </c>
      <c r="B15" s="1">
        <f t="shared" ref="B15:G21" si="0">B3*L$3</f>
        <v>2.0579666666666672E-3</v>
      </c>
      <c r="C15" s="1">
        <f t="shared" si="0"/>
        <v>4.0393166666666596E-3</v>
      </c>
      <c r="D15" s="1">
        <f t="shared" si="0"/>
        <v>7.2100000000000003E-3</v>
      </c>
      <c r="E15" s="1">
        <f t="shared" si="0"/>
        <v>0</v>
      </c>
      <c r="F15" s="1">
        <f t="shared" si="0"/>
        <v>7.0659722222222218E-3</v>
      </c>
      <c r="G15" s="1">
        <f t="shared" si="0"/>
        <v>5.6068000000000003E-3</v>
      </c>
      <c r="H15" s="8">
        <f t="shared" ref="H15:H21" si="1">SUM(B15:G15)</f>
        <v>2.5980055555555548E-2</v>
      </c>
      <c r="I15" s="3"/>
    </row>
    <row r="16" spans="1:18" x14ac:dyDescent="0.25">
      <c r="A16" t="s">
        <v>210</v>
      </c>
      <c r="B16" s="1">
        <f t="shared" si="0"/>
        <v>0</v>
      </c>
      <c r="C16" s="1">
        <f t="shared" si="0"/>
        <v>1.2119666666666659E-2</v>
      </c>
      <c r="D16" s="1">
        <f t="shared" si="0"/>
        <v>0</v>
      </c>
      <c r="E16" s="1">
        <f t="shared" si="0"/>
        <v>0</v>
      </c>
      <c r="F16" s="1">
        <f t="shared" si="0"/>
        <v>4.6250000000000032E-3</v>
      </c>
      <c r="G16" s="1">
        <f t="shared" si="0"/>
        <v>0</v>
      </c>
      <c r="H16" s="8">
        <f t="shared" si="1"/>
        <v>1.6744666666666661E-2</v>
      </c>
      <c r="I16" s="3"/>
    </row>
    <row r="17" spans="1:9" x14ac:dyDescent="0.25">
      <c r="A17" t="s">
        <v>211</v>
      </c>
      <c r="B17" s="1">
        <f t="shared" si="0"/>
        <v>4.11522E-2</v>
      </c>
      <c r="C17" s="1">
        <f t="shared" si="0"/>
        <v>1.8179499999999998E-2</v>
      </c>
      <c r="D17" s="1">
        <f t="shared" si="0"/>
        <v>0</v>
      </c>
      <c r="E17" s="1">
        <f t="shared" si="0"/>
        <v>3.705E-3</v>
      </c>
      <c r="F17" s="1">
        <f t="shared" si="0"/>
        <v>1.9078125000000001E-4</v>
      </c>
      <c r="G17" s="1">
        <f t="shared" si="0"/>
        <v>0</v>
      </c>
      <c r="H17" s="8">
        <f t="shared" si="1"/>
        <v>6.3227481249999995E-2</v>
      </c>
      <c r="I17" s="3"/>
    </row>
    <row r="18" spans="1:9" x14ac:dyDescent="0.25">
      <c r="A18" t="s">
        <v>4</v>
      </c>
      <c r="B18" s="1">
        <f t="shared" si="0"/>
        <v>0</v>
      </c>
      <c r="C18" s="1">
        <f t="shared" si="0"/>
        <v>9.2555387999999992E-3</v>
      </c>
      <c r="D18" s="1">
        <f t="shared" si="0"/>
        <v>0</v>
      </c>
      <c r="E18" s="1">
        <f t="shared" si="0"/>
        <v>1.9109999999999999E-2</v>
      </c>
      <c r="F18" s="1">
        <f t="shared" si="0"/>
        <v>0</v>
      </c>
      <c r="G18" s="1">
        <f t="shared" si="0"/>
        <v>3.0601999999999997E-2</v>
      </c>
      <c r="H18" s="8">
        <f t="shared" si="1"/>
        <v>5.8967538799999997E-2</v>
      </c>
      <c r="I18" s="3"/>
    </row>
    <row r="19" spans="1:9" x14ac:dyDescent="0.25">
      <c r="A19" t="s">
        <v>212</v>
      </c>
      <c r="B19" s="1">
        <f t="shared" si="0"/>
        <v>1.3812680952380953E-2</v>
      </c>
      <c r="C19" s="1">
        <f t="shared" si="0"/>
        <v>4.0393166666666596E-3</v>
      </c>
      <c r="D19" s="1">
        <f t="shared" si="0"/>
        <v>0</v>
      </c>
      <c r="E19" s="1">
        <f t="shared" si="0"/>
        <v>2.4699999999999948E-3</v>
      </c>
      <c r="F19" s="1">
        <f t="shared" si="0"/>
        <v>1.63239375E-2</v>
      </c>
      <c r="G19" s="1">
        <f t="shared" si="0"/>
        <v>0</v>
      </c>
      <c r="H19" s="8">
        <f t="shared" si="1"/>
        <v>3.664593511904761E-2</v>
      </c>
      <c r="I19" s="3"/>
    </row>
    <row r="20" spans="1:9" x14ac:dyDescent="0.25">
      <c r="A20" t="s">
        <v>6</v>
      </c>
      <c r="B20" s="1">
        <f t="shared" si="0"/>
        <v>1.1284525714285721E-2</v>
      </c>
      <c r="C20" s="1">
        <f t="shared" si="0"/>
        <v>1.2119666666666659E-2</v>
      </c>
      <c r="D20" s="1">
        <f t="shared" si="0"/>
        <v>8.2399999999999991E-3</v>
      </c>
      <c r="E20" s="1">
        <f t="shared" si="0"/>
        <v>0</v>
      </c>
      <c r="F20" s="1">
        <f t="shared" si="0"/>
        <v>8.9724999999999961E-3</v>
      </c>
      <c r="G20" s="1">
        <f t="shared" si="0"/>
        <v>0</v>
      </c>
      <c r="H20" s="8">
        <f t="shared" si="1"/>
        <v>4.061669238095237E-2</v>
      </c>
      <c r="I20" s="3"/>
    </row>
    <row r="21" spans="1:9" x14ac:dyDescent="0.25">
      <c r="A21" t="s">
        <v>228</v>
      </c>
      <c r="B21" s="1">
        <f t="shared" si="0"/>
        <v>0</v>
      </c>
      <c r="C21" s="1">
        <f t="shared" si="0"/>
        <v>1.5311938799999999E-2</v>
      </c>
      <c r="D21" s="1">
        <f t="shared" si="0"/>
        <v>0</v>
      </c>
      <c r="E21" s="1">
        <f t="shared" si="0"/>
        <v>2.9924700000000001E-3</v>
      </c>
      <c r="F21" s="1">
        <f t="shared" si="0"/>
        <v>0</v>
      </c>
      <c r="G21" s="1">
        <f t="shared" si="0"/>
        <v>7.2331999999999995E-3</v>
      </c>
      <c r="H21" s="8">
        <f t="shared" si="1"/>
        <v>2.5537608799999997E-2</v>
      </c>
      <c r="I21" s="3"/>
    </row>
    <row r="22" spans="1:9" x14ac:dyDescent="0.25">
      <c r="B22" s="1"/>
      <c r="C22" s="1"/>
      <c r="D22" s="1"/>
      <c r="E22" s="1"/>
      <c r="F22" s="1"/>
      <c r="G22" s="1"/>
      <c r="H22" s="3"/>
      <c r="I22" s="3"/>
    </row>
    <row r="23" spans="1:9" x14ac:dyDescent="0.25">
      <c r="B23" s="1"/>
      <c r="C23" s="1"/>
      <c r="D23" s="1"/>
      <c r="E23" s="1"/>
      <c r="F23" s="1"/>
      <c r="G23" s="1"/>
      <c r="H23" s="3"/>
      <c r="I23" s="3"/>
    </row>
    <row r="24" spans="1:9" x14ac:dyDescent="0.25">
      <c r="B24" s="1"/>
      <c r="C24" s="1"/>
      <c r="D24" s="1"/>
      <c r="E24" s="1"/>
      <c r="F24" s="1"/>
      <c r="G24" s="1"/>
      <c r="H24" s="3"/>
      <c r="I24" s="3"/>
    </row>
    <row r="25" spans="1:9" x14ac:dyDescent="0.25">
      <c r="A25" s="65" t="s">
        <v>18</v>
      </c>
      <c r="B25" s="65"/>
      <c r="C25" s="65"/>
      <c r="D25" s="65"/>
      <c r="E25" s="65"/>
      <c r="F25" s="65"/>
      <c r="G25" s="65"/>
      <c r="H25" s="65"/>
    </row>
    <row r="26" spans="1:9" x14ac:dyDescent="0.25">
      <c r="A26" t="s">
        <v>0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  <c r="H26" s="2" t="s">
        <v>14</v>
      </c>
      <c r="I26" s="2"/>
    </row>
    <row r="27" spans="1:9" x14ac:dyDescent="0.25">
      <c r="A27" t="s">
        <v>209</v>
      </c>
      <c r="B27" s="1">
        <f t="shared" ref="B27:G33" si="2">B3*1/6</f>
        <v>1.6027777777777783E-3</v>
      </c>
      <c r="C27" s="1">
        <f t="shared" si="2"/>
        <v>3.2680555555555501E-3</v>
      </c>
      <c r="D27" s="1">
        <f t="shared" si="2"/>
        <v>5.8333333333333336E-3</v>
      </c>
      <c r="E27" s="1">
        <f t="shared" si="2"/>
        <v>0</v>
      </c>
      <c r="F27" s="1">
        <f t="shared" si="2"/>
        <v>1.0609567901234566E-2</v>
      </c>
      <c r="G27" s="1">
        <f t="shared" si="2"/>
        <v>8.7333333333333343E-3</v>
      </c>
      <c r="H27" s="8">
        <f t="shared" ref="H27:H33" si="3">SUM(B27:G27)</f>
        <v>3.0047067901234563E-2</v>
      </c>
      <c r="I27" s="3"/>
    </row>
    <row r="28" spans="1:9" x14ac:dyDescent="0.25">
      <c r="A28" t="s">
        <v>210</v>
      </c>
      <c r="B28" s="1">
        <f t="shared" si="2"/>
        <v>0</v>
      </c>
      <c r="C28" s="1">
        <f t="shared" si="2"/>
        <v>9.80555555555555E-3</v>
      </c>
      <c r="D28" s="1">
        <f t="shared" si="2"/>
        <v>0</v>
      </c>
      <c r="E28" s="1">
        <f t="shared" si="2"/>
        <v>0</v>
      </c>
      <c r="F28" s="1">
        <f t="shared" si="2"/>
        <v>6.9444444444444501E-3</v>
      </c>
      <c r="G28" s="1">
        <f t="shared" si="2"/>
        <v>0</v>
      </c>
      <c r="H28" s="8">
        <f t="shared" si="3"/>
        <v>1.6750000000000001E-2</v>
      </c>
      <c r="I28" s="3"/>
    </row>
    <row r="29" spans="1:9" x14ac:dyDescent="0.25">
      <c r="A29" t="s">
        <v>211</v>
      </c>
      <c r="B29" s="1">
        <f t="shared" si="2"/>
        <v>3.2050000000000002E-2</v>
      </c>
      <c r="C29" s="1">
        <f t="shared" si="2"/>
        <v>1.4708333333333332E-2</v>
      </c>
      <c r="D29" s="1">
        <f t="shared" si="2"/>
        <v>0</v>
      </c>
      <c r="E29" s="1">
        <f t="shared" si="2"/>
        <v>3.9583333333333337E-3</v>
      </c>
      <c r="F29" s="1">
        <f t="shared" si="2"/>
        <v>2.8645833333333333E-4</v>
      </c>
      <c r="G29" s="1">
        <f t="shared" si="2"/>
        <v>0</v>
      </c>
      <c r="H29" s="8">
        <f t="shared" si="3"/>
        <v>5.1003125000000003E-2</v>
      </c>
      <c r="I29" s="3"/>
    </row>
    <row r="30" spans="1:9" x14ac:dyDescent="0.25">
      <c r="A30" t="s">
        <v>4</v>
      </c>
      <c r="B30" s="1">
        <f t="shared" si="2"/>
        <v>0</v>
      </c>
      <c r="C30" s="1">
        <f t="shared" si="2"/>
        <v>7.4882999999999998E-3</v>
      </c>
      <c r="D30" s="1">
        <f t="shared" si="2"/>
        <v>0</v>
      </c>
      <c r="E30" s="1">
        <f t="shared" si="2"/>
        <v>2.0416666666666666E-2</v>
      </c>
      <c r="F30" s="1">
        <f t="shared" si="2"/>
        <v>0</v>
      </c>
      <c r="G30" s="1">
        <f t="shared" si="2"/>
        <v>4.7666666666666663E-2</v>
      </c>
      <c r="H30" s="8">
        <f t="shared" si="3"/>
        <v>7.5571633333333332E-2</v>
      </c>
      <c r="I30" s="3"/>
    </row>
    <row r="31" spans="1:9" x14ac:dyDescent="0.25">
      <c r="A31" t="s">
        <v>212</v>
      </c>
      <c r="B31" s="1">
        <f t="shared" si="2"/>
        <v>1.0757539682539683E-2</v>
      </c>
      <c r="C31" s="1">
        <f t="shared" si="2"/>
        <v>3.2680555555555501E-3</v>
      </c>
      <c r="D31" s="1">
        <f t="shared" si="2"/>
        <v>0</v>
      </c>
      <c r="E31" s="1">
        <f t="shared" si="2"/>
        <v>2.6388888888888833E-3</v>
      </c>
      <c r="F31" s="1">
        <f t="shared" si="2"/>
        <v>2.451041666666667E-2</v>
      </c>
      <c r="G31" s="1">
        <f t="shared" si="2"/>
        <v>0</v>
      </c>
      <c r="H31" s="8">
        <f t="shared" si="3"/>
        <v>4.1174900793650784E-2</v>
      </c>
      <c r="I31" s="3"/>
    </row>
    <row r="32" spans="1:9" x14ac:dyDescent="0.25">
      <c r="A32" t="s">
        <v>6</v>
      </c>
      <c r="B32" s="1">
        <f t="shared" si="2"/>
        <v>8.7885714285714338E-3</v>
      </c>
      <c r="C32" s="1">
        <f t="shared" si="2"/>
        <v>9.80555555555555E-3</v>
      </c>
      <c r="D32" s="1">
        <f t="shared" si="2"/>
        <v>6.6666666666666671E-3</v>
      </c>
      <c r="E32" s="1">
        <f t="shared" si="2"/>
        <v>0</v>
      </c>
      <c r="F32" s="1">
        <f t="shared" si="2"/>
        <v>1.3472222222222217E-2</v>
      </c>
      <c r="G32" s="1">
        <f t="shared" si="2"/>
        <v>0</v>
      </c>
      <c r="H32" s="8">
        <f t="shared" si="3"/>
        <v>3.8733015873015871E-2</v>
      </c>
    </row>
    <row r="33" spans="1:8" x14ac:dyDescent="0.25">
      <c r="A33" t="s">
        <v>213</v>
      </c>
      <c r="B33" s="1">
        <f t="shared" si="2"/>
        <v>0</v>
      </c>
      <c r="C33" s="1">
        <f t="shared" si="2"/>
        <v>1.23883E-2</v>
      </c>
      <c r="D33" s="1">
        <f t="shared" si="2"/>
        <v>0</v>
      </c>
      <c r="E33" s="1">
        <f t="shared" si="2"/>
        <v>3.1970833333333335E-3</v>
      </c>
      <c r="F33" s="1">
        <f t="shared" si="2"/>
        <v>0</v>
      </c>
      <c r="G33" s="1">
        <f t="shared" si="2"/>
        <v>1.1266666666666666E-2</v>
      </c>
      <c r="H33" s="8">
        <f t="shared" si="3"/>
        <v>2.6852049999999999E-2</v>
      </c>
    </row>
    <row r="44" spans="1:8" x14ac:dyDescent="0.25">
      <c r="A44" t="s">
        <v>0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12</v>
      </c>
      <c r="H44" t="s">
        <v>15</v>
      </c>
    </row>
    <row r="45" spans="1:8" x14ac:dyDescent="0.25">
      <c r="A45" t="s">
        <v>213</v>
      </c>
      <c r="B45">
        <v>6.1960557257142793E-2</v>
      </c>
      <c r="C45">
        <v>4.4014111066666591E-2</v>
      </c>
      <c r="D45">
        <v>2.6265E-2</v>
      </c>
      <c r="E45">
        <v>1.9109999999999999E-2</v>
      </c>
      <c r="F45">
        <v>2.9845638888888932E-2</v>
      </c>
      <c r="G45">
        <v>3.3405399999999995E-2</v>
      </c>
      <c r="H45">
        <v>0.21460070721269833</v>
      </c>
    </row>
    <row r="46" spans="1:8" x14ac:dyDescent="0.25">
      <c r="A46" t="s">
        <v>211</v>
      </c>
      <c r="B46">
        <v>4.11522E-2</v>
      </c>
      <c r="C46">
        <v>1.8179499999999998E-2</v>
      </c>
      <c r="D46">
        <v>0</v>
      </c>
      <c r="E46">
        <v>3.705E-3</v>
      </c>
      <c r="F46">
        <v>1.9078125000000001E-4</v>
      </c>
      <c r="G46">
        <v>0</v>
      </c>
      <c r="H46">
        <v>6.3227481249999995E-2</v>
      </c>
    </row>
    <row r="47" spans="1:8" x14ac:dyDescent="0.25">
      <c r="A47" t="s">
        <v>4</v>
      </c>
      <c r="B47">
        <v>0</v>
      </c>
      <c r="C47">
        <v>9.2555387999999992E-3</v>
      </c>
      <c r="D47">
        <v>0</v>
      </c>
      <c r="E47">
        <v>1.9109999999999999E-2</v>
      </c>
      <c r="F47">
        <v>0</v>
      </c>
      <c r="G47">
        <v>3.0601999999999997E-2</v>
      </c>
      <c r="H47">
        <v>5.8967538799999997E-2</v>
      </c>
    </row>
    <row r="48" spans="1:8" x14ac:dyDescent="0.25">
      <c r="A48" t="s">
        <v>212</v>
      </c>
      <c r="B48">
        <v>1.3812680952380953E-2</v>
      </c>
      <c r="C48">
        <v>4.0393166666666596E-3</v>
      </c>
      <c r="D48">
        <v>0</v>
      </c>
      <c r="E48">
        <v>2.4699999999999948E-3</v>
      </c>
      <c r="F48">
        <v>1.63239375E-2</v>
      </c>
      <c r="G48">
        <v>0</v>
      </c>
      <c r="H48">
        <v>3.664593511904761E-2</v>
      </c>
    </row>
    <row r="49" spans="1:8" x14ac:dyDescent="0.25">
      <c r="A49" t="s">
        <v>209</v>
      </c>
      <c r="B49">
        <v>2.0579666666666672E-3</v>
      </c>
      <c r="C49">
        <v>4.0393166666666596E-3</v>
      </c>
      <c r="D49">
        <v>7.2100000000000003E-3</v>
      </c>
      <c r="E49">
        <v>0</v>
      </c>
      <c r="F49">
        <v>7.0659722222222218E-3</v>
      </c>
      <c r="G49">
        <v>5.6068000000000003E-3</v>
      </c>
      <c r="H49">
        <v>2.5980055555555548E-2</v>
      </c>
    </row>
    <row r="50" spans="1:8" x14ac:dyDescent="0.25">
      <c r="A50" t="s">
        <v>210</v>
      </c>
      <c r="B50">
        <v>0</v>
      </c>
      <c r="C50">
        <v>1.2119666666666659E-2</v>
      </c>
      <c r="D50">
        <v>0</v>
      </c>
      <c r="E50">
        <v>0</v>
      </c>
      <c r="F50">
        <v>4.6250000000000032E-3</v>
      </c>
      <c r="G50">
        <v>0</v>
      </c>
      <c r="H50">
        <v>1.6744666666666661E-2</v>
      </c>
    </row>
  </sheetData>
  <mergeCells count="4">
    <mergeCell ref="A1:G1"/>
    <mergeCell ref="K2:K3"/>
    <mergeCell ref="A13:H13"/>
    <mergeCell ref="A25:H25"/>
  </mergeCells>
  <conditionalFormatting sqref="B27:I31 B3:I12 B15:I24 B32:H33">
    <cfRule type="cellIs" dxfId="25" priority="2" operator="greaterThan">
      <formula>0</formula>
    </cfRule>
  </conditionalFormatting>
  <conditionalFormatting sqref="B6:G6">
    <cfRule type="cellIs" dxfId="24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zoomScale="85" zoomScaleNormal="85" workbookViewId="0">
      <selection activeCell="P31" sqref="P31"/>
    </sheetView>
  </sheetViews>
  <sheetFormatPr defaultRowHeight="15" x14ac:dyDescent="0.25"/>
  <cols>
    <col min="1" max="1" width="14.85546875" bestFit="1" customWidth="1"/>
    <col min="2" max="2" width="17.5703125" bestFit="1" customWidth="1"/>
  </cols>
  <sheetData>
    <row r="1" spans="1:2" x14ac:dyDescent="0.25">
      <c r="A1" t="s">
        <v>229</v>
      </c>
      <c r="B1">
        <v>0.1827</v>
      </c>
    </row>
    <row r="2" spans="1:2" x14ac:dyDescent="0.25">
      <c r="A2" t="s">
        <v>0</v>
      </c>
      <c r="B2" t="s">
        <v>230</v>
      </c>
    </row>
    <row r="3" spans="1:2" x14ac:dyDescent="0.25">
      <c r="A3" t="s">
        <v>209</v>
      </c>
      <c r="B3" s="36">
        <v>0.28010682146608701</v>
      </c>
    </row>
    <row r="4" spans="1:2" x14ac:dyDescent="0.25">
      <c r="A4" t="s">
        <v>210</v>
      </c>
      <c r="B4" s="36">
        <v>8.1562845820110599E-2</v>
      </c>
    </row>
    <row r="5" spans="1:2" x14ac:dyDescent="0.25">
      <c r="A5" t="s">
        <v>211</v>
      </c>
      <c r="B5" s="36">
        <v>0.43886670898595298</v>
      </c>
    </row>
    <row r="6" spans="1:2" x14ac:dyDescent="0.25">
      <c r="A6" t="s">
        <v>4</v>
      </c>
      <c r="B6" s="36">
        <v>0.167486214719513</v>
      </c>
    </row>
    <row r="7" spans="1:2" x14ac:dyDescent="0.25">
      <c r="A7" t="s">
        <v>212</v>
      </c>
      <c r="B7" s="36">
        <v>0.31233387763695297</v>
      </c>
    </row>
    <row r="10" spans="1:2" x14ac:dyDescent="0.25">
      <c r="A10" t="s">
        <v>0</v>
      </c>
      <c r="B10" t="s">
        <v>230</v>
      </c>
    </row>
    <row r="11" spans="1:2" x14ac:dyDescent="0.25">
      <c r="A11" t="s">
        <v>211</v>
      </c>
      <c r="B11" s="36">
        <v>0.44</v>
      </c>
    </row>
    <row r="12" spans="1:2" x14ac:dyDescent="0.25">
      <c r="A12" t="s">
        <v>212</v>
      </c>
      <c r="B12" s="36">
        <v>0.31</v>
      </c>
    </row>
    <row r="13" spans="1:2" x14ac:dyDescent="0.25">
      <c r="A13" t="s">
        <v>209</v>
      </c>
      <c r="B13" s="36">
        <v>0.28000000000000003</v>
      </c>
    </row>
    <row r="14" spans="1:2" x14ac:dyDescent="0.25">
      <c r="A14" t="s">
        <v>4</v>
      </c>
      <c r="B14" s="36">
        <v>0.17</v>
      </c>
    </row>
    <row r="15" spans="1:2" x14ac:dyDescent="0.25">
      <c r="A15" t="s">
        <v>210</v>
      </c>
      <c r="B15" s="36">
        <v>0.08</v>
      </c>
    </row>
    <row r="26" spans="1:2" x14ac:dyDescent="0.25">
      <c r="A26" t="s">
        <v>0</v>
      </c>
      <c r="B26" t="s">
        <v>230</v>
      </c>
    </row>
    <row r="27" spans="1:2" x14ac:dyDescent="0.25">
      <c r="A27" t="s">
        <v>6</v>
      </c>
      <c r="B27" s="36">
        <v>0.14223055315184399</v>
      </c>
    </row>
    <row r="28" spans="1:2" x14ac:dyDescent="0.25">
      <c r="A28" t="s">
        <v>228</v>
      </c>
      <c r="B28" s="36">
        <v>0.41764121488522998</v>
      </c>
    </row>
    <row r="29" spans="1:2" x14ac:dyDescent="0.25">
      <c r="A29" t="s">
        <v>231</v>
      </c>
      <c r="B29" s="36">
        <v>0.27677195000163002</v>
      </c>
    </row>
    <row r="30" spans="1:2" x14ac:dyDescent="0.25">
      <c r="A30" t="s">
        <v>232</v>
      </c>
      <c r="B30" s="36">
        <v>0</v>
      </c>
    </row>
    <row r="34" spans="1:2" x14ac:dyDescent="0.25">
      <c r="A34" t="s">
        <v>0</v>
      </c>
      <c r="B34" t="s">
        <v>230</v>
      </c>
    </row>
    <row r="35" spans="1:2" x14ac:dyDescent="0.25">
      <c r="A35" t="s">
        <v>228</v>
      </c>
      <c r="B35" s="36">
        <v>0.41764121488522998</v>
      </c>
    </row>
    <row r="36" spans="1:2" x14ac:dyDescent="0.25">
      <c r="A36" t="s">
        <v>231</v>
      </c>
      <c r="B36" s="36">
        <v>0.27677195000163002</v>
      </c>
    </row>
    <row r="37" spans="1:2" x14ac:dyDescent="0.25">
      <c r="A37" t="s">
        <v>6</v>
      </c>
      <c r="B37" s="36">
        <v>0.14223055315184399</v>
      </c>
    </row>
    <row r="38" spans="1:2" x14ac:dyDescent="0.25">
      <c r="A38" t="s">
        <v>232</v>
      </c>
      <c r="B38" s="36">
        <v>0</v>
      </c>
    </row>
  </sheetData>
  <sortState ref="A35:B37">
    <sortCondition descending="1" ref="B35:B3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topLeftCell="A13" zoomScale="70" zoomScaleNormal="70" workbookViewId="0">
      <selection activeCell="A44" sqref="A44:K62"/>
    </sheetView>
  </sheetViews>
  <sheetFormatPr defaultRowHeight="15" x14ac:dyDescent="0.25"/>
  <cols>
    <col min="1" max="1" width="17.28515625" bestFit="1" customWidth="1"/>
    <col min="2" max="2" width="14.85546875" bestFit="1" customWidth="1"/>
    <col min="3" max="3" width="11.140625" bestFit="1" customWidth="1"/>
    <col min="4" max="5" width="8.7109375" bestFit="1" customWidth="1"/>
    <col min="6" max="6" width="14.85546875" bestFit="1" customWidth="1"/>
    <col min="7" max="7" width="11.42578125" bestFit="1" customWidth="1"/>
    <col min="8" max="8" width="13.42578125" style="11" bestFit="1" customWidth="1"/>
    <col min="9" max="9" width="10.7109375" style="11" bestFit="1" customWidth="1"/>
    <col min="10" max="10" width="11.5703125" style="11" bestFit="1" customWidth="1"/>
    <col min="11" max="11" width="14.5703125" bestFit="1" customWidth="1"/>
    <col min="12" max="12" width="4.7109375" style="17" customWidth="1"/>
    <col min="13" max="13" width="16.28515625" bestFit="1" customWidth="1"/>
    <col min="14" max="14" width="17.42578125" bestFit="1" customWidth="1"/>
    <col min="19" max="19" width="11" bestFit="1" customWidth="1"/>
  </cols>
  <sheetData>
    <row r="1" spans="1:24" ht="15.75" thickBot="1" x14ac:dyDescent="0.3">
      <c r="A1" s="68" t="s">
        <v>16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14"/>
    </row>
    <row r="2" spans="1:24" x14ac:dyDescent="0.25">
      <c r="A2" s="23" t="s">
        <v>0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9" t="s">
        <v>24</v>
      </c>
      <c r="I2" s="19" t="s">
        <v>25</v>
      </c>
      <c r="J2" s="19" t="s">
        <v>26</v>
      </c>
      <c r="K2" s="24" t="s">
        <v>28</v>
      </c>
      <c r="L2" s="15"/>
      <c r="M2" s="66" t="s">
        <v>13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5" t="s">
        <v>12</v>
      </c>
    </row>
    <row r="3" spans="1:24" ht="15.75" thickBot="1" x14ac:dyDescent="0.3">
      <c r="A3" s="27" t="s">
        <v>214</v>
      </c>
      <c r="B3" s="1">
        <v>9.6166666666666692E-3</v>
      </c>
      <c r="C3" s="1">
        <v>1.9608333333333301E-2</v>
      </c>
      <c r="D3" s="1">
        <v>3.5000000000000003E-2</v>
      </c>
      <c r="E3" s="1">
        <v>0</v>
      </c>
      <c r="F3" s="1">
        <v>6.3657407407407399E-2</v>
      </c>
      <c r="G3" s="1">
        <v>5.2400000000000002E-2</v>
      </c>
      <c r="H3" s="21">
        <f>SUMPRODUCT($N$4:$S$4,B3:G3)</f>
        <v>3.0047067901234559E-2</v>
      </c>
      <c r="I3" s="21">
        <f>SUMPRODUCT($N$3:$S$3,B3:G3)</f>
        <v>2.5980055555555548E-2</v>
      </c>
      <c r="J3" s="22">
        <v>200</v>
      </c>
      <c r="K3" s="26">
        <f>100000*I3/J3</f>
        <v>12.990027777777772</v>
      </c>
      <c r="L3" s="16"/>
      <c r="M3" s="67"/>
      <c r="N3" s="6">
        <v>0.214</v>
      </c>
      <c r="O3" s="6">
        <v>0.20599999999999999</v>
      </c>
      <c r="P3" s="6">
        <v>0.20599999999999999</v>
      </c>
      <c r="Q3" s="6">
        <v>0.156</v>
      </c>
      <c r="R3" s="6">
        <v>0.111</v>
      </c>
      <c r="S3" s="7">
        <v>0.107</v>
      </c>
      <c r="V3" s="44">
        <v>1.92333333333333E-2</v>
      </c>
    </row>
    <row r="4" spans="1:24" x14ac:dyDescent="0.25">
      <c r="A4" s="27" t="s">
        <v>215</v>
      </c>
      <c r="B4" s="1">
        <v>0</v>
      </c>
      <c r="C4" s="1">
        <v>5.88333333333333E-2</v>
      </c>
      <c r="D4" s="1">
        <v>0</v>
      </c>
      <c r="E4" s="1">
        <v>0</v>
      </c>
      <c r="F4" s="1">
        <v>4.1666666666666699E-2</v>
      </c>
      <c r="G4" s="1">
        <v>0</v>
      </c>
      <c r="H4" s="21">
        <f t="shared" ref="H4:H17" si="0">SUMPRODUCT($N$4:$S$4,B4:G4)</f>
        <v>1.6750000000000001E-2</v>
      </c>
      <c r="I4" s="21">
        <f t="shared" ref="I4:I17" si="1">SUMPRODUCT($N$3:$S$3,B4:G4)</f>
        <v>1.6744666666666661E-2</v>
      </c>
      <c r="J4" s="22">
        <v>200</v>
      </c>
      <c r="K4" s="26">
        <f t="shared" ref="K4:K20" si="2">100000*I4/J4</f>
        <v>8.3723333333333301</v>
      </c>
      <c r="L4" s="16"/>
      <c r="M4" s="9" t="s">
        <v>24</v>
      </c>
      <c r="N4" s="9">
        <f t="shared" ref="N4:S4" si="3">1/6</f>
        <v>0.16666666666666666</v>
      </c>
      <c r="O4" s="9">
        <f t="shared" si="3"/>
        <v>0.16666666666666666</v>
      </c>
      <c r="P4" s="9">
        <f t="shared" si="3"/>
        <v>0.16666666666666666</v>
      </c>
      <c r="Q4" s="9">
        <f t="shared" si="3"/>
        <v>0.16666666666666666</v>
      </c>
      <c r="R4" s="9">
        <f t="shared" si="3"/>
        <v>0.16666666666666666</v>
      </c>
      <c r="S4" s="9">
        <f t="shared" si="3"/>
        <v>0.16666666666666666</v>
      </c>
      <c r="V4" s="45">
        <v>6.5361241833333306E-2</v>
      </c>
    </row>
    <row r="5" spans="1:24" x14ac:dyDescent="0.25">
      <c r="A5" s="27" t="s">
        <v>216</v>
      </c>
      <c r="B5" s="1">
        <v>0.1923</v>
      </c>
      <c r="C5" s="1">
        <v>8.8249999999999995E-2</v>
      </c>
      <c r="D5" s="1">
        <v>0</v>
      </c>
      <c r="E5" s="1">
        <v>2.375E-2</v>
      </c>
      <c r="F5" s="1">
        <v>1.71875E-3</v>
      </c>
      <c r="G5" s="1">
        <v>0</v>
      </c>
      <c r="H5" s="21">
        <f t="shared" si="0"/>
        <v>5.1003124999999996E-2</v>
      </c>
      <c r="I5" s="21">
        <f t="shared" si="1"/>
        <v>6.3227481249999995E-2</v>
      </c>
      <c r="J5" s="22">
        <v>200</v>
      </c>
      <c r="K5" s="26">
        <f t="shared" si="2"/>
        <v>31.613740624999995</v>
      </c>
      <c r="L5" s="16"/>
      <c r="V5" s="44">
        <v>7.0000000000000007E-2</v>
      </c>
    </row>
    <row r="6" spans="1:24" x14ac:dyDescent="0.25">
      <c r="A6" s="27" t="s">
        <v>217</v>
      </c>
      <c r="B6" s="20">
        <v>0</v>
      </c>
      <c r="C6" s="20">
        <v>4.4929799999999999E-2</v>
      </c>
      <c r="D6" s="20">
        <v>0</v>
      </c>
      <c r="E6" s="20">
        <v>0.1225</v>
      </c>
      <c r="F6" s="20">
        <v>0</v>
      </c>
      <c r="G6" s="20">
        <v>0.28599999999999998</v>
      </c>
      <c r="H6" s="21">
        <f t="shared" si="0"/>
        <v>7.5571633333333332E-2</v>
      </c>
      <c r="I6" s="21">
        <f t="shared" si="1"/>
        <v>5.8967538799999997E-2</v>
      </c>
      <c r="J6" s="22">
        <v>200</v>
      </c>
      <c r="K6" s="26">
        <f t="shared" si="2"/>
        <v>29.483769399999996</v>
      </c>
      <c r="L6" s="16"/>
      <c r="V6" s="45">
        <v>1.2E-2</v>
      </c>
    </row>
    <row r="7" spans="1:24" x14ac:dyDescent="0.25">
      <c r="A7" s="27" t="s">
        <v>218</v>
      </c>
      <c r="B7" s="1">
        <v>6.45452380952381E-2</v>
      </c>
      <c r="C7" s="1">
        <v>1.9608333333333301E-2</v>
      </c>
      <c r="D7" s="1">
        <v>0</v>
      </c>
      <c r="E7" s="1">
        <v>1.58333333333333E-2</v>
      </c>
      <c r="F7" s="1">
        <v>0.14706250000000001</v>
      </c>
      <c r="G7" s="1">
        <v>0</v>
      </c>
      <c r="H7" s="21">
        <f t="shared" si="0"/>
        <v>4.1174900793650784E-2</v>
      </c>
      <c r="I7" s="21">
        <f t="shared" si="1"/>
        <v>3.664593511904761E-2</v>
      </c>
      <c r="J7" s="22">
        <v>200</v>
      </c>
      <c r="K7" s="26">
        <f t="shared" si="2"/>
        <v>18.322967559523804</v>
      </c>
      <c r="L7" s="16"/>
      <c r="V7" s="44">
        <v>0.163351851851852</v>
      </c>
    </row>
    <row r="8" spans="1:24" x14ac:dyDescent="0.25">
      <c r="A8" s="27" t="s">
        <v>219</v>
      </c>
      <c r="B8" s="1">
        <v>0.42416612698412698</v>
      </c>
      <c r="C8" s="1">
        <v>0.23122980000000001</v>
      </c>
      <c r="D8" s="1">
        <v>4.7E-2</v>
      </c>
      <c r="E8" s="1">
        <v>7.8833333333333297E-2</v>
      </c>
      <c r="F8" s="1">
        <v>0.21626157407407401</v>
      </c>
      <c r="G8" s="1">
        <v>0.19539999999999999</v>
      </c>
      <c r="H8" s="21">
        <f t="shared" ref="H8" si="4">SUMPRODUCT($N$4:$S$4,B8:G8)</f>
        <v>0.19881513906525569</v>
      </c>
      <c r="I8" s="21">
        <f t="shared" ref="I8" si="5">SUMPRODUCT($N$3:$S$3,B8:G8)</f>
        <v>0.20529772469682539</v>
      </c>
      <c r="J8" s="22">
        <v>200</v>
      </c>
      <c r="K8" s="26">
        <f t="shared" ref="K8" si="6">100000*I8/J8</f>
        <v>102.64886234841269</v>
      </c>
      <c r="L8" s="16"/>
    </row>
    <row r="9" spans="1:24" ht="15.75" thickBot="1" x14ac:dyDescent="0.3">
      <c r="A9" s="25" t="s">
        <v>19</v>
      </c>
      <c r="B9" s="20">
        <v>9.6149999999999999E-2</v>
      </c>
      <c r="C9" s="20">
        <v>0.14708333333333301</v>
      </c>
      <c r="D9" s="20">
        <v>0</v>
      </c>
      <c r="E9" s="20">
        <v>0</v>
      </c>
      <c r="F9" s="20">
        <v>0</v>
      </c>
      <c r="G9" s="20">
        <v>0</v>
      </c>
      <c r="H9" s="21">
        <f t="shared" si="0"/>
        <v>4.0538888888888833E-2</v>
      </c>
      <c r="I9" s="21">
        <f t="shared" si="1"/>
        <v>5.0875266666666599E-2</v>
      </c>
      <c r="J9" s="22">
        <v>600</v>
      </c>
      <c r="K9" s="26">
        <f t="shared" si="2"/>
        <v>8.4792111111111002</v>
      </c>
      <c r="L9" s="16"/>
      <c r="V9">
        <v>0.1923</v>
      </c>
      <c r="W9">
        <v>0</v>
      </c>
      <c r="X9">
        <v>4.3503428571428603E-2</v>
      </c>
    </row>
    <row r="10" spans="1:24" ht="15.75" thickBot="1" x14ac:dyDescent="0.3">
      <c r="A10" s="25" t="s">
        <v>20</v>
      </c>
      <c r="B10" s="20">
        <v>0</v>
      </c>
      <c r="C10" s="20">
        <v>0</v>
      </c>
      <c r="D10" s="20">
        <v>0</v>
      </c>
      <c r="E10" s="20">
        <v>0.14349999999999999</v>
      </c>
      <c r="F10" s="20">
        <v>3.0092592592592601E-2</v>
      </c>
      <c r="G10" s="20">
        <v>0</v>
      </c>
      <c r="H10" s="21">
        <f t="shared" si="0"/>
        <v>2.8932098765432096E-2</v>
      </c>
      <c r="I10" s="21">
        <f t="shared" si="1"/>
        <v>2.5726277777777778E-2</v>
      </c>
      <c r="J10" s="22">
        <v>394</v>
      </c>
      <c r="K10" s="26">
        <f t="shared" si="2"/>
        <v>6.5295121263395375</v>
      </c>
      <c r="L10" s="16"/>
      <c r="N10" s="4" t="s">
        <v>7</v>
      </c>
      <c r="O10" s="36">
        <v>5.8540219047618997E-2</v>
      </c>
      <c r="V10">
        <v>0.11765</v>
      </c>
      <c r="W10">
        <v>5.88333333333333E-2</v>
      </c>
      <c r="X10">
        <v>5.88333333333333E-2</v>
      </c>
    </row>
    <row r="11" spans="1:24" ht="15.75" thickBot="1" x14ac:dyDescent="0.3">
      <c r="A11" s="25" t="s">
        <v>22</v>
      </c>
      <c r="B11" s="20">
        <v>0</v>
      </c>
      <c r="C11" s="20">
        <v>2.4510416666666701E-2</v>
      </c>
      <c r="D11" s="20">
        <v>9.6000000000000002E-2</v>
      </c>
      <c r="E11" s="20">
        <v>0</v>
      </c>
      <c r="F11" s="20">
        <v>4.1666666666666701E-3</v>
      </c>
      <c r="G11" s="20">
        <v>0</v>
      </c>
      <c r="H11" s="21">
        <f t="shared" ref="H11:H13" si="7">SUMPRODUCT($N$4:$S$4,B11:G11)</f>
        <v>2.0779513888888896E-2</v>
      </c>
      <c r="I11" s="21">
        <f t="shared" ref="I11:I13" si="8">SUMPRODUCT($N$3:$S$3,B11:G11)</f>
        <v>2.5287645833333341E-2</v>
      </c>
      <c r="J11" s="22">
        <v>500</v>
      </c>
      <c r="K11" s="26">
        <f t="shared" ref="K11:K13" si="9">100000*I11/J11</f>
        <v>5.0575291666666677</v>
      </c>
      <c r="L11" s="16"/>
      <c r="N11" s="4" t="s">
        <v>8</v>
      </c>
      <c r="O11" s="36">
        <v>0.27452500000000002</v>
      </c>
    </row>
    <row r="12" spans="1:24" ht="15.75" thickBot="1" x14ac:dyDescent="0.3">
      <c r="A12" s="25" t="s">
        <v>188</v>
      </c>
      <c r="B12" s="20">
        <v>0</v>
      </c>
      <c r="C12" s="20">
        <v>4.90083333333333E-2</v>
      </c>
      <c r="D12" s="20">
        <v>3.168E-2</v>
      </c>
      <c r="E12" s="20">
        <v>0.38440000000000002</v>
      </c>
      <c r="F12" s="20">
        <v>0</v>
      </c>
      <c r="G12" s="20">
        <v>0.34763333333333302</v>
      </c>
      <c r="H12" s="21">
        <f t="shared" si="7"/>
        <v>0.13545361111111104</v>
      </c>
      <c r="I12" s="21">
        <f t="shared" si="8"/>
        <v>0.11378496333333329</v>
      </c>
      <c r="J12" s="22">
        <v>800</v>
      </c>
      <c r="K12" s="26">
        <f t="shared" si="9"/>
        <v>14.223120416666662</v>
      </c>
      <c r="L12" s="16"/>
      <c r="N12" s="4" t="s">
        <v>9</v>
      </c>
      <c r="O12" s="36">
        <v>0.34</v>
      </c>
    </row>
    <row r="13" spans="1:24" ht="15.75" thickBot="1" x14ac:dyDescent="0.3">
      <c r="A13" s="25" t="s">
        <v>189</v>
      </c>
      <c r="B13" s="20">
        <v>0</v>
      </c>
      <c r="C13" s="20">
        <v>0</v>
      </c>
      <c r="D13" s="20">
        <v>0.14000000000000001</v>
      </c>
      <c r="E13" s="20">
        <v>3.5999999999999997E-2</v>
      </c>
      <c r="F13" s="20">
        <v>0.224236111111111</v>
      </c>
      <c r="G13" s="20">
        <v>0</v>
      </c>
      <c r="H13" s="21">
        <f t="shared" si="7"/>
        <v>6.6706018518518498E-2</v>
      </c>
      <c r="I13" s="21">
        <f t="shared" si="8"/>
        <v>5.9346208333333317E-2</v>
      </c>
      <c r="J13" s="22">
        <v>1276</v>
      </c>
      <c r="K13" s="26">
        <f t="shared" si="9"/>
        <v>4.6509567659352129</v>
      </c>
      <c r="L13" s="16"/>
      <c r="N13" s="4" t="s">
        <v>10</v>
      </c>
      <c r="O13" s="36">
        <v>0.1225</v>
      </c>
    </row>
    <row r="14" spans="1:24" ht="15.75" thickBot="1" x14ac:dyDescent="0.3">
      <c r="A14" s="25" t="s">
        <v>27</v>
      </c>
      <c r="B14" s="20">
        <v>0</v>
      </c>
      <c r="C14" s="20">
        <v>5.8825000000000002E-2</v>
      </c>
      <c r="D14" s="20">
        <v>0.14399999999999999</v>
      </c>
      <c r="E14" s="20">
        <v>1.1849999999999999E-2</v>
      </c>
      <c r="F14" s="20">
        <v>4.1666666666666701E-3</v>
      </c>
      <c r="G14" s="20">
        <v>7.5999999999999998E-2</v>
      </c>
      <c r="H14" s="21">
        <f t="shared" si="0"/>
        <v>4.9140277777777769E-2</v>
      </c>
      <c r="I14" s="21">
        <f t="shared" si="1"/>
        <v>5.2225049999999995E-2</v>
      </c>
      <c r="J14" s="22">
        <v>607</v>
      </c>
      <c r="K14" s="26">
        <f t="shared" si="2"/>
        <v>8.6037973640856666</v>
      </c>
      <c r="L14" s="16"/>
      <c r="N14" s="4" t="s">
        <v>11</v>
      </c>
      <c r="O14" s="36">
        <v>0.22824074074074099</v>
      </c>
      <c r="V14">
        <v>0</v>
      </c>
      <c r="W14">
        <v>0</v>
      </c>
      <c r="X14">
        <v>0.05</v>
      </c>
    </row>
    <row r="15" spans="1:24" x14ac:dyDescent="0.25">
      <c r="A15" s="25" t="s">
        <v>221</v>
      </c>
      <c r="B15" s="20">
        <v>0</v>
      </c>
      <c r="C15" s="20">
        <v>0.11078708333333299</v>
      </c>
      <c r="D15" s="20">
        <v>0.24</v>
      </c>
      <c r="E15" s="20">
        <v>8.1625000000000003E-2</v>
      </c>
      <c r="F15" s="20">
        <v>3.4259259259259302E-2</v>
      </c>
      <c r="G15" s="20">
        <v>0.25284000000000001</v>
      </c>
      <c r="H15" s="21">
        <f t="shared" si="0"/>
        <v>0.11991855709876537</v>
      </c>
      <c r="I15" s="21">
        <f t="shared" si="1"/>
        <v>0.11585229694444438</v>
      </c>
      <c r="J15" s="22">
        <v>1680</v>
      </c>
      <c r="K15" s="26">
        <f t="shared" si="2"/>
        <v>6.8959700562169264</v>
      </c>
      <c r="L15" s="16"/>
      <c r="N15" s="5" t="s">
        <v>12</v>
      </c>
      <c r="O15" s="36">
        <v>0.28599999999999998</v>
      </c>
      <c r="V15">
        <v>0.1225</v>
      </c>
      <c r="W15">
        <v>2.375E-2</v>
      </c>
      <c r="X15">
        <v>2.375E-2</v>
      </c>
    </row>
    <row r="16" spans="1:24" x14ac:dyDescent="0.25">
      <c r="A16" s="25" t="s">
        <v>21</v>
      </c>
      <c r="B16" s="20">
        <v>9.6166666666666692E-3</v>
      </c>
      <c r="C16" s="20">
        <v>5.0981666666666703E-2</v>
      </c>
      <c r="D16" s="20">
        <v>0.28000000000000003</v>
      </c>
      <c r="E16" s="20">
        <v>3.3875000000000002E-2</v>
      </c>
      <c r="F16" s="20">
        <v>0.234953703703704</v>
      </c>
      <c r="G16" s="20">
        <v>0.24759999999999999</v>
      </c>
      <c r="H16" s="21">
        <f t="shared" si="0"/>
        <v>0.1428378395061729</v>
      </c>
      <c r="I16" s="21">
        <f t="shared" si="1"/>
        <v>0.12809775111111116</v>
      </c>
      <c r="J16" s="22">
        <v>452</v>
      </c>
      <c r="K16" s="26">
        <f t="shared" si="2"/>
        <v>28.340210422812202</v>
      </c>
      <c r="L16" s="16"/>
      <c r="N16" s="56" t="s">
        <v>205</v>
      </c>
      <c r="O16" s="36">
        <v>0.21416647909841272</v>
      </c>
      <c r="V16">
        <v>0</v>
      </c>
      <c r="W16">
        <v>4.1593749999999999E-2</v>
      </c>
      <c r="X16">
        <v>0.126041666666667</v>
      </c>
    </row>
    <row r="17" spans="1:32" x14ac:dyDescent="0.25">
      <c r="A17" s="25" t="s">
        <v>220</v>
      </c>
      <c r="B17" s="20">
        <v>0</v>
      </c>
      <c r="C17" s="20">
        <v>2.9399999999999999E-2</v>
      </c>
      <c r="D17" s="20">
        <v>0</v>
      </c>
      <c r="E17" s="20">
        <v>0.1225</v>
      </c>
      <c r="F17" s="20">
        <v>0</v>
      </c>
      <c r="G17" s="20">
        <v>0.28599999999999998</v>
      </c>
      <c r="H17" s="21">
        <f t="shared" si="0"/>
        <v>7.2983333333333331E-2</v>
      </c>
      <c r="I17" s="21">
        <f t="shared" si="1"/>
        <v>5.5768399999999996E-2</v>
      </c>
      <c r="J17" s="22">
        <v>471</v>
      </c>
      <c r="K17" s="26">
        <f t="shared" si="2"/>
        <v>11.840424628450105</v>
      </c>
      <c r="L17" s="16"/>
      <c r="N17" s="56" t="s">
        <v>206</v>
      </c>
      <c r="O17" s="57">
        <v>107.08323954920635</v>
      </c>
      <c r="AA17">
        <v>0.42416612698412698</v>
      </c>
      <c r="AB17">
        <v>0.23122980000000001</v>
      </c>
      <c r="AC17">
        <v>4.7E-2</v>
      </c>
      <c r="AD17">
        <v>7.8833333333333297E-2</v>
      </c>
      <c r="AE17">
        <v>0.21626157407407401</v>
      </c>
      <c r="AF17">
        <v>0.19539999999999999</v>
      </c>
    </row>
    <row r="18" spans="1:32" x14ac:dyDescent="0.25">
      <c r="A18" s="25" t="s">
        <v>44</v>
      </c>
      <c r="B18" s="20">
        <v>0</v>
      </c>
      <c r="C18" s="20">
        <v>8.6276666666666696E-2</v>
      </c>
      <c r="D18" s="20">
        <v>0.14399999999999999</v>
      </c>
      <c r="E18" s="20">
        <v>8.1625000000000003E-2</v>
      </c>
      <c r="F18" s="20">
        <v>3.0092592592592601E-2</v>
      </c>
      <c r="G18" s="20">
        <v>0.17684</v>
      </c>
      <c r="H18" s="21">
        <f>SUMPRODUCT($N$4:$S$4,B18:G18)</f>
        <v>8.6472376543209883E-2</v>
      </c>
      <c r="I18" s="21">
        <f>SUMPRODUCT($N$3:$S$3,B18:G18)</f>
        <v>8.2432651111111116E-2</v>
      </c>
      <c r="J18" s="22">
        <v>1100</v>
      </c>
      <c r="K18" s="26">
        <f t="shared" si="2"/>
        <v>7.4938773737373747</v>
      </c>
      <c r="L18" s="16"/>
    </row>
    <row r="19" spans="1:32" x14ac:dyDescent="0.25">
      <c r="A19" s="25" t="s">
        <v>23</v>
      </c>
      <c r="B19" s="20">
        <v>9.1358333333333402E-2</v>
      </c>
      <c r="C19" s="20">
        <v>0.24510416666666701</v>
      </c>
      <c r="D19" s="20">
        <v>0.16800000000000001</v>
      </c>
      <c r="E19" s="20">
        <v>0</v>
      </c>
      <c r="F19" s="20">
        <v>4.6296296296296301E-2</v>
      </c>
      <c r="G19" s="20">
        <v>0</v>
      </c>
      <c r="H19" s="21">
        <f>SUMPRODUCT($N$4:$S$4,B19:G19)</f>
        <v>9.1793132716049455E-2</v>
      </c>
      <c r="I19" s="21">
        <f>SUMPRODUCT($N$3:$S$3,B19:G19)</f>
        <v>0.10978903055555564</v>
      </c>
      <c r="J19" s="22">
        <v>1628</v>
      </c>
      <c r="K19" s="26">
        <f>100000*I19/J19</f>
        <v>6.7437979456729504</v>
      </c>
      <c r="L19" s="16"/>
    </row>
    <row r="20" spans="1:32" ht="15.75" thickBot="1" x14ac:dyDescent="0.3">
      <c r="A20" s="32" t="s">
        <v>45</v>
      </c>
      <c r="B20" s="20">
        <v>0</v>
      </c>
      <c r="C20" s="20">
        <v>4.4118749999999998E-2</v>
      </c>
      <c r="D20" s="20">
        <v>0.14399999999999999</v>
      </c>
      <c r="E20" s="20">
        <v>0</v>
      </c>
      <c r="F20" s="20">
        <v>4.1666666666666701E-3</v>
      </c>
      <c r="G20" s="20">
        <v>7.5999999999999998E-2</v>
      </c>
      <c r="H20" s="29">
        <f>SUMPRODUCT($N$4:$S$4,B20:G20)</f>
        <v>4.4714236111111104E-2</v>
      </c>
      <c r="I20" s="29">
        <f>SUMPRODUCT($N$3:$S$3,B20:G20)</f>
        <v>4.7346962499999992E-2</v>
      </c>
      <c r="J20" s="30">
        <v>580</v>
      </c>
      <c r="K20" s="31">
        <f t="shared" si="2"/>
        <v>8.1632693965517227</v>
      </c>
      <c r="L20" s="16"/>
      <c r="Z20">
        <v>0.42416612698412698</v>
      </c>
    </row>
    <row r="21" spans="1:32" ht="15.75" thickBot="1" x14ac:dyDescent="0.3">
      <c r="A21" s="17"/>
      <c r="B21" s="1"/>
      <c r="C21" s="1"/>
      <c r="D21" s="1"/>
      <c r="E21" s="1"/>
      <c r="F21" s="1"/>
      <c r="G21" s="1"/>
      <c r="H21" s="12"/>
      <c r="I21" s="12"/>
      <c r="J21" s="10"/>
      <c r="K21" s="13"/>
      <c r="L21" s="16"/>
      <c r="Z21">
        <v>0.23122980000000001</v>
      </c>
    </row>
    <row r="22" spans="1:32" x14ac:dyDescent="0.25">
      <c r="A22" s="68" t="s">
        <v>46</v>
      </c>
      <c r="B22" s="69"/>
      <c r="C22" s="69"/>
      <c r="D22" s="69"/>
      <c r="E22" s="69"/>
      <c r="F22" s="69"/>
      <c r="G22" s="69"/>
      <c r="H22" s="69"/>
      <c r="I22" s="69"/>
      <c r="J22" s="69"/>
      <c r="K22" s="70"/>
      <c r="L22" s="14"/>
      <c r="Z22">
        <v>4.7E-2</v>
      </c>
    </row>
    <row r="23" spans="1:32" x14ac:dyDescent="0.25">
      <c r="A23" s="23" t="s">
        <v>0</v>
      </c>
      <c r="B23" s="18" t="s">
        <v>7</v>
      </c>
      <c r="C23" s="18" t="s">
        <v>8</v>
      </c>
      <c r="D23" s="18" t="s">
        <v>9</v>
      </c>
      <c r="E23" s="18" t="s">
        <v>10</v>
      </c>
      <c r="F23" s="18" t="s">
        <v>11</v>
      </c>
      <c r="G23" s="18" t="s">
        <v>12</v>
      </c>
      <c r="H23" s="19" t="s">
        <v>24</v>
      </c>
      <c r="I23" s="19" t="s">
        <v>25</v>
      </c>
      <c r="J23" s="19" t="s">
        <v>26</v>
      </c>
      <c r="K23" s="24" t="s">
        <v>28</v>
      </c>
      <c r="L23" s="15"/>
      <c r="Z23">
        <v>7.8833333333333297E-2</v>
      </c>
    </row>
    <row r="24" spans="1:32" x14ac:dyDescent="0.25">
      <c r="A24" s="25" t="s">
        <v>219</v>
      </c>
      <c r="B24" s="20">
        <v>0.42416612698412698</v>
      </c>
      <c r="C24" s="20">
        <v>0.23122980000000001</v>
      </c>
      <c r="D24" s="20">
        <v>4.7E-2</v>
      </c>
      <c r="E24" s="20">
        <v>7.8833333333333297E-2</v>
      </c>
      <c r="F24" s="20">
        <v>0.21626157407407401</v>
      </c>
      <c r="G24" s="20">
        <v>0.19539999999999999</v>
      </c>
      <c r="H24" s="21">
        <v>0.19881513906525569</v>
      </c>
      <c r="I24" s="21">
        <v>0.20529772469682539</v>
      </c>
      <c r="J24" s="22">
        <v>200</v>
      </c>
      <c r="K24" s="26">
        <v>102.64886234841269</v>
      </c>
      <c r="L24" s="16">
        <f t="shared" ref="L24:L41" si="10">K24/$K$24</f>
        <v>1</v>
      </c>
      <c r="M24" s="58">
        <f>1/L24</f>
        <v>1</v>
      </c>
      <c r="Z24">
        <v>0.21626157407407401</v>
      </c>
    </row>
    <row r="25" spans="1:32" x14ac:dyDescent="0.25">
      <c r="A25" s="25" t="s">
        <v>216</v>
      </c>
      <c r="B25" s="20">
        <v>0.1923</v>
      </c>
      <c r="C25" s="20">
        <v>8.8249999999999995E-2</v>
      </c>
      <c r="D25" s="20">
        <v>0</v>
      </c>
      <c r="E25" s="20">
        <v>2.375E-2</v>
      </c>
      <c r="F25" s="20">
        <v>1.71875E-3</v>
      </c>
      <c r="G25" s="20">
        <v>0</v>
      </c>
      <c r="H25" s="21">
        <v>5.1003124999999996E-2</v>
      </c>
      <c r="I25" s="21">
        <v>6.3227481249999995E-2</v>
      </c>
      <c r="J25" s="22">
        <v>200</v>
      </c>
      <c r="K25" s="26">
        <v>31.613740624999995</v>
      </c>
      <c r="L25" s="16">
        <f t="shared" si="10"/>
        <v>0.30797945444047925</v>
      </c>
      <c r="M25" s="58">
        <f t="shared" ref="M25:M41" si="11">1/L25</f>
        <v>3.2469698402990779</v>
      </c>
      <c r="Z25">
        <v>0.19539999999999999</v>
      </c>
    </row>
    <row r="26" spans="1:32" x14ac:dyDescent="0.25">
      <c r="A26" s="25" t="s">
        <v>217</v>
      </c>
      <c r="B26" s="20">
        <v>0</v>
      </c>
      <c r="C26" s="20">
        <v>4.4929799999999999E-2</v>
      </c>
      <c r="D26" s="20">
        <v>0</v>
      </c>
      <c r="E26" s="20">
        <v>0.1225</v>
      </c>
      <c r="F26" s="20">
        <v>0</v>
      </c>
      <c r="G26" s="20">
        <v>0.28599999999999998</v>
      </c>
      <c r="H26" s="21">
        <v>7.5571633333333332E-2</v>
      </c>
      <c r="I26" s="21">
        <v>5.8967538799999997E-2</v>
      </c>
      <c r="J26" s="22">
        <v>200</v>
      </c>
      <c r="K26" s="26">
        <v>29.483769399999996</v>
      </c>
      <c r="L26" s="16">
        <f t="shared" si="10"/>
        <v>0.28722938301961531</v>
      </c>
      <c r="M26" s="58">
        <f t="shared" si="11"/>
        <v>3.4815379592682847</v>
      </c>
    </row>
    <row r="27" spans="1:32" x14ac:dyDescent="0.25">
      <c r="A27" s="25" t="s">
        <v>21</v>
      </c>
      <c r="B27" s="20">
        <v>9.6166666666666692E-3</v>
      </c>
      <c r="C27" s="20">
        <v>5.0981666666666703E-2</v>
      </c>
      <c r="D27" s="20">
        <v>0.28000000000000003</v>
      </c>
      <c r="E27" s="20">
        <v>3.3875000000000002E-2</v>
      </c>
      <c r="F27" s="20">
        <v>0.234953703703704</v>
      </c>
      <c r="G27" s="20">
        <v>0.24759999999999999</v>
      </c>
      <c r="H27" s="21">
        <v>0.1428378395061729</v>
      </c>
      <c r="I27" s="21">
        <v>0.12809775111111116</v>
      </c>
      <c r="J27" s="22">
        <v>452</v>
      </c>
      <c r="K27" s="26">
        <v>28.340210422812202</v>
      </c>
      <c r="L27" s="16">
        <f t="shared" si="10"/>
        <v>0.27608888958378641</v>
      </c>
      <c r="M27" s="58">
        <f t="shared" si="11"/>
        <v>3.6220218839937193</v>
      </c>
    </row>
    <row r="28" spans="1:32" x14ac:dyDescent="0.25">
      <c r="A28" s="27" t="s">
        <v>218</v>
      </c>
      <c r="B28" s="1">
        <v>6.45452380952381E-2</v>
      </c>
      <c r="C28" s="1">
        <v>1.9608333333333301E-2</v>
      </c>
      <c r="D28" s="1">
        <v>0</v>
      </c>
      <c r="E28" s="1">
        <v>1.58333333333333E-2</v>
      </c>
      <c r="F28" s="1">
        <v>0.14706250000000001</v>
      </c>
      <c r="G28" s="1">
        <v>0</v>
      </c>
      <c r="H28" s="21">
        <v>4.1174900793650784E-2</v>
      </c>
      <c r="I28" s="21">
        <v>3.664593511904761E-2</v>
      </c>
      <c r="J28" s="22">
        <v>200</v>
      </c>
      <c r="K28" s="26">
        <v>18.322967559523804</v>
      </c>
      <c r="L28" s="16">
        <f t="shared" si="10"/>
        <v>0.17850141872329423</v>
      </c>
      <c r="M28" s="58">
        <f t="shared" si="11"/>
        <v>5.602196369935637</v>
      </c>
    </row>
    <row r="29" spans="1:32" x14ac:dyDescent="0.25">
      <c r="A29" s="25" t="s">
        <v>188</v>
      </c>
      <c r="B29" s="20">
        <v>0</v>
      </c>
      <c r="C29" s="20">
        <v>4.90083333333333E-2</v>
      </c>
      <c r="D29" s="20">
        <v>3.168E-2</v>
      </c>
      <c r="E29" s="20">
        <v>0.38440000000000002</v>
      </c>
      <c r="F29" s="20">
        <v>0</v>
      </c>
      <c r="G29" s="20">
        <v>0.34763333333333302</v>
      </c>
      <c r="H29" s="21">
        <v>0.13545361111111104</v>
      </c>
      <c r="I29" s="21">
        <v>0.11378496333333329</v>
      </c>
      <c r="J29" s="22">
        <v>800</v>
      </c>
      <c r="K29" s="26">
        <v>14.223120416666662</v>
      </c>
      <c r="L29" s="16">
        <f t="shared" si="10"/>
        <v>0.13856091622711103</v>
      </c>
      <c r="M29" s="58">
        <f t="shared" si="11"/>
        <v>7.2170423466378502</v>
      </c>
      <c r="U29" s="44">
        <v>0</v>
      </c>
    </row>
    <row r="30" spans="1:32" x14ac:dyDescent="0.25">
      <c r="A30" s="25" t="s">
        <v>214</v>
      </c>
      <c r="B30" s="20">
        <v>9.6166666666666692E-3</v>
      </c>
      <c r="C30" s="20">
        <v>1.9608333333333301E-2</v>
      </c>
      <c r="D30" s="20">
        <v>3.5000000000000003E-2</v>
      </c>
      <c r="E30" s="20">
        <v>0</v>
      </c>
      <c r="F30" s="20">
        <v>6.3657407407407399E-2</v>
      </c>
      <c r="G30" s="20">
        <v>5.2400000000000002E-2</v>
      </c>
      <c r="H30" s="21">
        <v>3.0047067901234559E-2</v>
      </c>
      <c r="I30" s="21">
        <v>2.5980055555555548E-2</v>
      </c>
      <c r="J30" s="22">
        <v>200</v>
      </c>
      <c r="K30" s="26">
        <v>12.990027777777772</v>
      </c>
      <c r="L30" s="16">
        <f t="shared" si="10"/>
        <v>0.12654819040942486</v>
      </c>
      <c r="M30" s="58">
        <f t="shared" si="11"/>
        <v>7.9021280096117721</v>
      </c>
      <c r="U30" s="45">
        <v>2.375E-2</v>
      </c>
    </row>
    <row r="31" spans="1:32" x14ac:dyDescent="0.25">
      <c r="A31" s="25" t="s">
        <v>220</v>
      </c>
      <c r="B31" s="20">
        <v>0</v>
      </c>
      <c r="C31" s="20">
        <v>2.9399999999999999E-2</v>
      </c>
      <c r="D31" s="20">
        <v>0</v>
      </c>
      <c r="E31" s="20">
        <v>0.1225</v>
      </c>
      <c r="F31" s="20">
        <v>0</v>
      </c>
      <c r="G31" s="20">
        <v>0.28599999999999998</v>
      </c>
      <c r="H31" s="21">
        <v>7.2983333333333331E-2</v>
      </c>
      <c r="I31" s="21">
        <v>5.5768399999999996E-2</v>
      </c>
      <c r="J31" s="22">
        <v>471</v>
      </c>
      <c r="K31" s="26">
        <v>11.840424628450105</v>
      </c>
      <c r="L31" s="16">
        <f t="shared" si="10"/>
        <v>0.11534881495579673</v>
      </c>
      <c r="M31" s="58">
        <f t="shared" si="11"/>
        <v>8.6693565112325945</v>
      </c>
      <c r="U31" s="44">
        <v>4.1593749999999999E-2</v>
      </c>
    </row>
    <row r="32" spans="1:32" x14ac:dyDescent="0.25">
      <c r="A32" s="27" t="s">
        <v>27</v>
      </c>
      <c r="B32" s="1">
        <v>0</v>
      </c>
      <c r="C32" s="1">
        <v>5.8825000000000002E-2</v>
      </c>
      <c r="D32" s="1">
        <v>0.14399999999999999</v>
      </c>
      <c r="E32" s="1">
        <v>1.1849999999999999E-2</v>
      </c>
      <c r="F32" s="1">
        <v>4.1666666666666701E-3</v>
      </c>
      <c r="G32" s="1">
        <v>7.5999999999999998E-2</v>
      </c>
      <c r="H32" s="21">
        <v>4.9140277777777769E-2</v>
      </c>
      <c r="I32" s="21">
        <v>5.2225049999999995E-2</v>
      </c>
      <c r="J32" s="22">
        <v>607</v>
      </c>
      <c r="K32" s="26">
        <v>8.6037973640856666</v>
      </c>
      <c r="L32" s="16">
        <f t="shared" si="10"/>
        <v>8.3817756643833966E-2</v>
      </c>
      <c r="M32" s="58">
        <f t="shared" si="11"/>
        <v>11.930646202442412</v>
      </c>
      <c r="U32" s="44"/>
    </row>
    <row r="33" spans="1:21" x14ac:dyDescent="0.25">
      <c r="A33" s="27" t="s">
        <v>19</v>
      </c>
      <c r="B33" s="1">
        <v>9.6149999999999999E-2</v>
      </c>
      <c r="C33" s="1">
        <v>0.14708333333333301</v>
      </c>
      <c r="D33" s="1">
        <v>0</v>
      </c>
      <c r="E33" s="1">
        <v>0</v>
      </c>
      <c r="F33" s="1">
        <v>0</v>
      </c>
      <c r="G33" s="1">
        <v>0</v>
      </c>
      <c r="H33" s="21">
        <v>4.0538888888888833E-2</v>
      </c>
      <c r="I33" s="21">
        <v>5.0875266666666599E-2</v>
      </c>
      <c r="J33" s="22">
        <v>600</v>
      </c>
      <c r="K33" s="26">
        <v>8.4792111111111002</v>
      </c>
      <c r="L33" s="16">
        <f t="shared" si="10"/>
        <v>8.2604043699294041E-2</v>
      </c>
      <c r="M33" s="58">
        <f t="shared" si="11"/>
        <v>12.105944881346606</v>
      </c>
      <c r="U33" s="44"/>
    </row>
    <row r="34" spans="1:21" x14ac:dyDescent="0.25">
      <c r="A34" s="27" t="s">
        <v>215</v>
      </c>
      <c r="B34" s="20">
        <v>0</v>
      </c>
      <c r="C34" s="20">
        <v>5.88333333333333E-2</v>
      </c>
      <c r="D34" s="20">
        <v>0</v>
      </c>
      <c r="E34" s="20">
        <v>0</v>
      </c>
      <c r="F34" s="20">
        <v>4.1666666666666699E-2</v>
      </c>
      <c r="G34" s="20">
        <v>0</v>
      </c>
      <c r="H34" s="21">
        <v>1.6750000000000001E-2</v>
      </c>
      <c r="I34" s="21">
        <v>1.6744666666666661E-2</v>
      </c>
      <c r="J34" s="22">
        <v>200</v>
      </c>
      <c r="K34" s="26">
        <v>8.3723333333333301</v>
      </c>
      <c r="L34" s="16">
        <f t="shared" si="10"/>
        <v>8.1562845820110502E-2</v>
      </c>
      <c r="M34" s="58">
        <f t="shared" si="11"/>
        <v>12.260484414748504</v>
      </c>
      <c r="U34" s="44"/>
    </row>
    <row r="35" spans="1:21" x14ac:dyDescent="0.25">
      <c r="A35" s="25" t="s">
        <v>45</v>
      </c>
      <c r="B35" s="20">
        <v>0</v>
      </c>
      <c r="C35" s="20">
        <v>4.4118749999999998E-2</v>
      </c>
      <c r="D35" s="20">
        <v>0.14399999999999999</v>
      </c>
      <c r="E35" s="20">
        <v>0</v>
      </c>
      <c r="F35" s="20">
        <v>4.1666666666666701E-3</v>
      </c>
      <c r="G35" s="20">
        <v>7.5999999999999998E-2</v>
      </c>
      <c r="H35" s="21">
        <v>4.4714236111111104E-2</v>
      </c>
      <c r="I35" s="21">
        <v>4.7346962499999992E-2</v>
      </c>
      <c r="J35" s="22">
        <v>580</v>
      </c>
      <c r="K35" s="26">
        <v>8.1632693965517227</v>
      </c>
      <c r="L35" s="16">
        <f t="shared" si="10"/>
        <v>7.95261555733935E-2</v>
      </c>
      <c r="M35" s="58">
        <f t="shared" si="11"/>
        <v>12.574479336890803</v>
      </c>
      <c r="U35" s="45">
        <v>0</v>
      </c>
    </row>
    <row r="36" spans="1:21" x14ac:dyDescent="0.25">
      <c r="A36" s="27" t="s">
        <v>44</v>
      </c>
      <c r="B36" s="1">
        <v>0</v>
      </c>
      <c r="C36" s="1">
        <v>8.6276666666666696E-2</v>
      </c>
      <c r="D36" s="1">
        <v>0.14399999999999999</v>
      </c>
      <c r="E36" s="1">
        <v>8.1625000000000003E-2</v>
      </c>
      <c r="F36" s="1">
        <v>3.0092592592592601E-2</v>
      </c>
      <c r="G36" s="1">
        <v>0.17684</v>
      </c>
      <c r="H36" s="21">
        <v>8.6472376543209883E-2</v>
      </c>
      <c r="I36" s="21">
        <v>8.2432651111111116E-2</v>
      </c>
      <c r="J36" s="22">
        <v>1100</v>
      </c>
      <c r="K36" s="26">
        <v>7.4938773737373747</v>
      </c>
      <c r="L36" s="16">
        <f t="shared" si="10"/>
        <v>7.3004972508136673E-2</v>
      </c>
      <c r="M36" s="58">
        <f t="shared" si="11"/>
        <v>13.697697097119601</v>
      </c>
    </row>
    <row r="37" spans="1:21" x14ac:dyDescent="0.25">
      <c r="A37" s="25" t="s">
        <v>221</v>
      </c>
      <c r="B37" s="20">
        <v>0</v>
      </c>
      <c r="C37" s="20">
        <v>0.11078708333333299</v>
      </c>
      <c r="D37" s="20">
        <v>0.24</v>
      </c>
      <c r="E37" s="20">
        <v>8.1625000000000003E-2</v>
      </c>
      <c r="F37" s="20">
        <v>3.4259259259259302E-2</v>
      </c>
      <c r="G37" s="20">
        <v>0.25284000000000001</v>
      </c>
      <c r="H37" s="21">
        <v>0.11991855709876537</v>
      </c>
      <c r="I37" s="21">
        <v>0.11585229694444438</v>
      </c>
      <c r="J37" s="22">
        <v>1680</v>
      </c>
      <c r="K37" s="26">
        <v>6.8959700562169264</v>
      </c>
      <c r="L37" s="16">
        <f t="shared" si="10"/>
        <v>6.718018980873354E-2</v>
      </c>
      <c r="M37" s="58">
        <f t="shared" si="11"/>
        <v>14.885340497653644</v>
      </c>
    </row>
    <row r="38" spans="1:21" x14ac:dyDescent="0.25">
      <c r="A38" s="25" t="s">
        <v>23</v>
      </c>
      <c r="B38" s="20">
        <v>9.1358333333333402E-2</v>
      </c>
      <c r="C38" s="20">
        <v>0.24510416666666701</v>
      </c>
      <c r="D38" s="20">
        <v>0.16800000000000001</v>
      </c>
      <c r="E38" s="20">
        <v>0</v>
      </c>
      <c r="F38" s="20">
        <v>4.6296296296296301E-2</v>
      </c>
      <c r="G38" s="20">
        <v>0</v>
      </c>
      <c r="H38" s="21">
        <v>9.1793132716049455E-2</v>
      </c>
      <c r="I38" s="21">
        <v>0.10978903055555564</v>
      </c>
      <c r="J38" s="22">
        <v>1628</v>
      </c>
      <c r="K38" s="26">
        <v>6.7437979456729504</v>
      </c>
      <c r="L38" s="16">
        <f t="shared" si="10"/>
        <v>6.5697736841768647E-2</v>
      </c>
      <c r="M38" s="58">
        <f t="shared" si="11"/>
        <v>15.221224475486499</v>
      </c>
    </row>
    <row r="39" spans="1:21" x14ac:dyDescent="0.25">
      <c r="A39" s="25" t="s">
        <v>20</v>
      </c>
      <c r="B39" s="20">
        <v>0</v>
      </c>
      <c r="C39" s="20">
        <v>0</v>
      </c>
      <c r="D39" s="20">
        <v>0</v>
      </c>
      <c r="E39" s="20">
        <v>0.14349999999999999</v>
      </c>
      <c r="F39" s="20">
        <v>3.0092592592592601E-2</v>
      </c>
      <c r="G39" s="20">
        <v>0</v>
      </c>
      <c r="H39" s="21">
        <v>2.8932098765432096E-2</v>
      </c>
      <c r="I39" s="21">
        <v>2.5726277777777778E-2</v>
      </c>
      <c r="J39" s="22">
        <v>394</v>
      </c>
      <c r="K39" s="26">
        <v>6.5295121263395375</v>
      </c>
      <c r="L39" s="16">
        <f t="shared" si="10"/>
        <v>6.3610175280627512E-2</v>
      </c>
      <c r="M39" s="58">
        <f t="shared" si="11"/>
        <v>15.720755297219723</v>
      </c>
    </row>
    <row r="40" spans="1:21" x14ac:dyDescent="0.25">
      <c r="A40" s="25" t="s">
        <v>22</v>
      </c>
      <c r="B40" s="20">
        <v>0</v>
      </c>
      <c r="C40" s="20">
        <v>2.4510416666666701E-2</v>
      </c>
      <c r="D40" s="20">
        <v>9.6000000000000002E-2</v>
      </c>
      <c r="E40" s="20">
        <v>0</v>
      </c>
      <c r="F40" s="20">
        <v>4.1666666666666701E-3</v>
      </c>
      <c r="G40" s="20">
        <v>0</v>
      </c>
      <c r="H40" s="21">
        <v>2.0779513888888896E-2</v>
      </c>
      <c r="I40" s="21">
        <v>2.5287645833333341E-2</v>
      </c>
      <c r="J40" s="22">
        <v>500</v>
      </c>
      <c r="K40" s="26">
        <v>5.0575291666666677</v>
      </c>
      <c r="L40" s="16">
        <f t="shared" si="10"/>
        <v>4.9270192099161385E-2</v>
      </c>
      <c r="M40" s="58">
        <f t="shared" si="11"/>
        <v>20.296247231741983</v>
      </c>
    </row>
    <row r="41" spans="1:21" ht="15.75" thickBot="1" x14ac:dyDescent="0.3">
      <c r="A41" s="28" t="s">
        <v>189</v>
      </c>
      <c r="B41" s="1">
        <v>0</v>
      </c>
      <c r="C41" s="1">
        <v>0</v>
      </c>
      <c r="D41" s="1">
        <v>0.14000000000000001</v>
      </c>
      <c r="E41" s="1">
        <v>3.5999999999999997E-2</v>
      </c>
      <c r="F41" s="1">
        <v>0.224236111111111</v>
      </c>
      <c r="G41" s="1">
        <v>0</v>
      </c>
      <c r="H41" s="29">
        <v>6.6706018518518498E-2</v>
      </c>
      <c r="I41" s="29">
        <v>5.9346208333333317E-2</v>
      </c>
      <c r="J41" s="30">
        <v>1276</v>
      </c>
      <c r="K41" s="31">
        <v>4.6509567659352129</v>
      </c>
      <c r="L41" s="16">
        <f t="shared" si="10"/>
        <v>4.5309384434762151E-2</v>
      </c>
      <c r="M41" s="58">
        <f t="shared" si="11"/>
        <v>22.070483024103556</v>
      </c>
    </row>
    <row r="42" spans="1:21" ht="15.75" thickBot="1" x14ac:dyDescent="0.3"/>
    <row r="43" spans="1:21" x14ac:dyDescent="0.25">
      <c r="A43" s="68" t="s">
        <v>16</v>
      </c>
      <c r="B43" s="69"/>
      <c r="C43" s="69"/>
      <c r="D43" s="69"/>
      <c r="E43" s="69"/>
      <c r="F43" s="69"/>
      <c r="G43" s="69"/>
      <c r="H43" s="69"/>
      <c r="I43" s="69"/>
      <c r="J43" s="69"/>
      <c r="K43" s="70"/>
      <c r="L43" s="14"/>
    </row>
    <row r="44" spans="1:21" x14ac:dyDescent="0.25">
      <c r="A44" s="23" t="s">
        <v>0</v>
      </c>
      <c r="B44" s="18" t="s">
        <v>7</v>
      </c>
      <c r="C44" s="18" t="s">
        <v>8</v>
      </c>
      <c r="D44" s="18" t="s">
        <v>9</v>
      </c>
      <c r="E44" s="18" t="s">
        <v>10</v>
      </c>
      <c r="F44" s="18" t="s">
        <v>11</v>
      </c>
      <c r="G44" s="18" t="s">
        <v>12</v>
      </c>
      <c r="H44" s="19" t="s">
        <v>24</v>
      </c>
      <c r="I44" s="19" t="s">
        <v>25</v>
      </c>
      <c r="J44" s="19" t="s">
        <v>26</v>
      </c>
      <c r="K44" s="24" t="s">
        <v>28</v>
      </c>
      <c r="L44" s="15"/>
    </row>
    <row r="45" spans="1:21" x14ac:dyDescent="0.25">
      <c r="A45" s="25" t="s">
        <v>219</v>
      </c>
      <c r="B45" s="20">
        <v>0.42416612698412698</v>
      </c>
      <c r="C45" s="20">
        <v>0.23122980000000001</v>
      </c>
      <c r="D45" s="20">
        <v>4.7E-2</v>
      </c>
      <c r="E45" s="20">
        <v>7.8833333333333297E-2</v>
      </c>
      <c r="F45" s="20">
        <v>0.21626157407407401</v>
      </c>
      <c r="G45" s="20">
        <v>0.19539999999999999</v>
      </c>
      <c r="H45" s="21">
        <v>0.19881513906525569</v>
      </c>
      <c r="I45" s="21">
        <v>0.20529772469682539</v>
      </c>
      <c r="J45" s="22">
        <v>200</v>
      </c>
      <c r="K45" s="26">
        <v>102.64886234841269</v>
      </c>
      <c r="L45" s="16"/>
    </row>
    <row r="46" spans="1:21" x14ac:dyDescent="0.25">
      <c r="A46" s="25" t="s">
        <v>21</v>
      </c>
      <c r="B46" s="20">
        <v>9.6166666666666692E-3</v>
      </c>
      <c r="C46" s="20">
        <v>5.0981666666666703E-2</v>
      </c>
      <c r="D46" s="20">
        <v>0.28000000000000003</v>
      </c>
      <c r="E46" s="20">
        <v>3.3875000000000002E-2</v>
      </c>
      <c r="F46" s="20">
        <v>0.234953703703704</v>
      </c>
      <c r="G46" s="20">
        <v>0.24759999999999999</v>
      </c>
      <c r="H46" s="21">
        <v>0.1428378395061729</v>
      </c>
      <c r="I46" s="21">
        <v>0.12809775111111116</v>
      </c>
      <c r="J46" s="22">
        <v>452</v>
      </c>
      <c r="K46" s="26">
        <v>28.340210422812202</v>
      </c>
      <c r="L46" s="16"/>
    </row>
    <row r="47" spans="1:21" x14ac:dyDescent="0.25">
      <c r="A47" s="27" t="s">
        <v>221</v>
      </c>
      <c r="B47" s="1">
        <v>0</v>
      </c>
      <c r="C47" s="1">
        <v>0.11078708333333299</v>
      </c>
      <c r="D47" s="1">
        <v>0.24</v>
      </c>
      <c r="E47" s="1">
        <v>8.1625000000000003E-2</v>
      </c>
      <c r="F47" s="1">
        <v>3.4259259259259302E-2</v>
      </c>
      <c r="G47" s="1">
        <v>0.25284000000000001</v>
      </c>
      <c r="H47" s="21">
        <v>0.11991855709876537</v>
      </c>
      <c r="I47" s="21">
        <v>0.11585229694444438</v>
      </c>
      <c r="J47" s="22">
        <v>1680</v>
      </c>
      <c r="K47" s="26">
        <v>6.8959700562169264</v>
      </c>
      <c r="L47" s="16"/>
    </row>
    <row r="48" spans="1:21" x14ac:dyDescent="0.25">
      <c r="A48" s="25" t="s">
        <v>188</v>
      </c>
      <c r="B48" s="20">
        <v>0</v>
      </c>
      <c r="C48" s="20">
        <v>4.90083333333333E-2</v>
      </c>
      <c r="D48" s="20">
        <v>3.168E-2</v>
      </c>
      <c r="E48" s="20">
        <v>0.38440000000000002</v>
      </c>
      <c r="F48" s="20">
        <v>0</v>
      </c>
      <c r="G48" s="20">
        <v>0.34763333333333302</v>
      </c>
      <c r="H48" s="21">
        <v>0.13545361111111104</v>
      </c>
      <c r="I48" s="21">
        <v>0.11378496333333329</v>
      </c>
      <c r="J48" s="22">
        <v>800</v>
      </c>
      <c r="K48" s="26">
        <v>14.223120416666662</v>
      </c>
      <c r="L48" s="16"/>
    </row>
    <row r="49" spans="1:12" x14ac:dyDescent="0.25">
      <c r="A49" s="27" t="s">
        <v>23</v>
      </c>
      <c r="B49" s="20">
        <v>9.1358333333333402E-2</v>
      </c>
      <c r="C49" s="20">
        <v>0.24510416666666701</v>
      </c>
      <c r="D49" s="20">
        <v>0.16800000000000001</v>
      </c>
      <c r="E49" s="20">
        <v>0</v>
      </c>
      <c r="F49" s="20">
        <v>4.6296296296296301E-2</v>
      </c>
      <c r="G49" s="20">
        <v>0</v>
      </c>
      <c r="H49" s="21">
        <v>9.1793132716049455E-2</v>
      </c>
      <c r="I49" s="21">
        <v>0.10978903055555564</v>
      </c>
      <c r="J49" s="22">
        <v>1628</v>
      </c>
      <c r="K49" s="26">
        <v>6.7437979456729504</v>
      </c>
      <c r="L49" s="16"/>
    </row>
    <row r="50" spans="1:12" x14ac:dyDescent="0.25">
      <c r="A50" s="25" t="s">
        <v>44</v>
      </c>
      <c r="B50" s="20">
        <v>0</v>
      </c>
      <c r="C50" s="20">
        <v>8.6276666666666696E-2</v>
      </c>
      <c r="D50" s="20">
        <v>0.14399999999999999</v>
      </c>
      <c r="E50" s="20">
        <v>8.1625000000000003E-2</v>
      </c>
      <c r="F50" s="20">
        <v>3.0092592592592601E-2</v>
      </c>
      <c r="G50" s="20">
        <v>0.17684</v>
      </c>
      <c r="H50" s="21">
        <v>8.6472376543209883E-2</v>
      </c>
      <c r="I50" s="21">
        <v>8.2432651111111116E-2</v>
      </c>
      <c r="J50" s="22">
        <v>1100</v>
      </c>
      <c r="K50" s="26">
        <v>7.4938773737373747</v>
      </c>
      <c r="L50" s="16"/>
    </row>
    <row r="51" spans="1:12" x14ac:dyDescent="0.25">
      <c r="A51" s="25" t="s">
        <v>216</v>
      </c>
      <c r="B51" s="20">
        <v>0.1923</v>
      </c>
      <c r="C51" s="20">
        <v>8.8249999999999995E-2</v>
      </c>
      <c r="D51" s="20">
        <v>0</v>
      </c>
      <c r="E51" s="20">
        <v>2.375E-2</v>
      </c>
      <c r="F51" s="20">
        <v>1.71875E-3</v>
      </c>
      <c r="G51" s="20">
        <v>0</v>
      </c>
      <c r="H51" s="21">
        <v>5.1003124999999996E-2</v>
      </c>
      <c r="I51" s="21">
        <v>6.3227481249999995E-2</v>
      </c>
      <c r="J51" s="22">
        <v>200</v>
      </c>
      <c r="K51" s="26">
        <v>31.613740624999995</v>
      </c>
      <c r="L51" s="16"/>
    </row>
    <row r="52" spans="1:12" x14ac:dyDescent="0.25">
      <c r="A52" s="25" t="s">
        <v>189</v>
      </c>
      <c r="B52" s="20">
        <v>0</v>
      </c>
      <c r="C52" s="20">
        <v>0</v>
      </c>
      <c r="D52" s="20">
        <v>0.14000000000000001</v>
      </c>
      <c r="E52" s="20">
        <v>3.5999999999999997E-2</v>
      </c>
      <c r="F52" s="20">
        <v>0.224236111111111</v>
      </c>
      <c r="G52" s="20">
        <v>0</v>
      </c>
      <c r="H52" s="21">
        <v>6.6706018518518498E-2</v>
      </c>
      <c r="I52" s="21">
        <v>5.9346208333333317E-2</v>
      </c>
      <c r="J52" s="22">
        <v>1276</v>
      </c>
      <c r="K52" s="26">
        <v>4.6509567659352129</v>
      </c>
      <c r="L52" s="16"/>
    </row>
    <row r="53" spans="1:12" x14ac:dyDescent="0.25">
      <c r="A53" s="25" t="s">
        <v>217</v>
      </c>
      <c r="B53" s="20">
        <v>0</v>
      </c>
      <c r="C53" s="20">
        <v>4.4929799999999999E-2</v>
      </c>
      <c r="D53" s="20">
        <v>0</v>
      </c>
      <c r="E53" s="20">
        <v>0.1225</v>
      </c>
      <c r="F53" s="20">
        <v>0</v>
      </c>
      <c r="G53" s="20">
        <v>0.28599999999999998</v>
      </c>
      <c r="H53" s="21">
        <v>7.5571633333333332E-2</v>
      </c>
      <c r="I53" s="21">
        <v>5.8967538799999997E-2</v>
      </c>
      <c r="J53" s="22">
        <v>200</v>
      </c>
      <c r="K53" s="26">
        <v>29.483769399999996</v>
      </c>
      <c r="L53" s="16"/>
    </row>
    <row r="54" spans="1:12" x14ac:dyDescent="0.25">
      <c r="A54" s="27" t="s">
        <v>220</v>
      </c>
      <c r="B54" s="1">
        <v>0</v>
      </c>
      <c r="C54" s="1">
        <v>2.9399999999999999E-2</v>
      </c>
      <c r="D54" s="1">
        <v>0</v>
      </c>
      <c r="E54" s="1">
        <v>0.1225</v>
      </c>
      <c r="F54" s="1">
        <v>0</v>
      </c>
      <c r="G54" s="1">
        <v>0.28599999999999998</v>
      </c>
      <c r="H54" s="21">
        <v>7.2983333333333331E-2</v>
      </c>
      <c r="I54" s="21">
        <v>5.5768399999999996E-2</v>
      </c>
      <c r="J54" s="22">
        <v>471</v>
      </c>
      <c r="K54" s="26">
        <v>11.840424628450105</v>
      </c>
      <c r="L54" s="16"/>
    </row>
    <row r="55" spans="1:12" x14ac:dyDescent="0.25">
      <c r="A55" s="25" t="s">
        <v>27</v>
      </c>
      <c r="B55" s="20">
        <v>0</v>
      </c>
      <c r="C55" s="20">
        <v>5.8825000000000002E-2</v>
      </c>
      <c r="D55" s="20">
        <v>0.14399999999999999</v>
      </c>
      <c r="E55" s="20">
        <v>1.1849999999999999E-2</v>
      </c>
      <c r="F55" s="20">
        <v>4.1666666666666701E-3</v>
      </c>
      <c r="G55" s="20">
        <v>7.5999999999999998E-2</v>
      </c>
      <c r="H55" s="21">
        <v>4.9140277777777769E-2</v>
      </c>
      <c r="I55" s="21">
        <v>5.2225049999999995E-2</v>
      </c>
      <c r="J55" s="22">
        <v>607</v>
      </c>
      <c r="K55" s="26">
        <v>8.6037973640856666</v>
      </c>
      <c r="L55" s="16"/>
    </row>
    <row r="56" spans="1:12" x14ac:dyDescent="0.25">
      <c r="A56" s="25" t="s">
        <v>19</v>
      </c>
      <c r="B56" s="20">
        <v>9.6149999999999999E-2</v>
      </c>
      <c r="C56" s="20">
        <v>0.14708333333333301</v>
      </c>
      <c r="D56" s="20">
        <v>0</v>
      </c>
      <c r="E56" s="20">
        <v>0</v>
      </c>
      <c r="F56" s="20">
        <v>0</v>
      </c>
      <c r="G56" s="20">
        <v>0</v>
      </c>
      <c r="H56" s="21">
        <v>4.0538888888888833E-2</v>
      </c>
      <c r="I56" s="21">
        <v>5.0875266666666599E-2</v>
      </c>
      <c r="J56" s="22">
        <v>600</v>
      </c>
      <c r="K56" s="26">
        <v>8.4792111111111002</v>
      </c>
      <c r="L56" s="16"/>
    </row>
    <row r="57" spans="1:12" x14ac:dyDescent="0.25">
      <c r="A57" s="25" t="s">
        <v>45</v>
      </c>
      <c r="B57" s="20">
        <v>0</v>
      </c>
      <c r="C57" s="20">
        <v>4.4118749999999998E-2</v>
      </c>
      <c r="D57" s="20">
        <v>0.14399999999999999</v>
      </c>
      <c r="E57" s="20">
        <v>0</v>
      </c>
      <c r="F57" s="20">
        <v>4.1666666666666701E-3</v>
      </c>
      <c r="G57" s="20">
        <v>7.5999999999999998E-2</v>
      </c>
      <c r="H57" s="21">
        <v>4.4714236111111104E-2</v>
      </c>
      <c r="I57" s="21">
        <v>4.7346962499999992E-2</v>
      </c>
      <c r="J57" s="22">
        <v>580</v>
      </c>
      <c r="K57" s="26">
        <v>8.1632693965517227</v>
      </c>
      <c r="L57" s="16"/>
    </row>
    <row r="58" spans="1:12" x14ac:dyDescent="0.25">
      <c r="A58" s="27" t="s">
        <v>218</v>
      </c>
      <c r="B58" s="1">
        <v>6.45452380952381E-2</v>
      </c>
      <c r="C58" s="1">
        <v>1.9608333333333301E-2</v>
      </c>
      <c r="D58" s="1">
        <v>0</v>
      </c>
      <c r="E58" s="1">
        <v>1.58333333333333E-2</v>
      </c>
      <c r="F58" s="1">
        <v>0.14706250000000001</v>
      </c>
      <c r="G58" s="1">
        <v>0</v>
      </c>
      <c r="H58" s="21">
        <v>4.1174900793650784E-2</v>
      </c>
      <c r="I58" s="21">
        <v>3.664593511904761E-2</v>
      </c>
      <c r="J58" s="22">
        <v>200</v>
      </c>
      <c r="K58" s="26">
        <v>18.322967559523804</v>
      </c>
      <c r="L58" s="16"/>
    </row>
    <row r="59" spans="1:12" x14ac:dyDescent="0.25">
      <c r="A59" s="27" t="s">
        <v>214</v>
      </c>
      <c r="B59" s="1">
        <v>9.6166666666666692E-3</v>
      </c>
      <c r="C59" s="1">
        <v>1.9608333333333301E-2</v>
      </c>
      <c r="D59" s="1">
        <v>3.5000000000000003E-2</v>
      </c>
      <c r="E59" s="1">
        <v>0</v>
      </c>
      <c r="F59" s="1">
        <v>6.3657407407407399E-2</v>
      </c>
      <c r="G59" s="1">
        <v>5.2400000000000002E-2</v>
      </c>
      <c r="H59" s="21">
        <v>3.0047067901234559E-2</v>
      </c>
      <c r="I59" s="21">
        <v>2.5980055555555548E-2</v>
      </c>
      <c r="J59" s="22">
        <v>200</v>
      </c>
      <c r="K59" s="26">
        <v>12.990027777777772</v>
      </c>
      <c r="L59" s="16"/>
    </row>
    <row r="60" spans="1:12" x14ac:dyDescent="0.25">
      <c r="A60" s="27" t="s">
        <v>20</v>
      </c>
      <c r="B60" s="1">
        <v>0</v>
      </c>
      <c r="C60" s="1">
        <v>0</v>
      </c>
      <c r="D60" s="1">
        <v>0</v>
      </c>
      <c r="E60" s="1">
        <v>0.14349999999999999</v>
      </c>
      <c r="F60" s="1">
        <v>3.0092592592592601E-2</v>
      </c>
      <c r="G60" s="1">
        <v>0</v>
      </c>
      <c r="H60" s="21">
        <v>2.8932098765432096E-2</v>
      </c>
      <c r="I60" s="21">
        <v>2.5726277777777778E-2</v>
      </c>
      <c r="J60" s="22">
        <v>394</v>
      </c>
      <c r="K60" s="26">
        <v>6.5295121263395375</v>
      </c>
      <c r="L60" s="16"/>
    </row>
    <row r="61" spans="1:12" x14ac:dyDescent="0.25">
      <c r="A61" s="25" t="s">
        <v>22</v>
      </c>
      <c r="B61" s="20">
        <v>0</v>
      </c>
      <c r="C61" s="20">
        <v>2.4510416666666701E-2</v>
      </c>
      <c r="D61" s="20">
        <v>9.6000000000000002E-2</v>
      </c>
      <c r="E61" s="20">
        <v>0</v>
      </c>
      <c r="F61" s="20">
        <v>4.1666666666666701E-3</v>
      </c>
      <c r="G61" s="20">
        <v>0</v>
      </c>
      <c r="H61" s="21">
        <v>2.0779513888888896E-2</v>
      </c>
      <c r="I61" s="21">
        <v>2.5287645833333341E-2</v>
      </c>
      <c r="J61" s="22">
        <v>500</v>
      </c>
      <c r="K61" s="26">
        <v>5.0575291666666677</v>
      </c>
      <c r="L61" s="16"/>
    </row>
    <row r="62" spans="1:12" ht="15.75" thickBot="1" x14ac:dyDescent="0.3">
      <c r="A62" s="32" t="s">
        <v>215</v>
      </c>
      <c r="B62" s="20">
        <v>0</v>
      </c>
      <c r="C62" s="20">
        <v>5.88333333333333E-2</v>
      </c>
      <c r="D62" s="20">
        <v>0</v>
      </c>
      <c r="E62" s="20">
        <v>0</v>
      </c>
      <c r="F62" s="20">
        <v>4.1666666666666699E-2</v>
      </c>
      <c r="G62" s="20">
        <v>0</v>
      </c>
      <c r="H62" s="29">
        <v>1.6750000000000001E-2</v>
      </c>
      <c r="I62" s="29">
        <v>1.6744666666666661E-2</v>
      </c>
      <c r="J62" s="30">
        <v>200</v>
      </c>
      <c r="K62" s="31">
        <v>8.3723333333333301</v>
      </c>
      <c r="L62" s="16"/>
    </row>
  </sheetData>
  <sortState ref="A45:K62">
    <sortCondition descending="1" ref="I45:I62"/>
  </sortState>
  <mergeCells count="4">
    <mergeCell ref="M2:M3"/>
    <mergeCell ref="A22:K22"/>
    <mergeCell ref="A43:K43"/>
    <mergeCell ref="A1:K1"/>
  </mergeCells>
  <conditionalFormatting sqref="B44:G44 B3:G21 B24:G29 B52:G62">
    <cfRule type="cellIs" dxfId="23" priority="131" operator="greaterThan">
      <formula>0</formula>
    </cfRule>
  </conditionalFormatting>
  <conditionalFormatting sqref="B17:G17">
    <cfRule type="cellIs" dxfId="22" priority="128" operator="greaterThan">
      <formula>0.2</formula>
    </cfRule>
    <cfRule type="cellIs" dxfId="21" priority="129" operator="greaterThan">
      <formula>0.1</formula>
    </cfRule>
    <cfRule type="cellIs" dxfId="20" priority="130" operator="greaterThan">
      <formula>0</formula>
    </cfRule>
  </conditionalFormatting>
  <conditionalFormatting sqref="B30:G41">
    <cfRule type="cellIs" dxfId="19" priority="12" operator="greaterThan">
      <formula>0</formula>
    </cfRule>
  </conditionalFormatting>
  <conditionalFormatting sqref="B38:G38">
    <cfRule type="cellIs" dxfId="18" priority="9" operator="greaterThan">
      <formula>0.2</formula>
    </cfRule>
    <cfRule type="cellIs" dxfId="17" priority="10" operator="greaterThan">
      <formula>0.1</formula>
    </cfRule>
    <cfRule type="cellIs" dxfId="16" priority="11" operator="greaterThan">
      <formula>0</formula>
    </cfRule>
  </conditionalFormatting>
  <conditionalFormatting sqref="B48:G48">
    <cfRule type="cellIs" dxfId="15" priority="1" operator="greaterThan">
      <formula>0</formula>
    </cfRule>
  </conditionalFormatting>
  <conditionalFormatting sqref="B6:G6">
    <cfRule type="cellIs" dxfId="14" priority="13" operator="greaterThan">
      <formula>0</formula>
    </cfRule>
  </conditionalFormatting>
  <conditionalFormatting sqref="B27:G27">
    <cfRule type="cellIs" dxfId="13" priority="7" operator="greaterThan">
      <formula>0</formula>
    </cfRule>
  </conditionalFormatting>
  <conditionalFormatting sqref="B59:G59">
    <cfRule type="cellIs" dxfId="12" priority="3" operator="greaterThan">
      <formula>0.2</formula>
    </cfRule>
    <cfRule type="cellIs" dxfId="11" priority="4" operator="greaterThan">
      <formula>0.1</formula>
    </cfRule>
    <cfRule type="cellIs" dxfId="10" priority="5" operator="greaterThan">
      <formula>0</formula>
    </cfRule>
  </conditionalFormatting>
  <conditionalFormatting sqref="B45:G51">
    <cfRule type="cellIs" dxfId="9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85" zoomScaleNormal="85" workbookViewId="0">
      <selection activeCell="D32" sqref="D32"/>
    </sheetView>
  </sheetViews>
  <sheetFormatPr defaultRowHeight="15" x14ac:dyDescent="0.25"/>
  <cols>
    <col min="1" max="1" width="15" bestFit="1" customWidth="1"/>
    <col min="8" max="8" width="13.28515625" customWidth="1"/>
    <col min="9" max="9" width="9.7109375" bestFit="1" customWidth="1"/>
  </cols>
  <sheetData>
    <row r="1" spans="1:20" x14ac:dyDescent="0.25">
      <c r="A1" t="s">
        <v>207</v>
      </c>
    </row>
    <row r="2" spans="1:20" ht="15.75" thickBot="1" x14ac:dyDescent="0.3">
      <c r="A2" s="23" t="s">
        <v>0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9" t="s">
        <v>24</v>
      </c>
      <c r="I2" s="19" t="s">
        <v>25</v>
      </c>
    </row>
    <row r="3" spans="1:20" x14ac:dyDescent="0.25">
      <c r="A3" s="27" t="s">
        <v>2</v>
      </c>
      <c r="B3">
        <v>9.6166666666666692E-3</v>
      </c>
      <c r="C3">
        <v>1.9608333333333301E-2</v>
      </c>
      <c r="D3">
        <v>3.5000000000000003E-2</v>
      </c>
      <c r="E3">
        <v>0</v>
      </c>
      <c r="F3">
        <v>0</v>
      </c>
      <c r="G3">
        <v>5.2400000000000002E-2</v>
      </c>
      <c r="H3" s="21">
        <f>SUMPRODUCT($N$5:$S$5,B3:G3)</f>
        <v>1.7834722222222217E-2</v>
      </c>
      <c r="I3" s="21">
        <f>SUMPRODUCT($N$4:$S$4,B3:G3)</f>
        <v>1.8914083333333324E-2</v>
      </c>
      <c r="M3" s="34" t="s">
        <v>13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5" t="s">
        <v>12</v>
      </c>
      <c r="T3" s="5"/>
    </row>
    <row r="4" spans="1:20" ht="15.75" thickBot="1" x14ac:dyDescent="0.3">
      <c r="A4" s="27" t="s">
        <v>3</v>
      </c>
      <c r="B4">
        <v>0</v>
      </c>
      <c r="C4">
        <v>5.88333333333333E-2</v>
      </c>
      <c r="D4">
        <v>0</v>
      </c>
      <c r="E4">
        <v>0</v>
      </c>
      <c r="F4">
        <v>0</v>
      </c>
      <c r="G4">
        <v>0</v>
      </c>
      <c r="H4" s="21">
        <f t="shared" ref="H4:H9" si="0">SUMPRODUCT($N$5:$S$5,B4:G4)</f>
        <v>9.80555555555555E-3</v>
      </c>
      <c r="I4" s="21">
        <f t="shared" ref="I4:I9" si="1">SUMPRODUCT($N$4:$S$4,B4:G4)</f>
        <v>1.2119666666666659E-2</v>
      </c>
      <c r="M4" s="35"/>
      <c r="N4" s="6">
        <v>0.214</v>
      </c>
      <c r="O4" s="6">
        <v>0.20599999999999999</v>
      </c>
      <c r="P4" s="6">
        <v>0.20599999999999999</v>
      </c>
      <c r="Q4" s="6">
        <v>0.156</v>
      </c>
      <c r="R4" s="6">
        <v>0.111</v>
      </c>
      <c r="S4" s="7">
        <v>0.107</v>
      </c>
      <c r="T4" s="7"/>
    </row>
    <row r="5" spans="1:20" x14ac:dyDescent="0.25">
      <c r="A5" s="27" t="s">
        <v>4</v>
      </c>
      <c r="B5">
        <v>0.1923</v>
      </c>
      <c r="C5">
        <v>8.8249999999999995E-2</v>
      </c>
      <c r="D5">
        <v>0</v>
      </c>
      <c r="E5">
        <v>0</v>
      </c>
      <c r="F5">
        <v>0</v>
      </c>
      <c r="G5">
        <v>0</v>
      </c>
      <c r="H5" s="21">
        <f t="shared" si="0"/>
        <v>1.4708333333333332E-2</v>
      </c>
      <c r="I5" s="21">
        <f t="shared" si="1"/>
        <v>5.9331700000000001E-2</v>
      </c>
      <c r="N5" s="9" t="s">
        <v>24</v>
      </c>
      <c r="O5" s="9">
        <f t="shared" ref="O5:T6" si="2">1/6</f>
        <v>0.16666666666666666</v>
      </c>
      <c r="P5" s="9">
        <f t="shared" si="2"/>
        <v>0.16666666666666666</v>
      </c>
      <c r="Q5" s="9">
        <f t="shared" si="2"/>
        <v>0.16666666666666666</v>
      </c>
      <c r="R5" s="9">
        <f t="shared" si="2"/>
        <v>0.16666666666666666</v>
      </c>
      <c r="S5" s="9">
        <f t="shared" si="2"/>
        <v>0.16666666666666666</v>
      </c>
      <c r="T5" s="9">
        <f t="shared" si="2"/>
        <v>0.16666666666666666</v>
      </c>
    </row>
    <row r="6" spans="1:20" x14ac:dyDescent="0.25">
      <c r="A6" s="27" t="s">
        <v>5</v>
      </c>
      <c r="B6">
        <v>0</v>
      </c>
      <c r="C6">
        <v>2.9399999999999999E-2</v>
      </c>
      <c r="D6">
        <v>0</v>
      </c>
      <c r="E6">
        <v>0.1225</v>
      </c>
      <c r="F6">
        <v>0</v>
      </c>
      <c r="G6">
        <v>0.28599999999999998</v>
      </c>
      <c r="H6" s="21">
        <f t="shared" si="0"/>
        <v>7.2983333333333331E-2</v>
      </c>
      <c r="I6" s="21">
        <f t="shared" si="1"/>
        <v>5.5768399999999996E-2</v>
      </c>
      <c r="N6" s="9" t="s">
        <v>24</v>
      </c>
      <c r="O6" s="9">
        <f t="shared" si="2"/>
        <v>0.16666666666666666</v>
      </c>
      <c r="P6" s="9">
        <f t="shared" si="2"/>
        <v>0.16666666666666666</v>
      </c>
      <c r="Q6" s="9">
        <f t="shared" si="2"/>
        <v>0.16666666666666666</v>
      </c>
      <c r="R6" s="9">
        <f t="shared" si="2"/>
        <v>0.16666666666666666</v>
      </c>
      <c r="S6" s="9">
        <f t="shared" si="2"/>
        <v>0.16666666666666666</v>
      </c>
      <c r="T6" s="9">
        <f t="shared" si="2"/>
        <v>0.16666666666666666</v>
      </c>
    </row>
    <row r="7" spans="1:20" x14ac:dyDescent="0.25">
      <c r="A7" s="27" t="s">
        <v>6</v>
      </c>
      <c r="B7">
        <v>5.8540219047618997E-2</v>
      </c>
      <c r="C7">
        <v>6.5361241833333306E-2</v>
      </c>
      <c r="D7">
        <v>0.27</v>
      </c>
      <c r="E7">
        <v>1.2E-2</v>
      </c>
      <c r="F7">
        <v>0.22824074074074099</v>
      </c>
      <c r="G7">
        <v>0</v>
      </c>
      <c r="H7" s="21">
        <f t="shared" si="0"/>
        <v>9.5933663762345717E-2</v>
      </c>
      <c r="I7" s="21">
        <f t="shared" si="1"/>
        <v>0.10881874491607937</v>
      </c>
    </row>
    <row r="8" spans="1:20" x14ac:dyDescent="0.25">
      <c r="A8" s="27" t="s">
        <v>187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1">
        <f t="shared" si="0"/>
        <v>0</v>
      </c>
      <c r="I8" s="21">
        <f t="shared" si="1"/>
        <v>0</v>
      </c>
    </row>
    <row r="9" spans="1:20" x14ac:dyDescent="0.25">
      <c r="A9" s="27" t="s">
        <v>190</v>
      </c>
      <c r="B9">
        <v>1.92333333333333E-2</v>
      </c>
      <c r="C9">
        <v>0.2157</v>
      </c>
      <c r="D9">
        <v>0</v>
      </c>
      <c r="E9">
        <v>0.1225</v>
      </c>
      <c r="F9">
        <v>9.0435185185185202E-2</v>
      </c>
      <c r="G9">
        <v>0.28599999999999998</v>
      </c>
      <c r="H9" s="21">
        <f t="shared" si="0"/>
        <v>0.11910586419753086</v>
      </c>
      <c r="I9" s="21">
        <f t="shared" si="1"/>
        <v>0.10830043888888888</v>
      </c>
    </row>
    <row r="11" spans="1:20" x14ac:dyDescent="0.25">
      <c r="A11" s="59" t="s">
        <v>208</v>
      </c>
    </row>
    <row r="12" spans="1:20" x14ac:dyDescent="0.25">
      <c r="A12" s="23" t="s">
        <v>0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  <c r="H12" s="19" t="s">
        <v>24</v>
      </c>
      <c r="I12" s="19" t="s">
        <v>25</v>
      </c>
    </row>
    <row r="13" spans="1:20" x14ac:dyDescent="0.25">
      <c r="A13" s="27" t="s">
        <v>2</v>
      </c>
      <c r="H13" s="21">
        <f>SUMPRODUCT($N$5:$S$5,B13:G13)</f>
        <v>0</v>
      </c>
      <c r="I13" s="21">
        <f>SUMPRODUCT($N$4:$S$4,B13:G13)</f>
        <v>0</v>
      </c>
    </row>
    <row r="14" spans="1:20" x14ac:dyDescent="0.25">
      <c r="A14" s="27" t="s">
        <v>3</v>
      </c>
      <c r="H14" s="21">
        <f t="shared" ref="H14:H19" si="3">SUMPRODUCT($N$5:$S$5,B14:G14)</f>
        <v>0</v>
      </c>
      <c r="I14" s="21">
        <f t="shared" ref="I14:I19" si="4">SUMPRODUCT($N$4:$S$4,B14:G14)</f>
        <v>0</v>
      </c>
    </row>
    <row r="15" spans="1:20" x14ac:dyDescent="0.25">
      <c r="A15" s="27" t="s">
        <v>4</v>
      </c>
      <c r="H15" s="21">
        <f t="shared" si="3"/>
        <v>0</v>
      </c>
      <c r="I15" s="21">
        <f t="shared" si="4"/>
        <v>0</v>
      </c>
    </row>
    <row r="16" spans="1:20" x14ac:dyDescent="0.25">
      <c r="A16" s="27" t="s">
        <v>5</v>
      </c>
      <c r="H16" s="21">
        <f t="shared" si="3"/>
        <v>0</v>
      </c>
      <c r="I16" s="21">
        <f t="shared" si="4"/>
        <v>0</v>
      </c>
    </row>
    <row r="17" spans="1:9" x14ac:dyDescent="0.25">
      <c r="A17" s="27" t="s">
        <v>6</v>
      </c>
      <c r="H17" s="21">
        <f t="shared" si="3"/>
        <v>0</v>
      </c>
      <c r="I17" s="21">
        <f t="shared" si="4"/>
        <v>0</v>
      </c>
    </row>
    <row r="18" spans="1:9" x14ac:dyDescent="0.25">
      <c r="A18" s="27" t="s">
        <v>187</v>
      </c>
      <c r="H18" s="21">
        <f t="shared" si="3"/>
        <v>0</v>
      </c>
      <c r="I18" s="21">
        <f t="shared" si="4"/>
        <v>0</v>
      </c>
    </row>
    <row r="19" spans="1:9" x14ac:dyDescent="0.25">
      <c r="A19" s="27" t="s">
        <v>190</v>
      </c>
      <c r="H19" s="21">
        <f t="shared" si="3"/>
        <v>0</v>
      </c>
      <c r="I19" s="21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85" zoomScaleNormal="85" workbookViewId="0">
      <selection activeCell="A2" sqref="A2:A7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13.140625" customWidth="1"/>
    <col min="4" max="4" width="10.140625" customWidth="1"/>
    <col min="5" max="5" width="11.28515625" customWidth="1"/>
    <col min="6" max="6" width="7.85546875" customWidth="1"/>
  </cols>
  <sheetData>
    <row r="1" spans="1:6" x14ac:dyDescent="0.25">
      <c r="A1" s="23" t="s">
        <v>222</v>
      </c>
      <c r="B1" s="18" t="s">
        <v>225</v>
      </c>
      <c r="C1" t="s">
        <v>223</v>
      </c>
      <c r="D1" t="s">
        <v>224</v>
      </c>
      <c r="E1" t="s">
        <v>226</v>
      </c>
      <c r="F1" t="s">
        <v>227</v>
      </c>
    </row>
    <row r="2" spans="1:6" x14ac:dyDescent="0.25">
      <c r="A2" s="27" t="s">
        <v>214</v>
      </c>
      <c r="B2" s="59"/>
      <c r="C2" s="61">
        <v>98.9</v>
      </c>
      <c r="D2" s="61">
        <v>33.093452380960002</v>
      </c>
      <c r="E2" s="64">
        <f>C2/$J$22</f>
        <v>0.10302083333333334</v>
      </c>
      <c r="F2" s="64">
        <f>D2/$J$22</f>
        <v>3.4472346230166671E-2</v>
      </c>
    </row>
    <row r="3" spans="1:6" x14ac:dyDescent="0.25">
      <c r="A3" s="27" t="s">
        <v>215</v>
      </c>
      <c r="B3" s="59"/>
      <c r="C3" s="61">
        <v>49.96</v>
      </c>
      <c r="D3" s="61">
        <v>18.172999084253401</v>
      </c>
      <c r="E3" s="64">
        <f t="shared" ref="E3:E17" si="0">C3/$J$22</f>
        <v>5.2041666666666667E-2</v>
      </c>
      <c r="F3" s="64">
        <f t="shared" ref="F3:F17" si="1">D3/$J$22</f>
        <v>1.8930207379430627E-2</v>
      </c>
    </row>
    <row r="4" spans="1:6" x14ac:dyDescent="0.25">
      <c r="A4" s="27" t="s">
        <v>216</v>
      </c>
      <c r="B4" s="59"/>
      <c r="C4" s="61">
        <v>65.930000000000007</v>
      </c>
      <c r="D4" s="61">
        <v>24.8635840548387</v>
      </c>
      <c r="E4" s="64">
        <f t="shared" si="0"/>
        <v>6.8677083333333347E-2</v>
      </c>
      <c r="F4" s="64">
        <f t="shared" si="1"/>
        <v>2.5899566723790311E-2</v>
      </c>
    </row>
    <row r="5" spans="1:6" x14ac:dyDescent="0.25">
      <c r="A5" s="27" t="s">
        <v>217</v>
      </c>
      <c r="B5" s="59"/>
      <c r="C5" s="61">
        <v>71.900000000000006</v>
      </c>
      <c r="D5" s="61">
        <v>14.4119047619083</v>
      </c>
      <c r="E5" s="64">
        <f t="shared" si="0"/>
        <v>7.4895833333333342E-2</v>
      </c>
      <c r="F5" s="64">
        <f t="shared" si="1"/>
        <v>1.5012400793654479E-2</v>
      </c>
    </row>
    <row r="6" spans="1:6" x14ac:dyDescent="0.25">
      <c r="A6" s="27" t="s">
        <v>218</v>
      </c>
      <c r="B6" s="59"/>
      <c r="C6" s="61">
        <v>332.67</v>
      </c>
      <c r="D6" s="61">
        <v>118.079960317486</v>
      </c>
      <c r="E6" s="64">
        <f t="shared" si="0"/>
        <v>0.34653125000000001</v>
      </c>
      <c r="F6" s="64">
        <f t="shared" si="1"/>
        <v>0.12299995866404792</v>
      </c>
    </row>
    <row r="7" spans="1:6" x14ac:dyDescent="0.25">
      <c r="A7" s="27" t="s">
        <v>219</v>
      </c>
      <c r="B7" s="59"/>
      <c r="C7" s="61">
        <v>520.46</v>
      </c>
      <c r="D7" s="61">
        <v>242.20401102986901</v>
      </c>
      <c r="E7" s="64">
        <f t="shared" si="0"/>
        <v>0.54214583333333333</v>
      </c>
      <c r="F7" s="64">
        <f t="shared" si="1"/>
        <v>0.25229584482278022</v>
      </c>
    </row>
    <row r="8" spans="1:6" x14ac:dyDescent="0.25">
      <c r="A8" s="25" t="s">
        <v>19</v>
      </c>
      <c r="B8" s="63"/>
      <c r="C8" s="61">
        <v>115.89666666668801</v>
      </c>
      <c r="D8" s="61">
        <v>175.528448218487</v>
      </c>
      <c r="E8" s="64">
        <f t="shared" si="0"/>
        <v>0.12072569444446667</v>
      </c>
      <c r="F8" s="64">
        <f t="shared" si="1"/>
        <v>0.18284213356092396</v>
      </c>
    </row>
    <row r="9" spans="1:6" x14ac:dyDescent="0.25">
      <c r="A9" s="25" t="s">
        <v>20</v>
      </c>
      <c r="B9" s="63"/>
      <c r="C9" s="61">
        <v>273.101613876378</v>
      </c>
      <c r="D9" s="61">
        <v>114.27660488570601</v>
      </c>
      <c r="E9" s="64">
        <f t="shared" si="0"/>
        <v>0.28448084778789373</v>
      </c>
      <c r="F9" s="64">
        <f t="shared" si="1"/>
        <v>0.11903813008927709</v>
      </c>
    </row>
    <row r="10" spans="1:6" x14ac:dyDescent="0.25">
      <c r="A10" s="25" t="s">
        <v>27</v>
      </c>
      <c r="B10" s="63"/>
      <c r="C10" s="61">
        <v>428.627619047721</v>
      </c>
      <c r="D10" s="61">
        <v>121.43237563365599</v>
      </c>
      <c r="E10" s="64">
        <f t="shared" si="0"/>
        <v>0.44648710317470935</v>
      </c>
      <c r="F10" s="64">
        <f t="shared" si="1"/>
        <v>0.126492057951725</v>
      </c>
    </row>
    <row r="11" spans="1:6" x14ac:dyDescent="0.25">
      <c r="A11" s="25" t="s">
        <v>221</v>
      </c>
      <c r="B11" s="63"/>
      <c r="C11" s="61">
        <v>643.23781512619803</v>
      </c>
      <c r="D11" s="61">
        <v>194.71254805484099</v>
      </c>
      <c r="E11" s="64">
        <f t="shared" si="0"/>
        <v>0.67003939075645624</v>
      </c>
      <c r="F11" s="64">
        <f t="shared" si="1"/>
        <v>0.20282557089045936</v>
      </c>
    </row>
    <row r="12" spans="1:6" x14ac:dyDescent="0.25">
      <c r="A12" s="25" t="s">
        <v>21</v>
      </c>
      <c r="B12" s="63"/>
      <c r="C12" s="61">
        <v>588.78472312014696</v>
      </c>
      <c r="D12" s="61">
        <v>198.96890996093799</v>
      </c>
      <c r="E12" s="64">
        <f t="shared" si="0"/>
        <v>0.61331741991681976</v>
      </c>
      <c r="F12" s="64">
        <f t="shared" si="1"/>
        <v>0.20725928120931042</v>
      </c>
    </row>
    <row r="13" spans="1:6" x14ac:dyDescent="0.25">
      <c r="A13" s="25" t="s">
        <v>22</v>
      </c>
      <c r="B13" s="63"/>
      <c r="C13" s="61">
        <v>405.60000000008398</v>
      </c>
      <c r="D13" s="61">
        <v>145.63819925448101</v>
      </c>
      <c r="E13" s="64">
        <f t="shared" si="0"/>
        <v>0.42250000000008747</v>
      </c>
      <c r="F13" s="64">
        <f t="shared" si="1"/>
        <v>0.15170645755675105</v>
      </c>
    </row>
    <row r="14" spans="1:6" x14ac:dyDescent="0.25">
      <c r="A14" s="25" t="s">
        <v>220</v>
      </c>
      <c r="B14" s="63"/>
      <c r="C14" s="61">
        <v>71.900000000020995</v>
      </c>
      <c r="D14" s="61">
        <v>14.4119047619083</v>
      </c>
      <c r="E14" s="64">
        <f t="shared" si="0"/>
        <v>7.48958333333552E-2</v>
      </c>
      <c r="F14" s="64">
        <f t="shared" si="1"/>
        <v>1.5012400793654479E-2</v>
      </c>
    </row>
    <row r="15" spans="1:6" x14ac:dyDescent="0.25">
      <c r="A15" s="25" t="s">
        <v>23</v>
      </c>
      <c r="B15" s="63"/>
      <c r="C15" s="61">
        <v>786.34708741975703</v>
      </c>
      <c r="D15" s="61">
        <v>311.74276666487299</v>
      </c>
      <c r="E15" s="64">
        <f t="shared" si="0"/>
        <v>0.81911154939558029</v>
      </c>
      <c r="F15" s="64">
        <f t="shared" si="1"/>
        <v>0.32473204860924271</v>
      </c>
    </row>
    <row r="16" spans="1:6" x14ac:dyDescent="0.25">
      <c r="A16" s="25" t="s">
        <v>188</v>
      </c>
      <c r="B16" s="63"/>
      <c r="C16" s="61">
        <v>344.01666666674703</v>
      </c>
      <c r="D16" s="61">
        <v>126.166531107808</v>
      </c>
      <c r="E16" s="64">
        <f t="shared" si="0"/>
        <v>0.35835069444452816</v>
      </c>
      <c r="F16" s="64">
        <f t="shared" si="1"/>
        <v>0.13142346990396667</v>
      </c>
    </row>
    <row r="17" spans="1:10" x14ac:dyDescent="0.25">
      <c r="A17" s="25" t="s">
        <v>189</v>
      </c>
      <c r="B17" s="63"/>
      <c r="C17" s="61">
        <v>652.73352941191001</v>
      </c>
      <c r="D17" s="61">
        <v>221.84916318060701</v>
      </c>
      <c r="E17" s="64">
        <f t="shared" si="0"/>
        <v>0.67993075980407292</v>
      </c>
      <c r="F17" s="64">
        <f t="shared" si="1"/>
        <v>0.2310928783131323</v>
      </c>
    </row>
    <row r="18" spans="1:10" x14ac:dyDescent="0.25">
      <c r="A18" s="25"/>
      <c r="B18" s="62"/>
    </row>
    <row r="19" spans="1:10" ht="15.75" thickBot="1" x14ac:dyDescent="0.3">
      <c r="A19" s="32"/>
      <c r="B19" s="62"/>
    </row>
    <row r="21" spans="1:10" x14ac:dyDescent="0.25">
      <c r="A21" s="23" t="s">
        <v>222</v>
      </c>
      <c r="B21" s="18" t="s">
        <v>225</v>
      </c>
      <c r="C21" t="s">
        <v>223</v>
      </c>
      <c r="D21" t="s">
        <v>224</v>
      </c>
      <c r="E21" t="s">
        <v>226</v>
      </c>
      <c r="F21" t="s">
        <v>227</v>
      </c>
    </row>
    <row r="22" spans="1:10" x14ac:dyDescent="0.25">
      <c r="A22" s="25" t="s">
        <v>23</v>
      </c>
      <c r="B22" s="63"/>
      <c r="C22" s="61">
        <v>786.34708741975703</v>
      </c>
      <c r="D22" s="61">
        <v>311.74276666487299</v>
      </c>
      <c r="E22" s="64">
        <f t="shared" ref="E22:E37" si="2">C22/$J$22</f>
        <v>0.81911154939558029</v>
      </c>
      <c r="F22" s="64">
        <f t="shared" ref="F22:F37" si="3">D22/$J$22</f>
        <v>0.32473204860924271</v>
      </c>
      <c r="J22">
        <f>12*8*10</f>
        <v>960</v>
      </c>
    </row>
    <row r="23" spans="1:10" x14ac:dyDescent="0.25">
      <c r="A23" s="25" t="s">
        <v>189</v>
      </c>
      <c r="B23" s="63"/>
      <c r="C23" s="61">
        <v>652.73352941191001</v>
      </c>
      <c r="D23" s="61">
        <v>221.84916318060701</v>
      </c>
      <c r="E23" s="64">
        <f t="shared" si="2"/>
        <v>0.67993075980407292</v>
      </c>
      <c r="F23" s="64">
        <f t="shared" si="3"/>
        <v>0.2310928783131323</v>
      </c>
    </row>
    <row r="24" spans="1:10" x14ac:dyDescent="0.25">
      <c r="A24" s="25" t="s">
        <v>221</v>
      </c>
      <c r="B24" s="63"/>
      <c r="C24" s="61">
        <v>643.23781512619803</v>
      </c>
      <c r="D24" s="61">
        <v>194.71254805484099</v>
      </c>
      <c r="E24" s="64">
        <f t="shared" si="2"/>
        <v>0.67003939075645624</v>
      </c>
      <c r="F24" s="64">
        <f t="shared" si="3"/>
        <v>0.20282557089045936</v>
      </c>
    </row>
    <row r="25" spans="1:10" x14ac:dyDescent="0.25">
      <c r="A25" s="25" t="s">
        <v>21</v>
      </c>
      <c r="B25" s="63"/>
      <c r="C25" s="61">
        <v>588.78472312014696</v>
      </c>
      <c r="D25" s="61">
        <v>198.96890996093799</v>
      </c>
      <c r="E25" s="64">
        <f t="shared" si="2"/>
        <v>0.61331741991681976</v>
      </c>
      <c r="F25" s="64">
        <f t="shared" si="3"/>
        <v>0.20725928120931042</v>
      </c>
    </row>
    <row r="26" spans="1:10" x14ac:dyDescent="0.25">
      <c r="A26" s="27" t="s">
        <v>219</v>
      </c>
      <c r="B26" s="59"/>
      <c r="C26" s="61">
        <v>520.46</v>
      </c>
      <c r="D26" s="61">
        <v>242.20401102986901</v>
      </c>
      <c r="E26" s="64">
        <f t="shared" si="2"/>
        <v>0.54214583333333333</v>
      </c>
      <c r="F26" s="64">
        <f t="shared" si="3"/>
        <v>0.25229584482278022</v>
      </c>
    </row>
    <row r="27" spans="1:10" x14ac:dyDescent="0.25">
      <c r="A27" s="25" t="s">
        <v>27</v>
      </c>
      <c r="B27" s="63"/>
      <c r="C27" s="61">
        <v>428.627619047721</v>
      </c>
      <c r="D27" s="61">
        <v>121.43237563365599</v>
      </c>
      <c r="E27" s="64">
        <f t="shared" si="2"/>
        <v>0.44648710317470935</v>
      </c>
      <c r="F27" s="64">
        <f t="shared" si="3"/>
        <v>0.126492057951725</v>
      </c>
    </row>
    <row r="28" spans="1:10" x14ac:dyDescent="0.25">
      <c r="A28" s="25" t="s">
        <v>22</v>
      </c>
      <c r="B28" s="63"/>
      <c r="C28" s="61">
        <v>405.60000000008398</v>
      </c>
      <c r="D28" s="61">
        <v>145.63819925448101</v>
      </c>
      <c r="E28" s="64">
        <f t="shared" si="2"/>
        <v>0.42250000000008747</v>
      </c>
      <c r="F28" s="64">
        <f t="shared" si="3"/>
        <v>0.15170645755675105</v>
      </c>
    </row>
    <row r="29" spans="1:10" x14ac:dyDescent="0.25">
      <c r="A29" s="25" t="s">
        <v>188</v>
      </c>
      <c r="B29" s="63"/>
      <c r="C29" s="61">
        <v>344.01666666674703</v>
      </c>
      <c r="D29" s="61">
        <v>126.166531107808</v>
      </c>
      <c r="E29" s="64">
        <f t="shared" si="2"/>
        <v>0.35835069444452816</v>
      </c>
      <c r="F29" s="64">
        <f t="shared" si="3"/>
        <v>0.13142346990396667</v>
      </c>
    </row>
    <row r="30" spans="1:10" x14ac:dyDescent="0.25">
      <c r="A30" s="27" t="s">
        <v>218</v>
      </c>
      <c r="B30" s="59"/>
      <c r="C30" s="61">
        <v>332.67</v>
      </c>
      <c r="D30" s="61">
        <v>118.079960317486</v>
      </c>
      <c r="E30" s="64">
        <f t="shared" si="2"/>
        <v>0.34653125000000001</v>
      </c>
      <c r="F30" s="64">
        <f t="shared" si="3"/>
        <v>0.12299995866404792</v>
      </c>
    </row>
    <row r="31" spans="1:10" x14ac:dyDescent="0.25">
      <c r="A31" s="25" t="s">
        <v>20</v>
      </c>
      <c r="B31" s="63"/>
      <c r="C31" s="61">
        <v>273.101613876378</v>
      </c>
      <c r="D31" s="61">
        <v>114.27660488570601</v>
      </c>
      <c r="E31" s="64">
        <f t="shared" si="2"/>
        <v>0.28448084778789373</v>
      </c>
      <c r="F31" s="64">
        <f t="shared" si="3"/>
        <v>0.11903813008927709</v>
      </c>
    </row>
    <row r="32" spans="1:10" x14ac:dyDescent="0.25">
      <c r="A32" s="25" t="s">
        <v>19</v>
      </c>
      <c r="B32" s="63"/>
      <c r="C32" s="61">
        <v>115.89666666668801</v>
      </c>
      <c r="D32" s="61">
        <v>175.528448218487</v>
      </c>
      <c r="E32" s="64">
        <f t="shared" si="2"/>
        <v>0.12072569444446667</v>
      </c>
      <c r="F32" s="64">
        <f t="shared" si="3"/>
        <v>0.18284213356092396</v>
      </c>
    </row>
    <row r="33" spans="1:6" x14ac:dyDescent="0.25">
      <c r="A33" s="27" t="s">
        <v>214</v>
      </c>
      <c r="B33" s="59"/>
      <c r="C33" s="61">
        <v>98.9</v>
      </c>
      <c r="D33" s="61">
        <v>33.093452380960002</v>
      </c>
      <c r="E33" s="64">
        <f t="shared" si="2"/>
        <v>0.10302083333333334</v>
      </c>
      <c r="F33" s="64">
        <f t="shared" si="3"/>
        <v>3.4472346230166671E-2</v>
      </c>
    </row>
    <row r="34" spans="1:6" x14ac:dyDescent="0.25">
      <c r="A34" s="25" t="s">
        <v>220</v>
      </c>
      <c r="B34" s="63"/>
      <c r="C34" s="61">
        <v>71.900000000020995</v>
      </c>
      <c r="D34" s="61">
        <v>14.4119047619083</v>
      </c>
      <c r="E34" s="64">
        <f t="shared" si="2"/>
        <v>7.48958333333552E-2</v>
      </c>
      <c r="F34" s="64">
        <f t="shared" si="3"/>
        <v>1.5012400793654479E-2</v>
      </c>
    </row>
    <row r="35" spans="1:6" x14ac:dyDescent="0.25">
      <c r="A35" s="27" t="s">
        <v>217</v>
      </c>
      <c r="B35" s="59"/>
      <c r="C35" s="61">
        <v>71.900000000000006</v>
      </c>
      <c r="D35" s="61">
        <v>14.4119047619083</v>
      </c>
      <c r="E35" s="64">
        <f t="shared" si="2"/>
        <v>7.4895833333333342E-2</v>
      </c>
      <c r="F35" s="64">
        <f t="shared" si="3"/>
        <v>1.5012400793654479E-2</v>
      </c>
    </row>
    <row r="36" spans="1:6" x14ac:dyDescent="0.25">
      <c r="A36" s="27" t="s">
        <v>216</v>
      </c>
      <c r="B36" s="59"/>
      <c r="C36" s="61">
        <v>65.930000000000007</v>
      </c>
      <c r="D36" s="61">
        <v>24.8635840548387</v>
      </c>
      <c r="E36" s="64">
        <f t="shared" si="2"/>
        <v>6.8677083333333347E-2</v>
      </c>
      <c r="F36" s="64">
        <f t="shared" si="3"/>
        <v>2.5899566723790311E-2</v>
      </c>
    </row>
    <row r="37" spans="1:6" x14ac:dyDescent="0.25">
      <c r="A37" s="27" t="s">
        <v>215</v>
      </c>
      <c r="B37" s="59"/>
      <c r="C37" s="61">
        <v>49.96</v>
      </c>
      <c r="D37" s="61">
        <v>18.172999084253401</v>
      </c>
      <c r="E37" s="64">
        <f t="shared" si="2"/>
        <v>5.2041666666666667E-2</v>
      </c>
      <c r="F37" s="64">
        <f t="shared" si="3"/>
        <v>1.8930207379430627E-2</v>
      </c>
    </row>
  </sheetData>
  <sortState ref="A22:F37">
    <sortCondition descending="1" ref="E22:E3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zoomScale="85" zoomScaleNormal="85" workbookViewId="0">
      <selection activeCell="B2" sqref="B2:B7"/>
    </sheetView>
  </sheetViews>
  <sheetFormatPr defaultRowHeight="15" x14ac:dyDescent="0.25"/>
  <cols>
    <col min="1" max="1" width="14.42578125" style="37" bestFit="1" customWidth="1"/>
    <col min="2" max="2" width="18.7109375" style="37" customWidth="1"/>
    <col min="3" max="3" width="19.28515625" style="37" customWidth="1"/>
    <col min="4" max="4" width="9.140625" style="37"/>
    <col min="5" max="5" width="14.42578125" style="37" bestFit="1" customWidth="1"/>
    <col min="6" max="6" width="18.28515625" style="37" bestFit="1" customWidth="1"/>
    <col min="7" max="7" width="18.7109375" style="37" bestFit="1" customWidth="1"/>
    <col min="8" max="16384" width="9.140625" style="37"/>
  </cols>
  <sheetData>
    <row r="1" spans="1:22" ht="15.75" thickBot="1" x14ac:dyDescent="0.3">
      <c r="A1" s="37" t="s">
        <v>5</v>
      </c>
      <c r="B1" s="37" t="s">
        <v>148</v>
      </c>
      <c r="C1" s="37" t="s">
        <v>147</v>
      </c>
      <c r="E1" s="37" t="s">
        <v>5</v>
      </c>
      <c r="F1" s="37" t="s">
        <v>148</v>
      </c>
      <c r="G1" s="37" t="s">
        <v>147</v>
      </c>
    </row>
    <row r="2" spans="1:22" x14ac:dyDescent="0.25">
      <c r="A2" s="18" t="s">
        <v>7</v>
      </c>
      <c r="B2" s="42">
        <v>1.92333333333333E-2</v>
      </c>
      <c r="C2" s="42">
        <v>5.8540219047618997E-2</v>
      </c>
      <c r="E2" s="18" t="s">
        <v>7</v>
      </c>
      <c r="F2" s="42">
        <v>0</v>
      </c>
      <c r="G2" s="42">
        <v>4.3503428571428603E-2</v>
      </c>
      <c r="M2" s="66" t="s">
        <v>13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5" t="s">
        <v>12</v>
      </c>
    </row>
    <row r="3" spans="1:22" ht="15.75" thickBot="1" x14ac:dyDescent="0.3">
      <c r="A3" s="18" t="s">
        <v>8</v>
      </c>
      <c r="B3" s="38">
        <v>6.5361241833333306E-2</v>
      </c>
      <c r="C3" s="38">
        <v>6.5361241833333306E-2</v>
      </c>
      <c r="E3" s="18" t="s">
        <v>8</v>
      </c>
      <c r="F3" s="38">
        <v>5.88333333333333E-2</v>
      </c>
      <c r="G3" s="38">
        <v>5.88333333333333E-2</v>
      </c>
      <c r="M3" s="67"/>
      <c r="N3" s="6">
        <v>0.214</v>
      </c>
      <c r="O3" s="6">
        <v>0.20599999999999999</v>
      </c>
      <c r="P3" s="6">
        <v>0.20599999999999999</v>
      </c>
      <c r="Q3" s="6">
        <v>0.156</v>
      </c>
      <c r="R3" s="6">
        <v>0.111</v>
      </c>
      <c r="S3" s="7">
        <v>0.107</v>
      </c>
      <c r="V3" s="6">
        <v>0.214</v>
      </c>
    </row>
    <row r="4" spans="1:22" ht="15.75" thickBot="1" x14ac:dyDescent="0.3">
      <c r="A4" s="18" t="s">
        <v>9</v>
      </c>
      <c r="B4" s="42">
        <v>7.0000000000000007E-2</v>
      </c>
      <c r="C4" s="42">
        <v>0.13600000000000001</v>
      </c>
      <c r="E4" s="18" t="s">
        <v>9</v>
      </c>
      <c r="F4" s="42">
        <v>0</v>
      </c>
      <c r="G4" s="42">
        <v>0.05</v>
      </c>
      <c r="V4" s="6">
        <v>0.20599999999999999</v>
      </c>
    </row>
    <row r="5" spans="1:22" ht="15.75" thickBot="1" x14ac:dyDescent="0.3">
      <c r="A5" s="18" t="s">
        <v>10</v>
      </c>
      <c r="B5" s="38">
        <v>1.2E-2</v>
      </c>
      <c r="C5" s="38">
        <v>1.2E-2</v>
      </c>
      <c r="E5" s="18" t="s">
        <v>10</v>
      </c>
      <c r="F5" s="38">
        <v>2.375E-2</v>
      </c>
      <c r="G5" s="38">
        <v>2.375E-2</v>
      </c>
      <c r="V5" s="6">
        <v>0.20599999999999999</v>
      </c>
    </row>
    <row r="6" spans="1:22" ht="15.75" thickBot="1" x14ac:dyDescent="0.3">
      <c r="A6" s="18" t="s">
        <v>11</v>
      </c>
      <c r="B6" s="42">
        <v>0.163351851851852</v>
      </c>
      <c r="C6" s="42">
        <v>0.22824074074074099</v>
      </c>
      <c r="E6" s="18" t="s">
        <v>11</v>
      </c>
      <c r="F6" s="42">
        <v>4.1593749999999999E-2</v>
      </c>
      <c r="G6" s="42">
        <v>0.126041666666667</v>
      </c>
      <c r="V6" s="6">
        <v>0.156</v>
      </c>
    </row>
    <row r="7" spans="1:22" ht="15.75" thickBot="1" x14ac:dyDescent="0.3">
      <c r="A7" s="18" t="s">
        <v>12</v>
      </c>
      <c r="B7" s="38">
        <v>0</v>
      </c>
      <c r="C7" s="38">
        <v>0</v>
      </c>
      <c r="E7" s="18" t="s">
        <v>12</v>
      </c>
      <c r="F7" s="38">
        <v>0</v>
      </c>
      <c r="G7" s="38">
        <v>0</v>
      </c>
      <c r="V7" s="6">
        <v>0.111</v>
      </c>
    </row>
    <row r="8" spans="1:22" ht="15.75" thickBot="1" x14ac:dyDescent="0.3">
      <c r="A8" s="19" t="s">
        <v>24</v>
      </c>
      <c r="B8" s="39">
        <f>1/6*SUM(B2:B7)</f>
        <v>5.4991071169753103E-2</v>
      </c>
      <c r="C8" s="39">
        <f>1/6*SUM(C2:C7)</f>
        <v>8.3357033603615543E-2</v>
      </c>
      <c r="E8" s="19" t="s">
        <v>24</v>
      </c>
      <c r="F8" s="39">
        <f>1/6*SUM(F2:F7)</f>
        <v>2.0696180555555548E-2</v>
      </c>
      <c r="G8" s="39">
        <f>1/6*SUM(G2:G7)</f>
        <v>5.0354738095238147E-2</v>
      </c>
      <c r="V8" s="7">
        <v>0.107</v>
      </c>
    </row>
    <row r="9" spans="1:22" x14ac:dyDescent="0.25">
      <c r="A9" s="19" t="s">
        <v>25</v>
      </c>
      <c r="B9" s="39">
        <f>SUMPRODUCT(B2:B7,V3:V8)</f>
        <v>5.2004404706555554E-2</v>
      </c>
      <c r="C9" s="39">
        <f>SUMPRODUCT(C2:C7,V3:V8)</f>
        <v>8.1214744916079384E-2</v>
      </c>
      <c r="E9" s="19" t="s">
        <v>25</v>
      </c>
      <c r="F9" s="39">
        <f>SUMPRODUCT(F2:F7,V3:V8)</f>
        <v>2.0441572916666661E-2</v>
      </c>
      <c r="G9" s="39">
        <f>SUMPRODUCT(G2:G7,V3:V8)</f>
        <v>4.942502538095242E-2</v>
      </c>
    </row>
    <row r="10" spans="1:22" x14ac:dyDescent="0.25">
      <c r="A10" s="43" t="s">
        <v>168</v>
      </c>
      <c r="B10" s="40">
        <v>200</v>
      </c>
      <c r="C10" s="40">
        <v>200</v>
      </c>
      <c r="E10" s="43" t="s">
        <v>168</v>
      </c>
      <c r="F10" s="40">
        <v>200</v>
      </c>
      <c r="G10" s="40">
        <v>200</v>
      </c>
    </row>
    <row r="11" spans="1:22" x14ac:dyDescent="0.25">
      <c r="A11" s="24" t="s">
        <v>28</v>
      </c>
      <c r="B11" s="41">
        <f>B9/B10*100000</f>
        <v>26.002202353277777</v>
      </c>
      <c r="C11" s="41">
        <f>C9/C10*100000</f>
        <v>40.607372458039691</v>
      </c>
      <c r="E11" s="24" t="s">
        <v>28</v>
      </c>
      <c r="F11" s="41">
        <f>F9/F10*100000</f>
        <v>10.220786458333331</v>
      </c>
      <c r="G11" s="41">
        <f>G9/G10*100000</f>
        <v>24.71251269047621</v>
      </c>
    </row>
  </sheetData>
  <mergeCells count="1">
    <mergeCell ref="M2:M3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zoomScaleNormal="70" workbookViewId="0">
      <selection activeCell="F21" sqref="F21"/>
    </sheetView>
  </sheetViews>
  <sheetFormatPr defaultRowHeight="15" x14ac:dyDescent="0.25"/>
  <cols>
    <col min="1" max="1" width="9.42578125" customWidth="1"/>
    <col min="2" max="2" width="34.42578125" bestFit="1" customWidth="1"/>
    <col min="3" max="3" width="61.85546875" bestFit="1" customWidth="1"/>
    <col min="4" max="4" width="11.140625" bestFit="1" customWidth="1"/>
    <col min="5" max="5" width="40.7109375" style="33" bestFit="1" customWidth="1"/>
  </cols>
  <sheetData>
    <row r="1" spans="1:5" x14ac:dyDescent="0.25">
      <c r="A1" t="s">
        <v>41</v>
      </c>
      <c r="B1" t="s">
        <v>40</v>
      </c>
      <c r="C1" t="s">
        <v>39</v>
      </c>
      <c r="D1" t="s">
        <v>42</v>
      </c>
      <c r="E1" s="33" t="s">
        <v>43</v>
      </c>
    </row>
    <row r="2" spans="1:5" x14ac:dyDescent="0.25">
      <c r="A2" t="s">
        <v>47</v>
      </c>
      <c r="B2" t="s">
        <v>48</v>
      </c>
      <c r="C2" t="s">
        <v>37</v>
      </c>
      <c r="D2" t="s">
        <v>49</v>
      </c>
      <c r="E2" s="33" t="s">
        <v>30</v>
      </c>
    </row>
    <row r="3" spans="1:5" ht="60" x14ac:dyDescent="0.25">
      <c r="A3" t="s">
        <v>35</v>
      </c>
      <c r="B3" t="s">
        <v>33</v>
      </c>
      <c r="C3" t="s">
        <v>29</v>
      </c>
      <c r="D3" t="s">
        <v>49</v>
      </c>
      <c r="E3" s="33" t="s">
        <v>52</v>
      </c>
    </row>
    <row r="4" spans="1:5" ht="60" x14ac:dyDescent="0.25">
      <c r="A4" t="s">
        <v>32</v>
      </c>
      <c r="B4" t="s">
        <v>33</v>
      </c>
      <c r="C4" t="s">
        <v>34</v>
      </c>
      <c r="D4" t="s">
        <v>49</v>
      </c>
      <c r="E4" s="33" t="s">
        <v>51</v>
      </c>
    </row>
    <row r="5" spans="1:5" ht="60" x14ac:dyDescent="0.25">
      <c r="A5" t="s">
        <v>36</v>
      </c>
      <c r="B5" t="s">
        <v>33</v>
      </c>
      <c r="C5" t="s">
        <v>31</v>
      </c>
      <c r="D5" t="s">
        <v>49</v>
      </c>
      <c r="E5" s="33" t="s">
        <v>51</v>
      </c>
    </row>
    <row r="6" spans="1:5" x14ac:dyDescent="0.25">
      <c r="A6" t="s">
        <v>50</v>
      </c>
      <c r="B6" t="s">
        <v>48</v>
      </c>
      <c r="C6" t="s">
        <v>38</v>
      </c>
      <c r="D6" t="s">
        <v>49</v>
      </c>
      <c r="E6" s="33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Sheet1</vt:lpstr>
      <vt:lpstr>Iridium missions alone</vt:lpstr>
      <vt:lpstr>Iridium missions alone (2)</vt:lpstr>
      <vt:lpstr>marginal scores</vt:lpstr>
      <vt:lpstr>Comparison to Decadal Missions</vt:lpstr>
      <vt:lpstr>New results</vt:lpstr>
      <vt:lpstr>Data Continuity study</vt:lpstr>
      <vt:lpstr>Sensitivity Analysis</vt:lpstr>
      <vt:lpstr>BIOMASS</vt:lpstr>
      <vt:lpstr>LORENTZ</vt:lpstr>
      <vt:lpstr>CTECS</vt:lpstr>
      <vt:lpstr>GRAVITY</vt:lpstr>
      <vt:lpstr>SPECTROM</vt:lpstr>
      <vt:lpstr>MICROMAS</vt:lpstr>
      <vt:lpstr>CTECS_AND_GRAV</vt:lpstr>
      <vt:lpstr>ALL_BUT_MICROMAS</vt:lpstr>
      <vt:lpstr>Sheet2</vt:lpstr>
      <vt:lpstr>'Iridium missions alone (2)'!CL</vt:lpstr>
      <vt:lpstr>CL</vt:lpstr>
      <vt:lpstr>'Iridium missions alone (2)'!HE</vt:lpstr>
      <vt:lpstr>HE</vt:lpstr>
      <vt:lpstr>'Iridium missions alone (2)'!LA</vt:lpstr>
      <vt:lpstr>LA</vt:lpstr>
      <vt:lpstr>'Iridium missions alone (2)'!SE</vt:lpstr>
      <vt:lpstr>SE</vt:lpstr>
      <vt:lpstr>'Iridium missions alone (2)'!WA</vt:lpstr>
      <vt:lpstr>WA</vt:lpstr>
      <vt:lpstr>'Iridium missions alone (2)'!WE</vt:lpstr>
      <vt:lpstr>WE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2011-08-01T14:10:48Z</dcterms:created>
  <dcterms:modified xsi:type="dcterms:W3CDTF">2012-02-29T13:51:05Z</dcterms:modified>
</cp:coreProperties>
</file>