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7705" windowHeight="101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0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10" i="1"/>
  <c r="E42" i="1" l="1"/>
  <c r="I42" i="1"/>
  <c r="E38" i="1"/>
  <c r="I38" i="1"/>
  <c r="E34" i="1"/>
  <c r="I34" i="1"/>
  <c r="E30" i="1"/>
  <c r="I30" i="1"/>
  <c r="E26" i="1"/>
  <c r="I26" i="1"/>
  <c r="E22" i="1"/>
  <c r="I22" i="1"/>
  <c r="E18" i="1"/>
  <c r="I18" i="1"/>
  <c r="E14" i="1"/>
  <c r="I14" i="1"/>
  <c r="E46" i="1"/>
  <c r="I46" i="1"/>
  <c r="E45" i="1"/>
  <c r="I45" i="1"/>
  <c r="E41" i="1"/>
  <c r="I41" i="1"/>
  <c r="E37" i="1"/>
  <c r="I37" i="1"/>
  <c r="E33" i="1"/>
  <c r="I33" i="1"/>
  <c r="E29" i="1"/>
  <c r="I29" i="1"/>
  <c r="E25" i="1"/>
  <c r="I25" i="1"/>
  <c r="E21" i="1"/>
  <c r="I21" i="1"/>
  <c r="E17" i="1"/>
  <c r="I17" i="1"/>
  <c r="E13" i="1"/>
  <c r="I13" i="1"/>
  <c r="E47" i="1"/>
  <c r="I47" i="1"/>
  <c r="E44" i="1"/>
  <c r="I44" i="1"/>
  <c r="E40" i="1"/>
  <c r="I40" i="1"/>
  <c r="E36" i="1"/>
  <c r="I36" i="1"/>
  <c r="E32" i="1"/>
  <c r="I32" i="1"/>
  <c r="E28" i="1"/>
  <c r="I28" i="1"/>
  <c r="E24" i="1"/>
  <c r="I24" i="1"/>
  <c r="E20" i="1"/>
  <c r="I20" i="1"/>
  <c r="E16" i="1"/>
  <c r="I16" i="1"/>
  <c r="E12" i="1"/>
  <c r="I12" i="1"/>
  <c r="E43" i="1"/>
  <c r="I43" i="1"/>
  <c r="E39" i="1"/>
  <c r="I39" i="1"/>
  <c r="E35" i="1"/>
  <c r="I35" i="1"/>
  <c r="E31" i="1"/>
  <c r="I31" i="1"/>
  <c r="E27" i="1"/>
  <c r="I27" i="1"/>
  <c r="E23" i="1"/>
  <c r="I23" i="1"/>
  <c r="E19" i="1"/>
  <c r="I19" i="1"/>
  <c r="E15" i="1"/>
  <c r="I15" i="1"/>
  <c r="E11" i="1"/>
  <c r="I11" i="1"/>
  <c r="I10" i="1"/>
  <c r="H10" i="1" s="1"/>
  <c r="C36" i="1"/>
  <c r="C20" i="1"/>
  <c r="C10" i="1"/>
  <c r="C32" i="1"/>
  <c r="C16" i="1"/>
  <c r="C44" i="1"/>
  <c r="C28" i="1"/>
  <c r="C12" i="1"/>
  <c r="C40" i="1"/>
  <c r="C24" i="1"/>
  <c r="C47" i="1"/>
  <c r="C43" i="1"/>
  <c r="C39" i="1"/>
  <c r="C35" i="1"/>
  <c r="C31" i="1"/>
  <c r="C27" i="1"/>
  <c r="C23" i="1"/>
  <c r="C19" i="1"/>
  <c r="C15" i="1"/>
  <c r="C11" i="1"/>
  <c r="C46" i="1"/>
  <c r="C42" i="1"/>
  <c r="C38" i="1"/>
  <c r="C34" i="1"/>
  <c r="C30" i="1"/>
  <c r="C26" i="1"/>
  <c r="C22" i="1"/>
  <c r="C18" i="1"/>
  <c r="C14" i="1"/>
  <c r="E10" i="1"/>
  <c r="C45" i="1"/>
  <c r="C41" i="1"/>
  <c r="C37" i="1"/>
  <c r="C33" i="1"/>
  <c r="C29" i="1"/>
  <c r="C25" i="1"/>
  <c r="C21" i="1"/>
  <c r="C17" i="1"/>
  <c r="C13" i="1"/>
  <c r="G39" i="1"/>
  <c r="G40" i="1"/>
  <c r="G41" i="1"/>
  <c r="G42" i="1"/>
  <c r="G43" i="1"/>
  <c r="G44" i="1"/>
  <c r="G45" i="1"/>
  <c r="G46" i="1"/>
  <c r="G47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K10" i="1" l="1"/>
  <c r="J10" i="1" s="1"/>
  <c r="K19" i="1" l="1"/>
  <c r="J19" i="1" s="1"/>
  <c r="H19" i="1"/>
  <c r="K12" i="1"/>
  <c r="J12" i="1" s="1"/>
  <c r="H12" i="1"/>
  <c r="K28" i="1"/>
  <c r="J28" i="1" s="1"/>
  <c r="H28" i="1"/>
  <c r="K44" i="1"/>
  <c r="J44" i="1" s="1"/>
  <c r="H44" i="1"/>
  <c r="K21" i="1"/>
  <c r="J21" i="1" s="1"/>
  <c r="H21" i="1"/>
  <c r="K37" i="1"/>
  <c r="J37" i="1" s="1"/>
  <c r="H37" i="1"/>
  <c r="K18" i="1"/>
  <c r="J18" i="1" s="1"/>
  <c r="H18" i="1"/>
  <c r="K34" i="1"/>
  <c r="J34" i="1" s="1"/>
  <c r="H34" i="1"/>
  <c r="K23" i="1"/>
  <c r="J23" i="1" s="1"/>
  <c r="H23" i="1"/>
  <c r="K39" i="1"/>
  <c r="J39" i="1" s="1"/>
  <c r="H39" i="1"/>
  <c r="K16" i="1"/>
  <c r="J16" i="1" s="1"/>
  <c r="H16" i="1"/>
  <c r="K32" i="1"/>
  <c r="J32" i="1" s="1"/>
  <c r="H32" i="1"/>
  <c r="K25" i="1"/>
  <c r="J25" i="1" s="1"/>
  <c r="H25" i="1"/>
  <c r="K22" i="1"/>
  <c r="J22" i="1" s="1"/>
  <c r="H22" i="1"/>
  <c r="K27" i="1"/>
  <c r="J27" i="1" s="1"/>
  <c r="H27" i="1"/>
  <c r="K20" i="1"/>
  <c r="J20" i="1" s="1"/>
  <c r="H20" i="1"/>
  <c r="K36" i="1"/>
  <c r="J36" i="1" s="1"/>
  <c r="H36" i="1"/>
  <c r="K13" i="1"/>
  <c r="J13" i="1" s="1"/>
  <c r="H13" i="1"/>
  <c r="K29" i="1"/>
  <c r="J29" i="1" s="1"/>
  <c r="H29" i="1"/>
  <c r="K45" i="1"/>
  <c r="J45" i="1" s="1"/>
  <c r="H45" i="1"/>
  <c r="K26" i="1"/>
  <c r="J26" i="1" s="1"/>
  <c r="H26" i="1"/>
  <c r="K42" i="1"/>
  <c r="J42" i="1" s="1"/>
  <c r="H42" i="1"/>
  <c r="K35" i="1"/>
  <c r="J35" i="1" s="1"/>
  <c r="H35" i="1"/>
  <c r="K41" i="1"/>
  <c r="J41" i="1" s="1"/>
  <c r="H41" i="1"/>
  <c r="K38" i="1"/>
  <c r="J38" i="1" s="1"/>
  <c r="H38" i="1"/>
  <c r="K11" i="1"/>
  <c r="J11" i="1" s="1"/>
  <c r="H11" i="1"/>
  <c r="K43" i="1"/>
  <c r="J43" i="1" s="1"/>
  <c r="H43" i="1"/>
  <c r="K15" i="1"/>
  <c r="J15" i="1" s="1"/>
  <c r="H15" i="1"/>
  <c r="K31" i="1"/>
  <c r="J31" i="1" s="1"/>
  <c r="H31" i="1"/>
  <c r="K47" i="1"/>
  <c r="J47" i="1" s="1"/>
  <c r="H47" i="1"/>
  <c r="K24" i="1"/>
  <c r="J24" i="1" s="1"/>
  <c r="H24" i="1"/>
  <c r="K40" i="1"/>
  <c r="J40" i="1" s="1"/>
  <c r="H40" i="1"/>
  <c r="K17" i="1"/>
  <c r="J17" i="1" s="1"/>
  <c r="H17" i="1"/>
  <c r="K33" i="1"/>
  <c r="J33" i="1" s="1"/>
  <c r="H33" i="1"/>
  <c r="K14" i="1"/>
  <c r="J14" i="1" s="1"/>
  <c r="H14" i="1"/>
  <c r="K30" i="1"/>
  <c r="J30" i="1" s="1"/>
  <c r="H30" i="1"/>
  <c r="K46" i="1"/>
  <c r="J46" i="1" s="1"/>
  <c r="H46" i="1"/>
</calcChain>
</file>

<file path=xl/sharedStrings.xml><?xml version="1.0" encoding="utf-8"?>
<sst xmlns="http://schemas.openxmlformats.org/spreadsheetml/2006/main" count="30" uniqueCount="28">
  <si>
    <t>每月可用資金</t>
    <phoneticPr fontId="2" type="noConversion"/>
  </si>
  <si>
    <t>利率</t>
    <phoneticPr fontId="2" type="noConversion"/>
  </si>
  <si>
    <t>多久存下頭期款?</t>
    <phoneticPr fontId="2" type="noConversion"/>
  </si>
  <si>
    <t>貸款年數</t>
    <phoneticPr fontId="2" type="noConversion"/>
  </si>
  <si>
    <t>自有資金</t>
    <phoneticPr fontId="2" type="noConversion"/>
  </si>
  <si>
    <t>頭期款金額</t>
    <phoneticPr fontId="2" type="noConversion"/>
  </si>
  <si>
    <t>最高可負擔房價</t>
    <phoneticPr fontId="2" type="noConversion"/>
  </si>
  <si>
    <t>總繳金額</t>
    <phoneticPr fontId="2" type="noConversion"/>
  </si>
  <si>
    <t>利息費用</t>
    <phoneticPr fontId="2" type="noConversion"/>
  </si>
  <si>
    <t>當自有資金高，可減少後面貸款的總金額</t>
    <phoneticPr fontId="2" type="noConversion"/>
  </si>
  <si>
    <t>最高貸款成數</t>
    <phoneticPr fontId="2" type="noConversion"/>
  </si>
  <si>
    <t>頭期款金額</t>
    <phoneticPr fontId="2" type="noConversion"/>
  </si>
  <si>
    <t>總繳利息</t>
    <phoneticPr fontId="2" type="noConversion"/>
  </si>
  <si>
    <t>黃色格子部分可以自由輸入金額</t>
    <phoneticPr fontId="2" type="noConversion"/>
  </si>
  <si>
    <t>算算看，你買得起多少錢的房子？ - 市場先生</t>
    <phoneticPr fontId="2" type="noConversion"/>
  </si>
  <si>
    <t>通常是20年或30年，拖越長利息繳越多</t>
    <phoneticPr fontId="2" type="noConversion"/>
  </si>
  <si>
    <t>通常是70%，當政府打房時會更低</t>
    <phoneticPr fontId="2" type="noConversion"/>
  </si>
  <si>
    <t>要注意你的利率若不是固定的，未來利率上升要小心</t>
    <phoneticPr fontId="2" type="noConversion"/>
  </si>
  <si>
    <t>檔案製作：Mr.Market市場先生</t>
  </si>
  <si>
    <t>更多相關文章歡迎追蹤：</t>
  </si>
  <si>
    <t>FB粉絲團：</t>
  </si>
  <si>
    <t>部落格：</t>
  </si>
  <si>
    <t>https://www.facebook.com/Mr.Market.tw</t>
    <phoneticPr fontId="2" type="noConversion"/>
  </si>
  <si>
    <t>http://www.rich01.com</t>
    <phoneticPr fontId="2" type="noConversion"/>
  </si>
  <si>
    <t>市場先生投資理財讀書會FB社團</t>
    <phoneticPr fontId="2" type="noConversion"/>
  </si>
  <si>
    <t>https://www.facebook.com/groups/rich01/</t>
    <phoneticPr fontId="2" type="noConversion"/>
  </si>
  <si>
    <t>Mr.Market學習股票投資 FB社團</t>
    <phoneticPr fontId="2" type="noConversion"/>
  </si>
  <si>
    <t>https://www.facebook.com/groups/stock01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</si>
</sst>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\-&quot;$&quot;#,##0"/>
    <numFmt numFmtId="8" formatCode="&quot;$&quot;#,##0.00;[Red]\-&quot;$&quot;#,##0.00"/>
    <numFmt numFmtId="176" formatCode="0.0"/>
    <numFmt numFmtId="177" formatCode="0.0%"/>
  </numFmts>
  <fonts count="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22"/>
      <color rgb="FFFF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u/>
      <sz val="11"/>
      <color theme="1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3" fillId="0" borderId="1" xfId="0" applyFont="1" applyBorder="1" applyProtection="1"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right"/>
      <protection hidden="1"/>
    </xf>
    <xf numFmtId="6" fontId="3" fillId="0" borderId="1" xfId="0" applyNumberFormat="1" applyFont="1" applyBorder="1" applyProtection="1">
      <protection hidden="1"/>
    </xf>
    <xf numFmtId="1" fontId="3" fillId="0" borderId="1" xfId="0" applyNumberFormat="1" applyFont="1" applyBorder="1" applyProtection="1">
      <protection hidden="1"/>
    </xf>
    <xf numFmtId="176" fontId="3" fillId="0" borderId="1" xfId="0" applyNumberFormat="1" applyFont="1" applyBorder="1" applyAlignment="1" applyProtection="1">
      <alignment horizontal="right"/>
      <protection hidden="1"/>
    </xf>
    <xf numFmtId="6" fontId="3" fillId="0" borderId="0" xfId="0" applyNumberFormat="1" applyFont="1" applyProtection="1">
      <protection hidden="1"/>
    </xf>
    <xf numFmtId="10" fontId="3" fillId="0" borderId="0" xfId="1" applyNumberFormat="1" applyFont="1" applyAlignment="1" applyProtection="1">
      <protection hidden="1"/>
    </xf>
    <xf numFmtId="8" fontId="3" fillId="0" borderId="0" xfId="0" applyNumberFormat="1" applyFont="1" applyProtection="1">
      <protection hidden="1"/>
    </xf>
    <xf numFmtId="0" fontId="3" fillId="2" borderId="1" xfId="0" applyFont="1" applyFill="1" applyBorder="1" applyProtection="1">
      <protection locked="0"/>
    </xf>
    <xf numFmtId="177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2" applyProtection="1">
      <protection locked="0" hidden="1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groups/rich01/" TargetMode="External"/><Relationship Id="rId2" Type="http://schemas.openxmlformats.org/officeDocument/2006/relationships/hyperlink" Target="http://www.rich01.com/" TargetMode="External"/><Relationship Id="rId1" Type="http://schemas.openxmlformats.org/officeDocument/2006/relationships/hyperlink" Target="https://www.facebook.com/Mr.Market.t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groups/stock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7"/>
  <sheetViews>
    <sheetView showGridLines="0" showRowColHeaders="0" tabSelected="1" workbookViewId="0">
      <selection activeCell="N6" sqref="N6"/>
    </sheetView>
  </sheetViews>
  <sheetFormatPr defaultRowHeight="15" x14ac:dyDescent="0.25"/>
  <cols>
    <col min="1" max="1" width="9.140625" style="2"/>
    <col min="2" max="2" width="14.28515625" style="2" customWidth="1"/>
    <col min="3" max="3" width="16" style="2" bestFit="1" customWidth="1"/>
    <col min="4" max="4" width="16" style="2" hidden="1" customWidth="1"/>
    <col min="5" max="5" width="11.5703125" style="2" bestFit="1" customWidth="1"/>
    <col min="6" max="6" width="16.85546875" style="2" hidden="1" customWidth="1"/>
    <col min="7" max="7" width="16.85546875" style="2" bestFit="1" customWidth="1"/>
    <col min="8" max="8" width="9.42578125" style="2" bestFit="1" customWidth="1"/>
    <col min="9" max="9" width="13.42578125" style="2" hidden="1" customWidth="1"/>
    <col min="10" max="10" width="10.140625" style="2" customWidth="1"/>
    <col min="11" max="11" width="11.140625" style="2" hidden="1" customWidth="1"/>
    <col min="12" max="12" width="13.7109375" style="2" bestFit="1" customWidth="1"/>
    <col min="13" max="13" width="31.42578125" style="2" bestFit="1" customWidth="1"/>
    <col min="14" max="16384" width="9.140625" style="2"/>
  </cols>
  <sheetData>
    <row r="2" spans="2:14" ht="28.5" x14ac:dyDescent="0.45">
      <c r="B2" s="1" t="s">
        <v>14</v>
      </c>
    </row>
    <row r="3" spans="2:14" x14ac:dyDescent="0.25">
      <c r="B3" s="3" t="s">
        <v>13</v>
      </c>
    </row>
    <row r="4" spans="2:14" x14ac:dyDescent="0.25">
      <c r="B4" s="4" t="s">
        <v>4</v>
      </c>
      <c r="C4" s="13">
        <v>1500000</v>
      </c>
      <c r="E4" s="2" t="s">
        <v>9</v>
      </c>
      <c r="M4" s="2" t="s">
        <v>18</v>
      </c>
    </row>
    <row r="5" spans="2:14" x14ac:dyDescent="0.25">
      <c r="B5" s="4" t="s">
        <v>1</v>
      </c>
      <c r="C5" s="14">
        <v>0.02</v>
      </c>
      <c r="E5" s="2" t="s">
        <v>17</v>
      </c>
      <c r="M5" s="2" t="s">
        <v>19</v>
      </c>
    </row>
    <row r="6" spans="2:14" ht="15.75" x14ac:dyDescent="0.25">
      <c r="B6" s="4" t="s">
        <v>10</v>
      </c>
      <c r="C6" s="15">
        <v>0.7</v>
      </c>
      <c r="E6" s="2" t="s">
        <v>16</v>
      </c>
      <c r="M6" s="2" t="s">
        <v>20</v>
      </c>
      <c r="N6" s="16" t="s">
        <v>22</v>
      </c>
    </row>
    <row r="7" spans="2:14" ht="15.75" x14ac:dyDescent="0.25">
      <c r="B7" s="4" t="s">
        <v>3</v>
      </c>
      <c r="C7" s="13">
        <v>20</v>
      </c>
      <c r="E7" s="2" t="s">
        <v>15</v>
      </c>
      <c r="M7" s="2" t="s">
        <v>21</v>
      </c>
      <c r="N7" s="16" t="s">
        <v>23</v>
      </c>
    </row>
    <row r="8" spans="2:14" ht="15.75" x14ac:dyDescent="0.25">
      <c r="M8" s="2" t="s">
        <v>26</v>
      </c>
      <c r="N8" s="16" t="s">
        <v>27</v>
      </c>
    </row>
    <row r="9" spans="2:14" ht="15.75" x14ac:dyDescent="0.25">
      <c r="B9" s="5" t="s">
        <v>0</v>
      </c>
      <c r="C9" s="5" t="s">
        <v>6</v>
      </c>
      <c r="D9" s="5" t="s">
        <v>6</v>
      </c>
      <c r="E9" s="5" t="s">
        <v>11</v>
      </c>
      <c r="F9" s="5" t="s">
        <v>5</v>
      </c>
      <c r="G9" s="5" t="s">
        <v>2</v>
      </c>
      <c r="H9" s="5" t="s">
        <v>7</v>
      </c>
      <c r="I9" s="5" t="s">
        <v>7</v>
      </c>
      <c r="J9" s="5" t="s">
        <v>12</v>
      </c>
      <c r="K9" s="2" t="s">
        <v>8</v>
      </c>
      <c r="M9" s="2" t="s">
        <v>24</v>
      </c>
      <c r="N9" s="16" t="s">
        <v>25</v>
      </c>
    </row>
    <row r="10" spans="2:14" x14ac:dyDescent="0.25">
      <c r="B10" s="4">
        <v>10000</v>
      </c>
      <c r="C10" s="6" t="str">
        <f>ROUND(D10/10000,0)&amp;"萬"</f>
        <v>348萬</v>
      </c>
      <c r="D10" s="7">
        <f>MAX(-PV($C$5/12,$C$7*12,B10)+$C$4,-PV($C$5/12,$C$7*12,B10)/IF($C$6&gt;0,$C$6,100))</f>
        <v>3476740.3484656177</v>
      </c>
      <c r="E10" s="6" t="str">
        <f>ROUND(F10/10000,0)&amp;"萬"</f>
        <v>150萬</v>
      </c>
      <c r="F10" s="8">
        <f t="shared" ref="F10:F47" si="0">MAX(D10*(1-$C$6),$C$4)</f>
        <v>1500000</v>
      </c>
      <c r="G10" s="9" t="str">
        <f t="shared" ref="G10:G47" si="1">IF(F10&lt;$C$4,0,ROUND((F10-$C$4)/B10/12,1))&amp;"年"</f>
        <v>0年</v>
      </c>
      <c r="H10" s="6" t="str">
        <f>ROUND(I10/10000,0)&amp;"萬"</f>
        <v>390萬</v>
      </c>
      <c r="I10" s="7">
        <f>B10*$C$7*12+F10</f>
        <v>3900000</v>
      </c>
      <c r="J10" s="6" t="str">
        <f>ROUND(K10/10000,0)&amp;"萬"</f>
        <v>42萬</v>
      </c>
      <c r="K10" s="10">
        <f>I10-D10</f>
        <v>423259.65153438225</v>
      </c>
      <c r="M10" s="11"/>
    </row>
    <row r="11" spans="2:14" x14ac:dyDescent="0.25">
      <c r="B11" s="4">
        <v>15000</v>
      </c>
      <c r="C11" s="6" t="str">
        <f t="shared" ref="C11:C47" si="2">ROUND(D11/10000,0)&amp;"萬"</f>
        <v>447萬</v>
      </c>
      <c r="D11" s="7">
        <f t="shared" ref="D11:D47" si="3">MAX(-PV($C$5/12,$C$7*12,B11)+$C$4,-PV($C$5/12,$C$7*12,B11)/IF($C$6&gt;0,$C$6,100))</f>
        <v>4465110.5226984266</v>
      </c>
      <c r="E11" s="6" t="str">
        <f t="shared" ref="E11:E47" si="4">ROUND(F11/10000,0)&amp;"萬"</f>
        <v>150萬</v>
      </c>
      <c r="F11" s="8">
        <f t="shared" si="0"/>
        <v>1500000</v>
      </c>
      <c r="G11" s="9" t="str">
        <f t="shared" si="1"/>
        <v>0年</v>
      </c>
      <c r="H11" s="6" t="str">
        <f t="shared" ref="H11:H47" si="5">ROUND(I11/10000,0)&amp;"萬"</f>
        <v>510萬</v>
      </c>
      <c r="I11" s="7">
        <f t="shared" ref="I11:I47" si="6">B11*$C$7*12+F11</f>
        <v>5100000</v>
      </c>
      <c r="J11" s="6" t="str">
        <f t="shared" ref="J11:J47" si="7">ROUND(K11/10000,0)&amp;"萬"</f>
        <v>63萬</v>
      </c>
      <c r="K11" s="10">
        <f t="shared" ref="K11:K47" si="8">I11-D11</f>
        <v>634889.47730157338</v>
      </c>
      <c r="M11" s="12"/>
    </row>
    <row r="12" spans="2:14" x14ac:dyDescent="0.25">
      <c r="B12" s="4">
        <v>20000</v>
      </c>
      <c r="C12" s="6" t="str">
        <f t="shared" si="2"/>
        <v>565萬</v>
      </c>
      <c r="D12" s="7">
        <f t="shared" si="3"/>
        <v>5647829.5670446223</v>
      </c>
      <c r="E12" s="6" t="str">
        <f t="shared" si="4"/>
        <v>169萬</v>
      </c>
      <c r="F12" s="8">
        <f t="shared" si="0"/>
        <v>1694348.870113387</v>
      </c>
      <c r="G12" s="9" t="str">
        <f t="shared" si="1"/>
        <v>0.8年</v>
      </c>
      <c r="H12" s="6" t="str">
        <f t="shared" si="5"/>
        <v>649萬</v>
      </c>
      <c r="I12" s="7">
        <f t="shared" si="6"/>
        <v>6494348.8701133868</v>
      </c>
      <c r="J12" s="6" t="str">
        <f t="shared" si="7"/>
        <v>85萬</v>
      </c>
      <c r="K12" s="10">
        <f t="shared" si="8"/>
        <v>846519.30306876451</v>
      </c>
    </row>
    <row r="13" spans="2:14" x14ac:dyDescent="0.25">
      <c r="B13" s="4">
        <v>25000</v>
      </c>
      <c r="C13" s="6" t="str">
        <f t="shared" si="2"/>
        <v>706萬</v>
      </c>
      <c r="D13" s="7">
        <f t="shared" si="3"/>
        <v>7059786.9588057781</v>
      </c>
      <c r="E13" s="6" t="str">
        <f t="shared" si="4"/>
        <v>212萬</v>
      </c>
      <c r="F13" s="8">
        <f t="shared" si="0"/>
        <v>2117936.0876417337</v>
      </c>
      <c r="G13" s="9" t="str">
        <f t="shared" si="1"/>
        <v>2.1年</v>
      </c>
      <c r="H13" s="6" t="str">
        <f t="shared" si="5"/>
        <v>812萬</v>
      </c>
      <c r="I13" s="7">
        <f t="shared" si="6"/>
        <v>8117936.0876417337</v>
      </c>
      <c r="J13" s="6" t="str">
        <f t="shared" si="7"/>
        <v>106萬</v>
      </c>
      <c r="K13" s="10">
        <f t="shared" si="8"/>
        <v>1058149.1288359556</v>
      </c>
    </row>
    <row r="14" spans="2:14" x14ac:dyDescent="0.25">
      <c r="B14" s="4">
        <v>30000</v>
      </c>
      <c r="C14" s="6" t="str">
        <f t="shared" si="2"/>
        <v>847萬</v>
      </c>
      <c r="D14" s="7">
        <f t="shared" si="3"/>
        <v>8471744.3505669329</v>
      </c>
      <c r="E14" s="6" t="str">
        <f t="shared" si="4"/>
        <v>254萬</v>
      </c>
      <c r="F14" s="8">
        <f t="shared" si="0"/>
        <v>2541523.3051700802</v>
      </c>
      <c r="G14" s="9" t="str">
        <f t="shared" si="1"/>
        <v>2.9年</v>
      </c>
      <c r="H14" s="6" t="str">
        <f t="shared" si="5"/>
        <v>974萬</v>
      </c>
      <c r="I14" s="7">
        <f t="shared" si="6"/>
        <v>9741523.3051700797</v>
      </c>
      <c r="J14" s="6" t="str">
        <f t="shared" si="7"/>
        <v>127萬</v>
      </c>
      <c r="K14" s="10">
        <f t="shared" si="8"/>
        <v>1269778.9546031468</v>
      </c>
    </row>
    <row r="15" spans="2:14" x14ac:dyDescent="0.25">
      <c r="B15" s="4">
        <v>35000</v>
      </c>
      <c r="C15" s="6" t="str">
        <f t="shared" si="2"/>
        <v>988萬</v>
      </c>
      <c r="D15" s="7">
        <f t="shared" si="3"/>
        <v>9883701.7423280887</v>
      </c>
      <c r="E15" s="6" t="str">
        <f t="shared" si="4"/>
        <v>297萬</v>
      </c>
      <c r="F15" s="8">
        <f t="shared" si="0"/>
        <v>2965110.5226984271</v>
      </c>
      <c r="G15" s="9" t="str">
        <f t="shared" si="1"/>
        <v>3.5年</v>
      </c>
      <c r="H15" s="6" t="str">
        <f t="shared" si="5"/>
        <v>1137萬</v>
      </c>
      <c r="I15" s="7">
        <f t="shared" si="6"/>
        <v>11365110.522698427</v>
      </c>
      <c r="J15" s="6" t="str">
        <f t="shared" si="7"/>
        <v>148萬</v>
      </c>
      <c r="K15" s="10">
        <f t="shared" si="8"/>
        <v>1481408.7803703379</v>
      </c>
    </row>
    <row r="16" spans="2:14" x14ac:dyDescent="0.25">
      <c r="B16" s="4">
        <v>40000</v>
      </c>
      <c r="C16" s="6" t="str">
        <f t="shared" si="2"/>
        <v>1130萬</v>
      </c>
      <c r="D16" s="7">
        <f t="shared" si="3"/>
        <v>11295659.134089245</v>
      </c>
      <c r="E16" s="6" t="str">
        <f t="shared" si="4"/>
        <v>339萬</v>
      </c>
      <c r="F16" s="8">
        <f t="shared" si="0"/>
        <v>3388697.740226774</v>
      </c>
      <c r="G16" s="9" t="str">
        <f t="shared" si="1"/>
        <v>3.9年</v>
      </c>
      <c r="H16" s="6" t="str">
        <f t="shared" si="5"/>
        <v>1299萬</v>
      </c>
      <c r="I16" s="7">
        <f t="shared" si="6"/>
        <v>12988697.740226774</v>
      </c>
      <c r="J16" s="6" t="str">
        <f t="shared" si="7"/>
        <v>169萬</v>
      </c>
      <c r="K16" s="10">
        <f t="shared" si="8"/>
        <v>1693038.606137529</v>
      </c>
    </row>
    <row r="17" spans="2:11" x14ac:dyDescent="0.25">
      <c r="B17" s="4">
        <v>45000</v>
      </c>
      <c r="C17" s="6" t="str">
        <f t="shared" si="2"/>
        <v>1271萬</v>
      </c>
      <c r="D17" s="7">
        <f t="shared" si="3"/>
        <v>12707616.525850398</v>
      </c>
      <c r="E17" s="6" t="str">
        <f t="shared" si="4"/>
        <v>381萬</v>
      </c>
      <c r="F17" s="8">
        <f t="shared" si="0"/>
        <v>3812284.95775512</v>
      </c>
      <c r="G17" s="9" t="str">
        <f t="shared" si="1"/>
        <v>4.3年</v>
      </c>
      <c r="H17" s="6" t="str">
        <f t="shared" si="5"/>
        <v>1461萬</v>
      </c>
      <c r="I17" s="7">
        <f t="shared" si="6"/>
        <v>14612284.95775512</v>
      </c>
      <c r="J17" s="6" t="str">
        <f t="shared" si="7"/>
        <v>190萬</v>
      </c>
      <c r="K17" s="10">
        <f t="shared" si="8"/>
        <v>1904668.431904722</v>
      </c>
    </row>
    <row r="18" spans="2:11" x14ac:dyDescent="0.25">
      <c r="B18" s="4">
        <v>50000</v>
      </c>
      <c r="C18" s="6" t="str">
        <f t="shared" si="2"/>
        <v>1412萬</v>
      </c>
      <c r="D18" s="7">
        <f t="shared" si="3"/>
        <v>14119573.917611556</v>
      </c>
      <c r="E18" s="6" t="str">
        <f t="shared" si="4"/>
        <v>424萬</v>
      </c>
      <c r="F18" s="8">
        <f t="shared" si="0"/>
        <v>4235872.1752834674</v>
      </c>
      <c r="G18" s="9" t="str">
        <f t="shared" si="1"/>
        <v>4.6年</v>
      </c>
      <c r="H18" s="6" t="str">
        <f t="shared" si="5"/>
        <v>1624萬</v>
      </c>
      <c r="I18" s="7">
        <f t="shared" si="6"/>
        <v>16235872.175283467</v>
      </c>
      <c r="J18" s="6" t="str">
        <f t="shared" si="7"/>
        <v>212萬</v>
      </c>
      <c r="K18" s="10">
        <f t="shared" si="8"/>
        <v>2116298.2576719113</v>
      </c>
    </row>
    <row r="19" spans="2:11" x14ac:dyDescent="0.25">
      <c r="B19" s="4">
        <v>55000</v>
      </c>
      <c r="C19" s="6" t="str">
        <f t="shared" si="2"/>
        <v>1553萬</v>
      </c>
      <c r="D19" s="7">
        <f t="shared" si="3"/>
        <v>15531531.30937271</v>
      </c>
      <c r="E19" s="6" t="str">
        <f t="shared" si="4"/>
        <v>466萬</v>
      </c>
      <c r="F19" s="8">
        <f t="shared" si="0"/>
        <v>4659459.3928118134</v>
      </c>
      <c r="G19" s="9" t="str">
        <f t="shared" si="1"/>
        <v>4.8年</v>
      </c>
      <c r="H19" s="6" t="str">
        <f t="shared" si="5"/>
        <v>1786萬</v>
      </c>
      <c r="I19" s="7">
        <f t="shared" si="6"/>
        <v>17859459.392811812</v>
      </c>
      <c r="J19" s="6" t="str">
        <f t="shared" si="7"/>
        <v>233萬</v>
      </c>
      <c r="K19" s="10">
        <f t="shared" si="8"/>
        <v>2327928.0834391024</v>
      </c>
    </row>
    <row r="20" spans="2:11" x14ac:dyDescent="0.25">
      <c r="B20" s="4">
        <v>60000</v>
      </c>
      <c r="C20" s="6" t="str">
        <f t="shared" si="2"/>
        <v>1694萬</v>
      </c>
      <c r="D20" s="7">
        <f t="shared" si="3"/>
        <v>16943488.701133866</v>
      </c>
      <c r="E20" s="6" t="str">
        <f t="shared" si="4"/>
        <v>508萬</v>
      </c>
      <c r="F20" s="8">
        <f t="shared" si="0"/>
        <v>5083046.6103401603</v>
      </c>
      <c r="G20" s="9" t="str">
        <f t="shared" si="1"/>
        <v>5年</v>
      </c>
      <c r="H20" s="6" t="str">
        <f t="shared" si="5"/>
        <v>1948萬</v>
      </c>
      <c r="I20" s="7">
        <f t="shared" si="6"/>
        <v>19483046.610340159</v>
      </c>
      <c r="J20" s="6" t="str">
        <f t="shared" si="7"/>
        <v>254萬</v>
      </c>
      <c r="K20" s="10">
        <f t="shared" si="8"/>
        <v>2539557.9092062935</v>
      </c>
    </row>
    <row r="21" spans="2:11" x14ac:dyDescent="0.25">
      <c r="B21" s="4">
        <v>65000</v>
      </c>
      <c r="C21" s="6" t="str">
        <f t="shared" si="2"/>
        <v>1836萬</v>
      </c>
      <c r="D21" s="7">
        <f t="shared" si="3"/>
        <v>18355446.09289502</v>
      </c>
      <c r="E21" s="6" t="str">
        <f t="shared" si="4"/>
        <v>551萬</v>
      </c>
      <c r="F21" s="8">
        <f t="shared" si="0"/>
        <v>5506633.8278685063</v>
      </c>
      <c r="G21" s="9" t="str">
        <f t="shared" si="1"/>
        <v>5.1年</v>
      </c>
      <c r="H21" s="6" t="str">
        <f t="shared" si="5"/>
        <v>2111萬</v>
      </c>
      <c r="I21" s="7">
        <f t="shared" si="6"/>
        <v>21106633.827868506</v>
      </c>
      <c r="J21" s="6" t="str">
        <f t="shared" si="7"/>
        <v>275萬</v>
      </c>
      <c r="K21" s="10">
        <f t="shared" si="8"/>
        <v>2751187.7349734865</v>
      </c>
    </row>
    <row r="22" spans="2:11" x14ac:dyDescent="0.25">
      <c r="B22" s="4">
        <v>70000</v>
      </c>
      <c r="C22" s="6" t="str">
        <f t="shared" si="2"/>
        <v>1977萬</v>
      </c>
      <c r="D22" s="7">
        <f t="shared" si="3"/>
        <v>19767403.484656177</v>
      </c>
      <c r="E22" s="6" t="str">
        <f t="shared" si="4"/>
        <v>593萬</v>
      </c>
      <c r="F22" s="8">
        <f t="shared" si="0"/>
        <v>5930221.0453968542</v>
      </c>
      <c r="G22" s="9" t="str">
        <f t="shared" si="1"/>
        <v>5.3年</v>
      </c>
      <c r="H22" s="6" t="str">
        <f t="shared" si="5"/>
        <v>2273萬</v>
      </c>
      <c r="I22" s="7">
        <f t="shared" si="6"/>
        <v>22730221.045396853</v>
      </c>
      <c r="J22" s="6" t="str">
        <f t="shared" si="7"/>
        <v>296萬</v>
      </c>
      <c r="K22" s="10">
        <f t="shared" si="8"/>
        <v>2962817.5607406758</v>
      </c>
    </row>
    <row r="23" spans="2:11" x14ac:dyDescent="0.25">
      <c r="B23" s="4">
        <v>75000</v>
      </c>
      <c r="C23" s="6" t="str">
        <f t="shared" si="2"/>
        <v>2118萬</v>
      </c>
      <c r="D23" s="7">
        <f t="shared" si="3"/>
        <v>21179360.876417331</v>
      </c>
      <c r="E23" s="6" t="str">
        <f t="shared" si="4"/>
        <v>635萬</v>
      </c>
      <c r="F23" s="8">
        <f t="shared" si="0"/>
        <v>6353808.2629252002</v>
      </c>
      <c r="G23" s="9" t="str">
        <f t="shared" si="1"/>
        <v>5.4年</v>
      </c>
      <c r="H23" s="6" t="str">
        <f t="shared" si="5"/>
        <v>2435萬</v>
      </c>
      <c r="I23" s="7">
        <f t="shared" si="6"/>
        <v>24353808.2629252</v>
      </c>
      <c r="J23" s="6" t="str">
        <f t="shared" si="7"/>
        <v>317萬</v>
      </c>
      <c r="K23" s="10">
        <f t="shared" si="8"/>
        <v>3174447.3865078688</v>
      </c>
    </row>
    <row r="24" spans="2:11" x14ac:dyDescent="0.25">
      <c r="B24" s="4">
        <v>80000</v>
      </c>
      <c r="C24" s="6" t="str">
        <f t="shared" si="2"/>
        <v>2259萬</v>
      </c>
      <c r="D24" s="7">
        <f t="shared" si="3"/>
        <v>22591318.268178489</v>
      </c>
      <c r="E24" s="6" t="str">
        <f t="shared" si="4"/>
        <v>678萬</v>
      </c>
      <c r="F24" s="8">
        <f t="shared" si="0"/>
        <v>6777395.480453548</v>
      </c>
      <c r="G24" s="9" t="str">
        <f t="shared" si="1"/>
        <v>5.5年</v>
      </c>
      <c r="H24" s="6" t="str">
        <f t="shared" si="5"/>
        <v>2598萬</v>
      </c>
      <c r="I24" s="7">
        <f t="shared" si="6"/>
        <v>25977395.480453547</v>
      </c>
      <c r="J24" s="6" t="str">
        <f t="shared" si="7"/>
        <v>339萬</v>
      </c>
      <c r="K24" s="10">
        <f t="shared" si="8"/>
        <v>3386077.212275058</v>
      </c>
    </row>
    <row r="25" spans="2:11" x14ac:dyDescent="0.25">
      <c r="B25" s="4">
        <v>85000</v>
      </c>
      <c r="C25" s="6" t="str">
        <f t="shared" si="2"/>
        <v>2400萬</v>
      </c>
      <c r="D25" s="7">
        <f t="shared" si="3"/>
        <v>24003275.659939643</v>
      </c>
      <c r="E25" s="6" t="str">
        <f t="shared" si="4"/>
        <v>720萬</v>
      </c>
      <c r="F25" s="8">
        <f t="shared" si="0"/>
        <v>7200982.697981894</v>
      </c>
      <c r="G25" s="9" t="str">
        <f t="shared" si="1"/>
        <v>5.6年</v>
      </c>
      <c r="H25" s="6" t="str">
        <f t="shared" si="5"/>
        <v>2760萬</v>
      </c>
      <c r="I25" s="7">
        <f t="shared" si="6"/>
        <v>27600982.697981894</v>
      </c>
      <c r="J25" s="6" t="str">
        <f t="shared" si="7"/>
        <v>360萬</v>
      </c>
      <c r="K25" s="10">
        <f t="shared" si="8"/>
        <v>3597707.038042251</v>
      </c>
    </row>
    <row r="26" spans="2:11" x14ac:dyDescent="0.25">
      <c r="B26" s="4">
        <v>90000</v>
      </c>
      <c r="C26" s="6" t="str">
        <f t="shared" si="2"/>
        <v>2542萬</v>
      </c>
      <c r="D26" s="7">
        <f t="shared" si="3"/>
        <v>25415233.051700797</v>
      </c>
      <c r="E26" s="6" t="str">
        <f t="shared" si="4"/>
        <v>762萬</v>
      </c>
      <c r="F26" s="8">
        <f t="shared" si="0"/>
        <v>7624569.91551024</v>
      </c>
      <c r="G26" s="9" t="str">
        <f t="shared" si="1"/>
        <v>5.7年</v>
      </c>
      <c r="H26" s="6" t="str">
        <f t="shared" si="5"/>
        <v>2922萬</v>
      </c>
      <c r="I26" s="7">
        <f t="shared" si="6"/>
        <v>29224569.915510241</v>
      </c>
      <c r="J26" s="6" t="str">
        <f t="shared" si="7"/>
        <v>381萬</v>
      </c>
      <c r="K26" s="10">
        <f t="shared" si="8"/>
        <v>3809336.863809444</v>
      </c>
    </row>
    <row r="27" spans="2:11" x14ac:dyDescent="0.25">
      <c r="B27" s="4">
        <v>95000</v>
      </c>
      <c r="C27" s="6" t="str">
        <f t="shared" si="2"/>
        <v>2683萬</v>
      </c>
      <c r="D27" s="7">
        <f t="shared" si="3"/>
        <v>26827190.443461955</v>
      </c>
      <c r="E27" s="6" t="str">
        <f t="shared" si="4"/>
        <v>805萬</v>
      </c>
      <c r="F27" s="8">
        <f t="shared" si="0"/>
        <v>8048157.1330385879</v>
      </c>
      <c r="G27" s="9" t="str">
        <f t="shared" si="1"/>
        <v>5.7年</v>
      </c>
      <c r="H27" s="6" t="str">
        <f t="shared" si="5"/>
        <v>3085萬</v>
      </c>
      <c r="I27" s="7">
        <f t="shared" si="6"/>
        <v>30848157.133038588</v>
      </c>
      <c r="J27" s="6" t="str">
        <f t="shared" si="7"/>
        <v>402萬</v>
      </c>
      <c r="K27" s="10">
        <f t="shared" si="8"/>
        <v>4020966.6895766333</v>
      </c>
    </row>
    <row r="28" spans="2:11" x14ac:dyDescent="0.25">
      <c r="B28" s="4">
        <v>100000</v>
      </c>
      <c r="C28" s="6" t="str">
        <f t="shared" si="2"/>
        <v>2824萬</v>
      </c>
      <c r="D28" s="7">
        <f t="shared" si="3"/>
        <v>28239147.835223112</v>
      </c>
      <c r="E28" s="6" t="str">
        <f t="shared" si="4"/>
        <v>847萬</v>
      </c>
      <c r="F28" s="8">
        <f t="shared" si="0"/>
        <v>8471744.3505669348</v>
      </c>
      <c r="G28" s="9" t="str">
        <f t="shared" si="1"/>
        <v>5.8年</v>
      </c>
      <c r="H28" s="6" t="str">
        <f t="shared" si="5"/>
        <v>3247萬</v>
      </c>
      <c r="I28" s="7">
        <f t="shared" si="6"/>
        <v>32471744.350566935</v>
      </c>
      <c r="J28" s="6" t="str">
        <f t="shared" si="7"/>
        <v>423萬</v>
      </c>
      <c r="K28" s="10">
        <f t="shared" si="8"/>
        <v>4232596.5153438225</v>
      </c>
    </row>
    <row r="29" spans="2:11" x14ac:dyDescent="0.25">
      <c r="B29" s="4">
        <v>110000</v>
      </c>
      <c r="C29" s="6" t="str">
        <f t="shared" si="2"/>
        <v>3106萬</v>
      </c>
      <c r="D29" s="7">
        <f t="shared" si="3"/>
        <v>31063062.61874542</v>
      </c>
      <c r="E29" s="6" t="str">
        <f t="shared" si="4"/>
        <v>932萬</v>
      </c>
      <c r="F29" s="8">
        <f t="shared" si="0"/>
        <v>9318918.7856236268</v>
      </c>
      <c r="G29" s="9" t="str">
        <f t="shared" si="1"/>
        <v>5.9年</v>
      </c>
      <c r="H29" s="6" t="str">
        <f t="shared" si="5"/>
        <v>3572萬</v>
      </c>
      <c r="I29" s="7">
        <f t="shared" si="6"/>
        <v>35718918.785623625</v>
      </c>
      <c r="J29" s="6" t="str">
        <f t="shared" si="7"/>
        <v>466萬</v>
      </c>
      <c r="K29" s="10">
        <f t="shared" si="8"/>
        <v>4655856.1668782048</v>
      </c>
    </row>
    <row r="30" spans="2:11" x14ac:dyDescent="0.25">
      <c r="B30" s="4">
        <v>120000</v>
      </c>
      <c r="C30" s="6" t="str">
        <f t="shared" si="2"/>
        <v>3389萬</v>
      </c>
      <c r="D30" s="7">
        <f t="shared" si="3"/>
        <v>33886977.402267732</v>
      </c>
      <c r="E30" s="6" t="str">
        <f t="shared" si="4"/>
        <v>1017萬</v>
      </c>
      <c r="F30" s="8">
        <f t="shared" si="0"/>
        <v>10166093.220680321</v>
      </c>
      <c r="G30" s="9" t="str">
        <f t="shared" si="1"/>
        <v>6年</v>
      </c>
      <c r="H30" s="6" t="str">
        <f t="shared" si="5"/>
        <v>3897萬</v>
      </c>
      <c r="I30" s="7">
        <f t="shared" si="6"/>
        <v>38966093.220680319</v>
      </c>
      <c r="J30" s="6" t="str">
        <f t="shared" si="7"/>
        <v>508萬</v>
      </c>
      <c r="K30" s="10">
        <f t="shared" si="8"/>
        <v>5079115.818412587</v>
      </c>
    </row>
    <row r="31" spans="2:11" x14ac:dyDescent="0.25">
      <c r="B31" s="4">
        <v>130000</v>
      </c>
      <c r="C31" s="6" t="str">
        <f t="shared" si="2"/>
        <v>3671萬</v>
      </c>
      <c r="D31" s="7">
        <f t="shared" si="3"/>
        <v>36710892.18579004</v>
      </c>
      <c r="E31" s="6" t="str">
        <f t="shared" si="4"/>
        <v>1101萬</v>
      </c>
      <c r="F31" s="8">
        <f t="shared" si="0"/>
        <v>11013267.655737013</v>
      </c>
      <c r="G31" s="9" t="str">
        <f t="shared" si="1"/>
        <v>6.1年</v>
      </c>
      <c r="H31" s="6" t="str">
        <f t="shared" si="5"/>
        <v>4221萬</v>
      </c>
      <c r="I31" s="7">
        <f t="shared" si="6"/>
        <v>42213267.655737013</v>
      </c>
      <c r="J31" s="6" t="str">
        <f t="shared" si="7"/>
        <v>550萬</v>
      </c>
      <c r="K31" s="10">
        <f t="shared" si="8"/>
        <v>5502375.469946973</v>
      </c>
    </row>
    <row r="32" spans="2:11" x14ac:dyDescent="0.25">
      <c r="B32" s="4">
        <v>140000</v>
      </c>
      <c r="C32" s="6" t="str">
        <f t="shared" si="2"/>
        <v>3953萬</v>
      </c>
      <c r="D32" s="7">
        <f t="shared" si="3"/>
        <v>39534806.969312355</v>
      </c>
      <c r="E32" s="6" t="str">
        <f t="shared" si="4"/>
        <v>1186萬</v>
      </c>
      <c r="F32" s="8">
        <f t="shared" si="0"/>
        <v>11860442.090793708</v>
      </c>
      <c r="G32" s="9" t="str">
        <f t="shared" si="1"/>
        <v>6.2年</v>
      </c>
      <c r="H32" s="6" t="str">
        <f t="shared" si="5"/>
        <v>4546萬</v>
      </c>
      <c r="I32" s="7">
        <f t="shared" si="6"/>
        <v>45460442.090793706</v>
      </c>
      <c r="J32" s="6" t="str">
        <f t="shared" si="7"/>
        <v>593萬</v>
      </c>
      <c r="K32" s="10">
        <f t="shared" si="8"/>
        <v>5925635.1214813516</v>
      </c>
    </row>
    <row r="33" spans="2:11" x14ac:dyDescent="0.25">
      <c r="B33" s="4">
        <v>150000</v>
      </c>
      <c r="C33" s="6" t="str">
        <f t="shared" si="2"/>
        <v>4236萬</v>
      </c>
      <c r="D33" s="7">
        <f t="shared" si="3"/>
        <v>42358721.752834663</v>
      </c>
      <c r="E33" s="6" t="str">
        <f t="shared" si="4"/>
        <v>1271萬</v>
      </c>
      <c r="F33" s="8">
        <f t="shared" si="0"/>
        <v>12707616.5258504</v>
      </c>
      <c r="G33" s="9" t="str">
        <f t="shared" si="1"/>
        <v>6.2年</v>
      </c>
      <c r="H33" s="6" t="str">
        <f t="shared" si="5"/>
        <v>4871萬</v>
      </c>
      <c r="I33" s="7">
        <f t="shared" si="6"/>
        <v>48707616.5258504</v>
      </c>
      <c r="J33" s="6" t="str">
        <f t="shared" si="7"/>
        <v>635萬</v>
      </c>
      <c r="K33" s="10">
        <f t="shared" si="8"/>
        <v>6348894.7730157375</v>
      </c>
    </row>
    <row r="34" spans="2:11" x14ac:dyDescent="0.25">
      <c r="B34" s="4">
        <v>160000</v>
      </c>
      <c r="C34" s="6" t="str">
        <f t="shared" si="2"/>
        <v>4518萬</v>
      </c>
      <c r="D34" s="7">
        <f t="shared" si="3"/>
        <v>45182636.536356978</v>
      </c>
      <c r="E34" s="6" t="str">
        <f t="shared" si="4"/>
        <v>1355萬</v>
      </c>
      <c r="F34" s="8">
        <f t="shared" si="0"/>
        <v>13554790.960907096</v>
      </c>
      <c r="G34" s="9" t="str">
        <f t="shared" si="1"/>
        <v>6.3年</v>
      </c>
      <c r="H34" s="6" t="str">
        <f t="shared" si="5"/>
        <v>5195萬</v>
      </c>
      <c r="I34" s="7">
        <f t="shared" si="6"/>
        <v>51954790.960907094</v>
      </c>
      <c r="J34" s="6" t="str">
        <f t="shared" si="7"/>
        <v>677萬</v>
      </c>
      <c r="K34" s="10">
        <f t="shared" si="8"/>
        <v>6772154.4245501161</v>
      </c>
    </row>
    <row r="35" spans="2:11" x14ac:dyDescent="0.25">
      <c r="B35" s="4">
        <v>170000</v>
      </c>
      <c r="C35" s="6" t="str">
        <f t="shared" si="2"/>
        <v>4801萬</v>
      </c>
      <c r="D35" s="7">
        <f t="shared" si="3"/>
        <v>48006551.319879286</v>
      </c>
      <c r="E35" s="6" t="str">
        <f t="shared" si="4"/>
        <v>1440萬</v>
      </c>
      <c r="F35" s="8">
        <f t="shared" si="0"/>
        <v>14401965.395963788</v>
      </c>
      <c r="G35" s="9" t="str">
        <f t="shared" si="1"/>
        <v>6.3年</v>
      </c>
      <c r="H35" s="6" t="str">
        <f t="shared" si="5"/>
        <v>5520萬</v>
      </c>
      <c r="I35" s="7">
        <f t="shared" si="6"/>
        <v>55201965.395963788</v>
      </c>
      <c r="J35" s="6" t="str">
        <f t="shared" si="7"/>
        <v>720萬</v>
      </c>
      <c r="K35" s="10">
        <f t="shared" si="8"/>
        <v>7195414.076084502</v>
      </c>
    </row>
    <row r="36" spans="2:11" x14ac:dyDescent="0.25">
      <c r="B36" s="4">
        <v>180000</v>
      </c>
      <c r="C36" s="6" t="str">
        <f t="shared" si="2"/>
        <v>5083萬</v>
      </c>
      <c r="D36" s="7">
        <f t="shared" si="3"/>
        <v>50830466.103401594</v>
      </c>
      <c r="E36" s="6" t="str">
        <f t="shared" si="4"/>
        <v>1525萬</v>
      </c>
      <c r="F36" s="8">
        <f t="shared" si="0"/>
        <v>15249139.83102048</v>
      </c>
      <c r="G36" s="9" t="str">
        <f t="shared" si="1"/>
        <v>6.4年</v>
      </c>
      <c r="H36" s="6" t="str">
        <f t="shared" si="5"/>
        <v>5845萬</v>
      </c>
      <c r="I36" s="7">
        <f t="shared" si="6"/>
        <v>58449139.831020482</v>
      </c>
      <c r="J36" s="6" t="str">
        <f t="shared" si="7"/>
        <v>762萬</v>
      </c>
      <c r="K36" s="10">
        <f t="shared" si="8"/>
        <v>7618673.727618888</v>
      </c>
    </row>
    <row r="37" spans="2:11" x14ac:dyDescent="0.25">
      <c r="B37" s="4">
        <v>190000</v>
      </c>
      <c r="C37" s="6" t="str">
        <f t="shared" si="2"/>
        <v>5365萬</v>
      </c>
      <c r="D37" s="7">
        <f t="shared" si="3"/>
        <v>53654380.886923909</v>
      </c>
      <c r="E37" s="6" t="str">
        <f t="shared" si="4"/>
        <v>1610萬</v>
      </c>
      <c r="F37" s="8">
        <f t="shared" si="0"/>
        <v>16096314.266077176</v>
      </c>
      <c r="G37" s="9" t="str">
        <f t="shared" si="1"/>
        <v>6.4年</v>
      </c>
      <c r="H37" s="6" t="str">
        <f t="shared" si="5"/>
        <v>6170萬</v>
      </c>
      <c r="I37" s="7">
        <f t="shared" si="6"/>
        <v>61696314.266077176</v>
      </c>
      <c r="J37" s="6" t="str">
        <f t="shared" si="7"/>
        <v>804萬</v>
      </c>
      <c r="K37" s="10">
        <f t="shared" si="8"/>
        <v>8041933.3791532665</v>
      </c>
    </row>
    <row r="38" spans="2:11" x14ac:dyDescent="0.25">
      <c r="B38" s="4">
        <v>200000</v>
      </c>
      <c r="C38" s="6" t="str">
        <f t="shared" si="2"/>
        <v>5648萬</v>
      </c>
      <c r="D38" s="7">
        <f t="shared" si="3"/>
        <v>56478295.670446225</v>
      </c>
      <c r="E38" s="6" t="str">
        <f t="shared" si="4"/>
        <v>1694萬</v>
      </c>
      <c r="F38" s="8">
        <f t="shared" si="0"/>
        <v>16943488.70113387</v>
      </c>
      <c r="G38" s="9" t="str">
        <f t="shared" si="1"/>
        <v>6.4年</v>
      </c>
      <c r="H38" s="6" t="str">
        <f t="shared" si="5"/>
        <v>6494萬</v>
      </c>
      <c r="I38" s="7">
        <f t="shared" si="6"/>
        <v>64943488.70113387</v>
      </c>
      <c r="J38" s="6" t="str">
        <f t="shared" si="7"/>
        <v>847萬</v>
      </c>
      <c r="K38" s="10">
        <f t="shared" si="8"/>
        <v>8465193.0306876451</v>
      </c>
    </row>
    <row r="39" spans="2:11" x14ac:dyDescent="0.25">
      <c r="B39" s="4">
        <v>220000</v>
      </c>
      <c r="C39" s="6" t="str">
        <f t="shared" si="2"/>
        <v>6213萬</v>
      </c>
      <c r="D39" s="7">
        <f t="shared" si="3"/>
        <v>62126125.23749084</v>
      </c>
      <c r="E39" s="6" t="str">
        <f t="shared" si="4"/>
        <v>1864萬</v>
      </c>
      <c r="F39" s="8">
        <f t="shared" si="0"/>
        <v>18637837.571247254</v>
      </c>
      <c r="G39" s="9" t="str">
        <f t="shared" si="1"/>
        <v>6.5年</v>
      </c>
      <c r="H39" s="6" t="str">
        <f t="shared" si="5"/>
        <v>7144萬</v>
      </c>
      <c r="I39" s="7">
        <f t="shared" si="6"/>
        <v>71437837.57124725</v>
      </c>
      <c r="J39" s="6" t="str">
        <f t="shared" si="7"/>
        <v>931萬</v>
      </c>
      <c r="K39" s="10">
        <f t="shared" si="8"/>
        <v>9311712.3337564096</v>
      </c>
    </row>
    <row r="40" spans="2:11" x14ac:dyDescent="0.25">
      <c r="B40" s="4">
        <v>240000</v>
      </c>
      <c r="C40" s="6" t="str">
        <f t="shared" si="2"/>
        <v>6777萬</v>
      </c>
      <c r="D40" s="7">
        <f t="shared" si="3"/>
        <v>67773954.804535463</v>
      </c>
      <c r="E40" s="6" t="str">
        <f t="shared" si="4"/>
        <v>2033萬</v>
      </c>
      <c r="F40" s="8">
        <f t="shared" si="0"/>
        <v>20332186.441360641</v>
      </c>
      <c r="G40" s="9" t="str">
        <f t="shared" si="1"/>
        <v>6.5年</v>
      </c>
      <c r="H40" s="6" t="str">
        <f t="shared" si="5"/>
        <v>7793萬</v>
      </c>
      <c r="I40" s="7">
        <f t="shared" si="6"/>
        <v>77932186.441360638</v>
      </c>
      <c r="J40" s="6" t="str">
        <f t="shared" si="7"/>
        <v>1016萬</v>
      </c>
      <c r="K40" s="10">
        <f t="shared" si="8"/>
        <v>10158231.636825174</v>
      </c>
    </row>
    <row r="41" spans="2:11" x14ac:dyDescent="0.25">
      <c r="B41" s="4">
        <v>260000</v>
      </c>
      <c r="C41" s="6" t="str">
        <f t="shared" si="2"/>
        <v>7342萬</v>
      </c>
      <c r="D41" s="7">
        <f t="shared" si="3"/>
        <v>73421784.371580079</v>
      </c>
      <c r="E41" s="6" t="str">
        <f t="shared" si="4"/>
        <v>2203萬</v>
      </c>
      <c r="F41" s="8">
        <f t="shared" si="0"/>
        <v>22026535.311474025</v>
      </c>
      <c r="G41" s="9" t="str">
        <f t="shared" si="1"/>
        <v>6.6年</v>
      </c>
      <c r="H41" s="6" t="str">
        <f t="shared" si="5"/>
        <v>8443萬</v>
      </c>
      <c r="I41" s="7">
        <f t="shared" si="6"/>
        <v>84426535.311474025</v>
      </c>
      <c r="J41" s="6" t="str">
        <f t="shared" si="7"/>
        <v>1100萬</v>
      </c>
      <c r="K41" s="10">
        <f t="shared" si="8"/>
        <v>11004750.939893946</v>
      </c>
    </row>
    <row r="42" spans="2:11" x14ac:dyDescent="0.25">
      <c r="B42" s="4">
        <v>280000</v>
      </c>
      <c r="C42" s="6" t="str">
        <f t="shared" si="2"/>
        <v>7907萬</v>
      </c>
      <c r="D42" s="7">
        <f t="shared" si="3"/>
        <v>79069613.93862471</v>
      </c>
      <c r="E42" s="6" t="str">
        <f t="shared" si="4"/>
        <v>2372萬</v>
      </c>
      <c r="F42" s="8">
        <f t="shared" si="0"/>
        <v>23720884.181587417</v>
      </c>
      <c r="G42" s="9" t="str">
        <f t="shared" si="1"/>
        <v>6.6年</v>
      </c>
      <c r="H42" s="6" t="str">
        <f t="shared" si="5"/>
        <v>9092萬</v>
      </c>
      <c r="I42" s="7">
        <f t="shared" si="6"/>
        <v>90920884.181587413</v>
      </c>
      <c r="J42" s="6" t="str">
        <f t="shared" si="7"/>
        <v>1185萬</v>
      </c>
      <c r="K42" s="10">
        <f t="shared" si="8"/>
        <v>11851270.242962703</v>
      </c>
    </row>
    <row r="43" spans="2:11" x14ac:dyDescent="0.25">
      <c r="B43" s="4">
        <v>300000</v>
      </c>
      <c r="C43" s="6" t="str">
        <f t="shared" si="2"/>
        <v>8472萬</v>
      </c>
      <c r="D43" s="7">
        <f t="shared" si="3"/>
        <v>84717443.505669326</v>
      </c>
      <c r="E43" s="6" t="str">
        <f t="shared" si="4"/>
        <v>2542萬</v>
      </c>
      <c r="F43" s="8">
        <f t="shared" si="0"/>
        <v>25415233.051700801</v>
      </c>
      <c r="G43" s="9" t="str">
        <f t="shared" si="1"/>
        <v>6.6年</v>
      </c>
      <c r="H43" s="6" t="str">
        <f t="shared" si="5"/>
        <v>9742萬</v>
      </c>
      <c r="I43" s="7">
        <f t="shared" si="6"/>
        <v>97415233.051700801</v>
      </c>
      <c r="J43" s="6" t="str">
        <f t="shared" si="7"/>
        <v>1270萬</v>
      </c>
      <c r="K43" s="10">
        <f t="shared" si="8"/>
        <v>12697789.546031475</v>
      </c>
    </row>
    <row r="44" spans="2:11" x14ac:dyDescent="0.25">
      <c r="B44" s="4">
        <v>350000</v>
      </c>
      <c r="C44" s="6" t="str">
        <f t="shared" si="2"/>
        <v>9884萬</v>
      </c>
      <c r="D44" s="7">
        <f t="shared" si="3"/>
        <v>98837017.423280865</v>
      </c>
      <c r="E44" s="6" t="str">
        <f t="shared" si="4"/>
        <v>2965萬</v>
      </c>
      <c r="F44" s="8">
        <f t="shared" si="0"/>
        <v>29651105.226984262</v>
      </c>
      <c r="G44" s="9" t="str">
        <f t="shared" si="1"/>
        <v>6.7年</v>
      </c>
      <c r="H44" s="6" t="str">
        <f t="shared" si="5"/>
        <v>11365萬</v>
      </c>
      <c r="I44" s="7">
        <f t="shared" si="6"/>
        <v>113651105.22698426</v>
      </c>
      <c r="J44" s="6" t="str">
        <f t="shared" si="7"/>
        <v>1481萬</v>
      </c>
      <c r="K44" s="10">
        <f t="shared" si="8"/>
        <v>14814087.803703398</v>
      </c>
    </row>
    <row r="45" spans="2:11" x14ac:dyDescent="0.25">
      <c r="B45" s="4">
        <v>400000</v>
      </c>
      <c r="C45" s="6" t="str">
        <f t="shared" si="2"/>
        <v>11296萬</v>
      </c>
      <c r="D45" s="7">
        <f t="shared" si="3"/>
        <v>112956591.34089245</v>
      </c>
      <c r="E45" s="6" t="str">
        <f t="shared" si="4"/>
        <v>3389萬</v>
      </c>
      <c r="F45" s="8">
        <f t="shared" si="0"/>
        <v>33886977.402267739</v>
      </c>
      <c r="G45" s="9" t="str">
        <f t="shared" si="1"/>
        <v>6.7年</v>
      </c>
      <c r="H45" s="6" t="str">
        <f t="shared" si="5"/>
        <v>12989萬</v>
      </c>
      <c r="I45" s="7">
        <f t="shared" si="6"/>
        <v>129886977.40226774</v>
      </c>
      <c r="J45" s="6" t="str">
        <f t="shared" si="7"/>
        <v>1693萬</v>
      </c>
      <c r="K45" s="10">
        <f t="shared" si="8"/>
        <v>16930386.06137529</v>
      </c>
    </row>
    <row r="46" spans="2:11" x14ac:dyDescent="0.25">
      <c r="B46" s="4">
        <v>450000</v>
      </c>
      <c r="C46" s="6" t="str">
        <f t="shared" si="2"/>
        <v>12708萬</v>
      </c>
      <c r="D46" s="7">
        <f t="shared" si="3"/>
        <v>127076165.25850399</v>
      </c>
      <c r="E46" s="6" t="str">
        <f t="shared" si="4"/>
        <v>3812萬</v>
      </c>
      <c r="F46" s="8">
        <f t="shared" si="0"/>
        <v>38122849.577551201</v>
      </c>
      <c r="G46" s="9" t="str">
        <f t="shared" si="1"/>
        <v>6.8年</v>
      </c>
      <c r="H46" s="6" t="str">
        <f t="shared" si="5"/>
        <v>14612萬</v>
      </c>
      <c r="I46" s="7">
        <f t="shared" si="6"/>
        <v>146122849.57755119</v>
      </c>
      <c r="J46" s="6" t="str">
        <f t="shared" si="7"/>
        <v>1905萬</v>
      </c>
      <c r="K46" s="10">
        <f t="shared" si="8"/>
        <v>19046684.319047198</v>
      </c>
    </row>
    <row r="47" spans="2:11" x14ac:dyDescent="0.25">
      <c r="B47" s="4">
        <v>500000</v>
      </c>
      <c r="C47" s="6" t="str">
        <f t="shared" si="2"/>
        <v>14120萬</v>
      </c>
      <c r="D47" s="7">
        <f t="shared" si="3"/>
        <v>141195739.17611554</v>
      </c>
      <c r="E47" s="6" t="str">
        <f t="shared" si="4"/>
        <v>4236萬</v>
      </c>
      <c r="F47" s="8">
        <f t="shared" si="0"/>
        <v>42358721.75283467</v>
      </c>
      <c r="G47" s="9" t="str">
        <f t="shared" si="1"/>
        <v>6.8年</v>
      </c>
      <c r="H47" s="6" t="str">
        <f t="shared" si="5"/>
        <v>16236萬</v>
      </c>
      <c r="I47" s="7">
        <f t="shared" si="6"/>
        <v>162358721.75283468</v>
      </c>
      <c r="J47" s="6" t="str">
        <f t="shared" si="7"/>
        <v>2116萬</v>
      </c>
      <c r="K47" s="10">
        <f t="shared" si="8"/>
        <v>21162982.576719135</v>
      </c>
    </row>
  </sheetData>
  <sheetProtection algorithmName="SHA-512" hashValue="hrck75askJO73aUEEu1csGMaFUZciVI7vhGkJL6/UoQHpcJJUe8IaO16dAMCeQW1ENcGALk47w+O9S8AGDJG/w==" saltValue="Zd3iTAuHo6sDSXpc5HmZvQ==" spinCount="100000" sheet="1" objects="1" scenarios="1" selectLockedCells="1"/>
  <phoneticPr fontId="2" type="noConversion"/>
  <hyperlinks>
    <hyperlink ref="N6" r:id="rId1"/>
    <hyperlink ref="N7" r:id="rId2"/>
    <hyperlink ref="N9" r:id="rId3"/>
    <hyperlink ref="N8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2023-06-02T06:29:23Z</dcterms:modified>
</cp:coreProperties>
</file>