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.workspace\26.Unisa\Master of Data Science\Term 3 (SP52023)\RainfallModelling\"/>
    </mc:Choice>
  </mc:AlternateContent>
  <xr:revisionPtr revIDLastSave="0" documentId="13_ncr:20001_{D9228237-A320-41FD-A89B-7C4605767D25}" xr6:coauthVersionLast="47" xr6:coauthVersionMax="47" xr10:uidLastSave="{00000000-0000-0000-0000-000000000000}"/>
  <bookViews>
    <workbookView xWindow="0" yWindow="0" windowWidth="25170" windowHeight="15600" tabRatio="500" activeTab="5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  <sheet name="All" sheetId="13" r:id="rId13"/>
  </sheets>
  <definedNames>
    <definedName name="solver_adj" localSheetId="3">April!$D$1:$D$2</definedName>
    <definedName name="solver_adj" localSheetId="7">August!$D$1:$D$2</definedName>
    <definedName name="solver_adj" localSheetId="11">December!$D$1:$D$2</definedName>
    <definedName name="solver_adj" localSheetId="1">February!$D$1:$D$2</definedName>
    <definedName name="solver_adj" localSheetId="0" hidden="1">January!$E$2:$E$3</definedName>
    <definedName name="solver_adj" localSheetId="6">July!$D$1:$D$2</definedName>
    <definedName name="solver_adj" localSheetId="5">June!$E$2:$E$3</definedName>
    <definedName name="solver_adj" localSheetId="2">March!$D$1:$D$2</definedName>
    <definedName name="solver_adj" localSheetId="4">May!$D$1:$D$2</definedName>
    <definedName name="solver_adj" localSheetId="10">November!$D$1:$D$2</definedName>
    <definedName name="solver_adj" localSheetId="9">October!$D$1:$D$2</definedName>
    <definedName name="solver_adj" localSheetId="8">September!$D$1:$D$2</definedName>
    <definedName name="solver_cvg" localSheetId="3">0.0001</definedName>
    <definedName name="solver_cvg" localSheetId="7">0.0001</definedName>
    <definedName name="solver_cvg" localSheetId="11">0.0001</definedName>
    <definedName name="solver_cvg" localSheetId="1">0.0001</definedName>
    <definedName name="solver_cvg" localSheetId="0" hidden="1">0.0001</definedName>
    <definedName name="solver_cvg" localSheetId="6">0.0001</definedName>
    <definedName name="solver_cvg" localSheetId="5">0.0001</definedName>
    <definedName name="solver_cvg" localSheetId="2">0.0001</definedName>
    <definedName name="solver_cvg" localSheetId="4">0.0001</definedName>
    <definedName name="solver_cvg" localSheetId="10">0.0001</definedName>
    <definedName name="solver_cvg" localSheetId="9">0.0001</definedName>
    <definedName name="solver_cvg" localSheetId="8">0.0001</definedName>
    <definedName name="solver_drv" localSheetId="3">1</definedName>
    <definedName name="solver_drv" localSheetId="7">1</definedName>
    <definedName name="solver_drv" localSheetId="11">1</definedName>
    <definedName name="solver_drv" localSheetId="1">1</definedName>
    <definedName name="solver_drv" localSheetId="0" hidden="1">1</definedName>
    <definedName name="solver_drv" localSheetId="6">1</definedName>
    <definedName name="solver_drv" localSheetId="5">1</definedName>
    <definedName name="solver_drv" localSheetId="2">1</definedName>
    <definedName name="solver_drv" localSheetId="4">1</definedName>
    <definedName name="solver_drv" localSheetId="10">1</definedName>
    <definedName name="solver_drv" localSheetId="9">1</definedName>
    <definedName name="solver_drv" localSheetId="8">1</definedName>
    <definedName name="solver_eng" localSheetId="0" hidden="1">1</definedName>
    <definedName name="solver_est" localSheetId="3">1</definedName>
    <definedName name="solver_est" localSheetId="7">1</definedName>
    <definedName name="solver_est" localSheetId="11">1</definedName>
    <definedName name="solver_est" localSheetId="1">1</definedName>
    <definedName name="solver_est" localSheetId="0" hidden="1">1</definedName>
    <definedName name="solver_est" localSheetId="6">1</definedName>
    <definedName name="solver_est" localSheetId="5">1</definedName>
    <definedName name="solver_est" localSheetId="2">1</definedName>
    <definedName name="solver_est" localSheetId="4">1</definedName>
    <definedName name="solver_est" localSheetId="10">1</definedName>
    <definedName name="solver_est" localSheetId="9">1</definedName>
    <definedName name="solver_est" localSheetId="8">1</definedName>
    <definedName name="solver_itr" localSheetId="3">100</definedName>
    <definedName name="solver_itr" localSheetId="7">100</definedName>
    <definedName name="solver_itr" localSheetId="11">100</definedName>
    <definedName name="solver_itr" localSheetId="1">100</definedName>
    <definedName name="solver_itr" localSheetId="0" hidden="1">100</definedName>
    <definedName name="solver_itr" localSheetId="6">100</definedName>
    <definedName name="solver_itr" localSheetId="5">100</definedName>
    <definedName name="solver_itr" localSheetId="2">100</definedName>
    <definedName name="solver_itr" localSheetId="4">100</definedName>
    <definedName name="solver_itr" localSheetId="10">100</definedName>
    <definedName name="solver_itr" localSheetId="9">100</definedName>
    <definedName name="solver_itr" localSheetId="8">100</definedName>
    <definedName name="solver_lhs0" localSheetId="0" hidden="1">January!$E$2:$E$3</definedName>
    <definedName name="solver_lhs1" localSheetId="3">April!$D$1:$D$2</definedName>
    <definedName name="solver_lhs1" localSheetId="7">August!$D$1:$D$2</definedName>
    <definedName name="solver_lhs1" localSheetId="11">December!$D$1:$D$2</definedName>
    <definedName name="solver_lhs1" localSheetId="1">February!$D$1:$D$2</definedName>
    <definedName name="solver_lhs1" localSheetId="0" hidden="1">January!$E$2:$E$3</definedName>
    <definedName name="solver_lhs1" localSheetId="6">July!$D$1:$D$2</definedName>
    <definedName name="solver_lhs1" localSheetId="5">June!$E$2:$E$3</definedName>
    <definedName name="solver_lhs1" localSheetId="2">March!$D$1:$D$2</definedName>
    <definedName name="solver_lhs1" localSheetId="4">May!$D$1:$D$2</definedName>
    <definedName name="solver_lhs1" localSheetId="10">November!$D$1:$D$2</definedName>
    <definedName name="solver_lhs1" localSheetId="9">October!$D$1:$D$2</definedName>
    <definedName name="solver_lhs1" localSheetId="8">September!$D$1:$D$2</definedName>
    <definedName name="solver_lin" localSheetId="3">2</definedName>
    <definedName name="solver_lin" localSheetId="7">2</definedName>
    <definedName name="solver_lin" localSheetId="11">2</definedName>
    <definedName name="solver_lin" localSheetId="1">2</definedName>
    <definedName name="solver_lin" localSheetId="0">2</definedName>
    <definedName name="solver_lin" localSheetId="6">2</definedName>
    <definedName name="solver_lin" localSheetId="5">2</definedName>
    <definedName name="solver_lin" localSheetId="2">2</definedName>
    <definedName name="solver_lin" localSheetId="4">2</definedName>
    <definedName name="solver_lin" localSheetId="10">2</definedName>
    <definedName name="solver_lin" localSheetId="9">2</definedName>
    <definedName name="solver_lin" localSheetId="8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3">2</definedName>
    <definedName name="solver_neg" localSheetId="7">2</definedName>
    <definedName name="solver_neg" localSheetId="11">2</definedName>
    <definedName name="solver_neg" localSheetId="1">2</definedName>
    <definedName name="solver_neg" localSheetId="0" hidden="1">2</definedName>
    <definedName name="solver_neg" localSheetId="6">2</definedName>
    <definedName name="solver_neg" localSheetId="5">2</definedName>
    <definedName name="solver_neg" localSheetId="2">2</definedName>
    <definedName name="solver_neg" localSheetId="4">2</definedName>
    <definedName name="solver_neg" localSheetId="10">2</definedName>
    <definedName name="solver_neg" localSheetId="9">2</definedName>
    <definedName name="solver_neg" localSheetId="8">2</definedName>
    <definedName name="solver_nod" localSheetId="0" hidden="1">2147483647</definedName>
    <definedName name="solver_num" localSheetId="3">1</definedName>
    <definedName name="solver_num" localSheetId="7">1</definedName>
    <definedName name="solver_num" localSheetId="11">1</definedName>
    <definedName name="solver_num" localSheetId="1">1</definedName>
    <definedName name="solver_num" localSheetId="0" hidden="1">1</definedName>
    <definedName name="solver_num" localSheetId="6">1</definedName>
    <definedName name="solver_num" localSheetId="5">1</definedName>
    <definedName name="solver_num" localSheetId="2">1</definedName>
    <definedName name="solver_num" localSheetId="4">1</definedName>
    <definedName name="solver_num" localSheetId="10">1</definedName>
    <definedName name="solver_num" localSheetId="9">1</definedName>
    <definedName name="solver_num" localSheetId="8">1</definedName>
    <definedName name="solver_nwt" localSheetId="3">1</definedName>
    <definedName name="solver_nwt" localSheetId="7">1</definedName>
    <definedName name="solver_nwt" localSheetId="11">1</definedName>
    <definedName name="solver_nwt" localSheetId="1">1</definedName>
    <definedName name="solver_nwt" localSheetId="0" hidden="1">1</definedName>
    <definedName name="solver_nwt" localSheetId="6">1</definedName>
    <definedName name="solver_nwt" localSheetId="5">1</definedName>
    <definedName name="solver_nwt" localSheetId="2">1</definedName>
    <definedName name="solver_nwt" localSheetId="4">1</definedName>
    <definedName name="solver_nwt" localSheetId="10">1</definedName>
    <definedName name="solver_nwt" localSheetId="9">1</definedName>
    <definedName name="solver_nwt" localSheetId="8">1</definedName>
    <definedName name="solver_opt" localSheetId="3">April!$D$5</definedName>
    <definedName name="solver_opt" localSheetId="7">August!$D$5</definedName>
    <definedName name="solver_opt" localSheetId="11">December!$D$5</definedName>
    <definedName name="solver_opt" localSheetId="1">February!$D$5</definedName>
    <definedName name="solver_opt" localSheetId="0" hidden="1">January!$E$6</definedName>
    <definedName name="solver_opt" localSheetId="6">July!$D$5</definedName>
    <definedName name="solver_opt" localSheetId="5">June!$E$6</definedName>
    <definedName name="solver_opt" localSheetId="2">March!$D$5</definedName>
    <definedName name="solver_opt" localSheetId="4">May!$D$5</definedName>
    <definedName name="solver_opt" localSheetId="10">November!$D$5</definedName>
    <definedName name="solver_opt" localSheetId="9">October!$D$5</definedName>
    <definedName name="solver_opt" localSheetId="8">September!$D$5</definedName>
    <definedName name="solver_pre" localSheetId="3">0.000001</definedName>
    <definedName name="solver_pre" localSheetId="7">0.000001</definedName>
    <definedName name="solver_pre" localSheetId="11">0.000001</definedName>
    <definedName name="solver_pre" localSheetId="1">0.000001</definedName>
    <definedName name="solver_pre" localSheetId="0" hidden="1">0.000001</definedName>
    <definedName name="solver_pre" localSheetId="6">0.000001</definedName>
    <definedName name="solver_pre" localSheetId="5">0.000001</definedName>
    <definedName name="solver_pre" localSheetId="2">0.000001</definedName>
    <definedName name="solver_pre" localSheetId="4">0.000001</definedName>
    <definedName name="solver_pre" localSheetId="10">0.000001</definedName>
    <definedName name="solver_pre" localSheetId="9">0.000001</definedName>
    <definedName name="solver_pre" localSheetId="8">0.000001</definedName>
    <definedName name="solver_rbv" localSheetId="0" hidden="1">1</definedName>
    <definedName name="solver_rel0" localSheetId="0" hidden="1">3</definedName>
    <definedName name="solver_rel1" localSheetId="3">3</definedName>
    <definedName name="solver_rel1" localSheetId="7">3</definedName>
    <definedName name="solver_rel1" localSheetId="11">3</definedName>
    <definedName name="solver_rel1" localSheetId="1">3</definedName>
    <definedName name="solver_rel1" localSheetId="0" hidden="1">3</definedName>
    <definedName name="solver_rel1" localSheetId="6">3</definedName>
    <definedName name="solver_rel1" localSheetId="5">3</definedName>
    <definedName name="solver_rel1" localSheetId="2">3</definedName>
    <definedName name="solver_rel1" localSheetId="4">3</definedName>
    <definedName name="solver_rel1" localSheetId="10">3</definedName>
    <definedName name="solver_rel1" localSheetId="9">3</definedName>
    <definedName name="solver_rel1" localSheetId="8">3</definedName>
    <definedName name="solver_rhs0" localSheetId="0" hidden="1">0.000001</definedName>
    <definedName name="solver_rhs1" localSheetId="3">0.00001</definedName>
    <definedName name="solver_rhs1" localSheetId="7">0.00001</definedName>
    <definedName name="solver_rhs1" localSheetId="11">0.00001</definedName>
    <definedName name="solver_rhs1" localSheetId="1">0.00001</definedName>
    <definedName name="solver_rhs1" localSheetId="0" hidden="1">0.00001</definedName>
    <definedName name="solver_rhs1" localSheetId="6">0.00001</definedName>
    <definedName name="solver_rhs1" localSheetId="5">0.00001</definedName>
    <definedName name="solver_rhs1" localSheetId="2">0.00001</definedName>
    <definedName name="solver_rhs1" localSheetId="4">0.00001</definedName>
    <definedName name="solver_rhs1" localSheetId="10">0.00001</definedName>
    <definedName name="solver_rhs1" localSheetId="9">0.00001</definedName>
    <definedName name="solver_rhs1" localSheetId="8">0.00001</definedName>
    <definedName name="solver_rlx" localSheetId="0" hidden="1">1</definedName>
    <definedName name="solver_rsd" localSheetId="0" hidden="1">0</definedName>
    <definedName name="solver_scl" localSheetId="3">2</definedName>
    <definedName name="solver_scl" localSheetId="7">2</definedName>
    <definedName name="solver_scl" localSheetId="11">2</definedName>
    <definedName name="solver_scl" localSheetId="1">2</definedName>
    <definedName name="solver_scl" localSheetId="0" hidden="1">2</definedName>
    <definedName name="solver_scl" localSheetId="6">2</definedName>
    <definedName name="solver_scl" localSheetId="5">2</definedName>
    <definedName name="solver_scl" localSheetId="2">2</definedName>
    <definedName name="solver_scl" localSheetId="4">2</definedName>
    <definedName name="solver_scl" localSheetId="10">2</definedName>
    <definedName name="solver_scl" localSheetId="9">2</definedName>
    <definedName name="solver_scl" localSheetId="8">2</definedName>
    <definedName name="solver_sho" localSheetId="3">2</definedName>
    <definedName name="solver_sho" localSheetId="7">2</definedName>
    <definedName name="solver_sho" localSheetId="11">2</definedName>
    <definedName name="solver_sho" localSheetId="1">2</definedName>
    <definedName name="solver_sho" localSheetId="0" hidden="1">2</definedName>
    <definedName name="solver_sho" localSheetId="6">2</definedName>
    <definedName name="solver_sho" localSheetId="5">2</definedName>
    <definedName name="solver_sho" localSheetId="2">2</definedName>
    <definedName name="solver_sho" localSheetId="4">2</definedName>
    <definedName name="solver_sho" localSheetId="10">2</definedName>
    <definedName name="solver_sho" localSheetId="9">2</definedName>
    <definedName name="solver_sho" localSheetId="8">2</definedName>
    <definedName name="solver_ssz" localSheetId="0" hidden="1">100</definedName>
    <definedName name="solver_tim" localSheetId="3">100</definedName>
    <definedName name="solver_tim" localSheetId="7">100</definedName>
    <definedName name="solver_tim" localSheetId="11">100</definedName>
    <definedName name="solver_tim" localSheetId="1">100</definedName>
    <definedName name="solver_tim" localSheetId="0" hidden="1">100</definedName>
    <definedName name="solver_tim" localSheetId="6">100</definedName>
    <definedName name="solver_tim" localSheetId="5">100</definedName>
    <definedName name="solver_tim" localSheetId="2">100</definedName>
    <definedName name="solver_tim" localSheetId="4">100</definedName>
    <definedName name="solver_tim" localSheetId="10">100</definedName>
    <definedName name="solver_tim" localSheetId="9">100</definedName>
    <definedName name="solver_tim" localSheetId="8">100</definedName>
    <definedName name="solver_tol" localSheetId="3">0.05</definedName>
    <definedName name="solver_tol" localSheetId="7">0.05</definedName>
    <definedName name="solver_tol" localSheetId="11">0.05</definedName>
    <definedName name="solver_tol" localSheetId="1">0.05</definedName>
    <definedName name="solver_tol" localSheetId="0" hidden="1">0.05</definedName>
    <definedName name="solver_tol" localSheetId="6">0.05</definedName>
    <definedName name="solver_tol" localSheetId="5">0.05</definedName>
    <definedName name="solver_tol" localSheetId="2">0.05</definedName>
    <definedName name="solver_tol" localSheetId="4">0.05</definedName>
    <definedName name="solver_tol" localSheetId="10">0.05</definedName>
    <definedName name="solver_tol" localSheetId="9">0.05</definedName>
    <definedName name="solver_tol" localSheetId="8">0.05</definedName>
    <definedName name="solver_typ" localSheetId="3">1</definedName>
    <definedName name="solver_typ" localSheetId="7">1</definedName>
    <definedName name="solver_typ" localSheetId="11">1</definedName>
    <definedName name="solver_typ" localSheetId="1">1</definedName>
    <definedName name="solver_typ" localSheetId="0" hidden="1">1</definedName>
    <definedName name="solver_typ" localSheetId="6">1</definedName>
    <definedName name="solver_typ" localSheetId="5">1</definedName>
    <definedName name="solver_typ" localSheetId="2">1</definedName>
    <definedName name="solver_typ" localSheetId="4">1</definedName>
    <definedName name="solver_typ" localSheetId="10">1</definedName>
    <definedName name="solver_typ" localSheetId="9">1</definedName>
    <definedName name="solver_typ" localSheetId="8">1</definedName>
    <definedName name="solver_val" localSheetId="3">0</definedName>
    <definedName name="solver_val" localSheetId="7">0</definedName>
    <definedName name="solver_val" localSheetId="11">0</definedName>
    <definedName name="solver_val" localSheetId="1">0</definedName>
    <definedName name="solver_val" localSheetId="0" hidden="1">0</definedName>
    <definedName name="solver_val" localSheetId="6">0</definedName>
    <definedName name="solver_val" localSheetId="5">0</definedName>
    <definedName name="solver_val" localSheetId="2">0</definedName>
    <definedName name="solver_val" localSheetId="4">0</definedName>
    <definedName name="solver_val" localSheetId="10">0</definedName>
    <definedName name="solver_val" localSheetId="9">0</definedName>
    <definedName name="solver_val" localSheetId="8">0</definedName>
    <definedName name="solver_ver" localSheetId="0" hidden="1">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R2" i="6" l="1"/>
  <c r="Q2" i="6"/>
  <c r="R2" i="1"/>
  <c r="Q2" i="1"/>
  <c r="S2" i="6" l="1"/>
  <c r="Q3" i="6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M3" i="1" l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S2" i="1"/>
  <c r="B3" i="6"/>
  <c r="H9" i="1"/>
  <c r="E9" i="1"/>
  <c r="E10" i="1" s="1"/>
  <c r="H8" i="1" a="1"/>
  <c r="H8" i="1" s="1"/>
  <c r="E8" i="1"/>
  <c r="H7" i="1"/>
  <c r="H5" i="1"/>
  <c r="H4" i="1"/>
  <c r="E4" i="1"/>
  <c r="B4" i="1" s="1"/>
  <c r="K2" i="1"/>
  <c r="K1" i="1"/>
  <c r="H28" i="6"/>
  <c r="H9" i="6"/>
  <c r="E8" i="12"/>
  <c r="E9" i="12" s="1"/>
  <c r="J7" i="12"/>
  <c r="E7" i="12"/>
  <c r="J6" i="12" a="1"/>
  <c r="J6" i="12" s="1"/>
  <c r="J5" i="12"/>
  <c r="D3" i="12"/>
  <c r="B89" i="12" s="1"/>
  <c r="E8" i="11"/>
  <c r="E9" i="11" s="1"/>
  <c r="J7" i="11"/>
  <c r="E7" i="11"/>
  <c r="J6" i="11" a="1"/>
  <c r="J6" i="11" s="1"/>
  <c r="J5" i="11"/>
  <c r="D3" i="11"/>
  <c r="B81" i="11" s="1"/>
  <c r="B74" i="10"/>
  <c r="B66" i="10"/>
  <c r="B58" i="10"/>
  <c r="B50" i="10"/>
  <c r="B42" i="10"/>
  <c r="B18" i="10"/>
  <c r="B10" i="10"/>
  <c r="E8" i="10"/>
  <c r="E9" i="10" s="1"/>
  <c r="J7" i="10"/>
  <c r="E7" i="10"/>
  <c r="J6" i="10" a="1"/>
  <c r="J6" i="10" s="1"/>
  <c r="J5" i="10"/>
  <c r="D3" i="10"/>
  <c r="E8" i="9"/>
  <c r="E9" i="9" s="1"/>
  <c r="J7" i="9"/>
  <c r="E7" i="9"/>
  <c r="J6" i="9" a="1"/>
  <c r="J6" i="9" s="1"/>
  <c r="J5" i="9"/>
  <c r="D3" i="9"/>
  <c r="B51" i="9" s="1"/>
  <c r="B88" i="8"/>
  <c r="B84" i="8"/>
  <c r="B83" i="8"/>
  <c r="B80" i="8"/>
  <c r="B78" i="8"/>
  <c r="B76" i="8"/>
  <c r="B75" i="8"/>
  <c r="B72" i="8"/>
  <c r="B70" i="8"/>
  <c r="B68" i="8"/>
  <c r="B67" i="8"/>
  <c r="B64" i="8"/>
  <c r="B62" i="8"/>
  <c r="B60" i="8"/>
  <c r="B59" i="8"/>
  <c r="B56" i="8"/>
  <c r="B54" i="8"/>
  <c r="B52" i="8"/>
  <c r="B51" i="8"/>
  <c r="B48" i="8"/>
  <c r="B46" i="8"/>
  <c r="B44" i="8"/>
  <c r="B43" i="8"/>
  <c r="B40" i="8"/>
  <c r="B38" i="8"/>
  <c r="B36" i="8"/>
  <c r="B35" i="8"/>
  <c r="B32" i="8"/>
  <c r="B30" i="8"/>
  <c r="B28" i="8"/>
  <c r="B27" i="8"/>
  <c r="B24" i="8"/>
  <c r="B22" i="8"/>
  <c r="B20" i="8"/>
  <c r="B19" i="8"/>
  <c r="B16" i="8"/>
  <c r="B14" i="8"/>
  <c r="B12" i="8"/>
  <c r="B11" i="8"/>
  <c r="B9" i="8"/>
  <c r="E8" i="8"/>
  <c r="E9" i="8" s="1"/>
  <c r="B8" i="8"/>
  <c r="J7" i="8"/>
  <c r="E7" i="8"/>
  <c r="B7" i="8"/>
  <c r="J6" i="8" a="1"/>
  <c r="J6" i="8"/>
  <c r="B6" i="8"/>
  <c r="J5" i="8"/>
  <c r="B4" i="8"/>
  <c r="D3" i="8"/>
  <c r="B82" i="8" s="1"/>
  <c r="B89" i="7"/>
  <c r="B87" i="7"/>
  <c r="B85" i="7"/>
  <c r="B84" i="7"/>
  <c r="B83" i="7"/>
  <c r="B81" i="7"/>
  <c r="B79" i="7"/>
  <c r="B77" i="7"/>
  <c r="B76" i="7"/>
  <c r="B75" i="7"/>
  <c r="B73" i="7"/>
  <c r="B71" i="7"/>
  <c r="B69" i="7"/>
  <c r="B68" i="7"/>
  <c r="B67" i="7"/>
  <c r="B65" i="7"/>
  <c r="B63" i="7"/>
  <c r="B61" i="7"/>
  <c r="B60" i="7"/>
  <c r="B59" i="7"/>
  <c r="B57" i="7"/>
  <c r="B55" i="7"/>
  <c r="B53" i="7"/>
  <c r="B52" i="7"/>
  <c r="B51" i="7"/>
  <c r="B49" i="7"/>
  <c r="B47" i="7"/>
  <c r="B45" i="7"/>
  <c r="B44" i="7"/>
  <c r="B43" i="7"/>
  <c r="B41" i="7"/>
  <c r="B39" i="7"/>
  <c r="B37" i="7"/>
  <c r="B36" i="7"/>
  <c r="B35" i="7"/>
  <c r="B33" i="7"/>
  <c r="B31" i="7"/>
  <c r="B29" i="7"/>
  <c r="B28" i="7"/>
  <c r="B27" i="7"/>
  <c r="B25" i="7"/>
  <c r="B23" i="7"/>
  <c r="B21" i="7"/>
  <c r="B20" i="7"/>
  <c r="B19" i="7"/>
  <c r="B17" i="7"/>
  <c r="B15" i="7"/>
  <c r="B14" i="7"/>
  <c r="B13" i="7"/>
  <c r="B12" i="7"/>
  <c r="B11" i="7"/>
  <c r="E8" i="7"/>
  <c r="E9" i="7" s="1"/>
  <c r="B8" i="7"/>
  <c r="J7" i="7"/>
  <c r="E7" i="7"/>
  <c r="B7" i="7"/>
  <c r="J6" i="7" a="1"/>
  <c r="J6" i="7"/>
  <c r="J5" i="7"/>
  <c r="B5" i="7"/>
  <c r="B4" i="7"/>
  <c r="D3" i="7"/>
  <c r="B82" i="7" s="1"/>
  <c r="B3" i="7"/>
  <c r="E9" i="6"/>
  <c r="E10" i="6" s="1"/>
  <c r="E8" i="6"/>
  <c r="H8" i="6" a="1"/>
  <c r="H8" i="6" s="1"/>
  <c r="H7" i="6"/>
  <c r="H5" i="6"/>
  <c r="H3" i="6" s="1"/>
  <c r="E4" i="6"/>
  <c r="B79" i="6" s="1"/>
  <c r="M3" i="6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M25" i="6" s="1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K2" i="6"/>
  <c r="H4" i="6"/>
  <c r="K1" i="6"/>
  <c r="B88" i="5"/>
  <c r="B87" i="5"/>
  <c r="B86" i="5"/>
  <c r="B85" i="5"/>
  <c r="B84" i="5"/>
  <c r="B80" i="5"/>
  <c r="B79" i="5"/>
  <c r="B78" i="5"/>
  <c r="B77" i="5"/>
  <c r="B76" i="5"/>
  <c r="B72" i="5"/>
  <c r="B71" i="5"/>
  <c r="B70" i="5"/>
  <c r="B69" i="5"/>
  <c r="B68" i="5"/>
  <c r="B64" i="5"/>
  <c r="B63" i="5"/>
  <c r="B62" i="5"/>
  <c r="B61" i="5"/>
  <c r="B60" i="5"/>
  <c r="B56" i="5"/>
  <c r="B55" i="5"/>
  <c r="B54" i="5"/>
  <c r="B53" i="5"/>
  <c r="B52" i="5"/>
  <c r="B48" i="5"/>
  <c r="B47" i="5"/>
  <c r="B46" i="5"/>
  <c r="B45" i="5"/>
  <c r="B44" i="5"/>
  <c r="B40" i="5"/>
  <c r="B39" i="5"/>
  <c r="B38" i="5"/>
  <c r="B37" i="5"/>
  <c r="B36" i="5"/>
  <c r="B32" i="5"/>
  <c r="B31" i="5"/>
  <c r="B30" i="5"/>
  <c r="B29" i="5"/>
  <c r="B28" i="5"/>
  <c r="B24" i="5"/>
  <c r="B23" i="5"/>
  <c r="B22" i="5"/>
  <c r="B21" i="5"/>
  <c r="B20" i="5"/>
  <c r="B16" i="5"/>
  <c r="B15" i="5"/>
  <c r="B14" i="5"/>
  <c r="B13" i="5"/>
  <c r="B12" i="5"/>
  <c r="B9" i="5"/>
  <c r="E8" i="5"/>
  <c r="E9" i="5" s="1"/>
  <c r="B8" i="5"/>
  <c r="J7" i="5"/>
  <c r="E7" i="5"/>
  <c r="J6" i="5" a="1"/>
  <c r="J6" i="5" s="1"/>
  <c r="B6" i="5"/>
  <c r="J5" i="5"/>
  <c r="B5" i="5"/>
  <c r="D3" i="5"/>
  <c r="B83" i="5" s="1"/>
  <c r="B89" i="4"/>
  <c r="B88" i="4"/>
  <c r="B87" i="4"/>
  <c r="B86" i="4"/>
  <c r="B85" i="4"/>
  <c r="B81" i="4"/>
  <c r="B80" i="4"/>
  <c r="B79" i="4"/>
  <c r="B78" i="4"/>
  <c r="B77" i="4"/>
  <c r="B73" i="4"/>
  <c r="B72" i="4"/>
  <c r="B71" i="4"/>
  <c r="B70" i="4"/>
  <c r="B69" i="4"/>
  <c r="B65" i="4"/>
  <c r="B64" i="4"/>
  <c r="B63" i="4"/>
  <c r="B62" i="4"/>
  <c r="B61" i="4"/>
  <c r="B57" i="4"/>
  <c r="B56" i="4"/>
  <c r="B55" i="4"/>
  <c r="B54" i="4"/>
  <c r="B53" i="4"/>
  <c r="B49" i="4"/>
  <c r="B48" i="4"/>
  <c r="B47" i="4"/>
  <c r="B46" i="4"/>
  <c r="B45" i="4"/>
  <c r="B41" i="4"/>
  <c r="B40" i="4"/>
  <c r="B39" i="4"/>
  <c r="B38" i="4"/>
  <c r="B37" i="4"/>
  <c r="B35" i="4"/>
  <c r="B33" i="4"/>
  <c r="B32" i="4"/>
  <c r="B31" i="4"/>
  <c r="B30" i="4"/>
  <c r="B29" i="4"/>
  <c r="B27" i="4"/>
  <c r="B25" i="4"/>
  <c r="B24" i="4"/>
  <c r="B23" i="4"/>
  <c r="B22" i="4"/>
  <c r="B21" i="4"/>
  <c r="B19" i="4"/>
  <c r="B17" i="4"/>
  <c r="B16" i="4"/>
  <c r="B15" i="4"/>
  <c r="B14" i="4"/>
  <c r="B13" i="4"/>
  <c r="B11" i="4"/>
  <c r="B9" i="4"/>
  <c r="E8" i="4"/>
  <c r="E9" i="4" s="1"/>
  <c r="B8" i="4"/>
  <c r="J7" i="4"/>
  <c r="E7" i="4"/>
  <c r="B7" i="4"/>
  <c r="J6" i="4" a="1"/>
  <c r="J6" i="4"/>
  <c r="B6" i="4"/>
  <c r="J5" i="4"/>
  <c r="B5" i="4"/>
  <c r="B4" i="4"/>
  <c r="D3" i="4"/>
  <c r="B84" i="4" s="1"/>
  <c r="B3" i="4"/>
  <c r="B80" i="3"/>
  <c r="B79" i="3"/>
  <c r="B75" i="3"/>
  <c r="B66" i="3"/>
  <c r="B65" i="3"/>
  <c r="B64" i="3"/>
  <c r="B55" i="3"/>
  <c r="B51" i="3"/>
  <c r="B50" i="3"/>
  <c r="B41" i="3"/>
  <c r="B40" i="3"/>
  <c r="B39" i="3"/>
  <c r="B27" i="3"/>
  <c r="B26" i="3"/>
  <c r="B25" i="3"/>
  <c r="B16" i="3"/>
  <c r="B15" i="3"/>
  <c r="B11" i="3"/>
  <c r="E8" i="3"/>
  <c r="E9" i="3" s="1"/>
  <c r="J7" i="3"/>
  <c r="E7" i="3"/>
  <c r="B7" i="3"/>
  <c r="J6" i="3" a="1"/>
  <c r="J6" i="3" s="1"/>
  <c r="J5" i="3"/>
  <c r="D3" i="3"/>
  <c r="B3" i="3"/>
  <c r="B84" i="2"/>
  <c r="B83" i="2"/>
  <c r="B71" i="2"/>
  <c r="B70" i="2"/>
  <c r="B69" i="2"/>
  <c r="B60" i="2"/>
  <c r="B59" i="2"/>
  <c r="B55" i="2"/>
  <c r="B46" i="2"/>
  <c r="B45" i="2"/>
  <c r="B44" i="2"/>
  <c r="B35" i="2"/>
  <c r="B31" i="2"/>
  <c r="B30" i="2"/>
  <c r="B21" i="2"/>
  <c r="B20" i="2"/>
  <c r="B19" i="2"/>
  <c r="E8" i="2"/>
  <c r="E9" i="2" s="1"/>
  <c r="B8" i="2"/>
  <c r="E7" i="2"/>
  <c r="D3" i="2"/>
  <c r="B76" i="2" s="1"/>
  <c r="H29" i="1"/>
  <c r="H3" i="1" l="1"/>
  <c r="H2" i="1" s="1"/>
  <c r="Q3" i="1"/>
  <c r="Q4" i="1" s="1"/>
  <c r="R4" i="1" s="1"/>
  <c r="S4" i="1" s="1"/>
  <c r="B81" i="1"/>
  <c r="B79" i="1"/>
  <c r="B75" i="1"/>
  <c r="B74" i="1"/>
  <c r="B66" i="1"/>
  <c r="B58" i="1"/>
  <c r="B3" i="1"/>
  <c r="B50" i="1"/>
  <c r="B82" i="1"/>
  <c r="B42" i="1"/>
  <c r="B67" i="1"/>
  <c r="B59" i="1"/>
  <c r="B51" i="1"/>
  <c r="B43" i="1"/>
  <c r="B35" i="1"/>
  <c r="B27" i="1"/>
  <c r="B19" i="1"/>
  <c r="B11" i="1"/>
  <c r="B34" i="1"/>
  <c r="B26" i="1"/>
  <c r="B18" i="1"/>
  <c r="B10" i="1"/>
  <c r="B73" i="1"/>
  <c r="B65" i="1"/>
  <c r="B57" i="1"/>
  <c r="B49" i="1"/>
  <c r="B41" i="1"/>
  <c r="B33" i="1"/>
  <c r="B25" i="1"/>
  <c r="B17" i="1"/>
  <c r="B9" i="1"/>
  <c r="B80" i="1"/>
  <c r="B72" i="1"/>
  <c r="B64" i="1"/>
  <c r="B56" i="1"/>
  <c r="B48" i="1"/>
  <c r="B40" i="1"/>
  <c r="B32" i="1"/>
  <c r="B24" i="1"/>
  <c r="B16" i="1"/>
  <c r="B8" i="1"/>
  <c r="B71" i="1"/>
  <c r="B63" i="1"/>
  <c r="B55" i="1"/>
  <c r="B47" i="1"/>
  <c r="B39" i="1"/>
  <c r="B31" i="1"/>
  <c r="B23" i="1"/>
  <c r="B15" i="1"/>
  <c r="B7" i="1"/>
  <c r="B78" i="1"/>
  <c r="B70" i="1"/>
  <c r="B62" i="1"/>
  <c r="B54" i="1"/>
  <c r="B46" i="1"/>
  <c r="B38" i="1"/>
  <c r="B30" i="1"/>
  <c r="B22" i="1"/>
  <c r="B14" i="1"/>
  <c r="B6" i="1"/>
  <c r="B77" i="1"/>
  <c r="B69" i="1"/>
  <c r="B61" i="1"/>
  <c r="B53" i="1"/>
  <c r="B45" i="1"/>
  <c r="B37" i="1"/>
  <c r="B29" i="1"/>
  <c r="B21" i="1"/>
  <c r="B13" i="1"/>
  <c r="B5" i="1"/>
  <c r="B76" i="1"/>
  <c r="B68" i="1"/>
  <c r="B60" i="1"/>
  <c r="B52" i="1"/>
  <c r="B44" i="1"/>
  <c r="B36" i="1"/>
  <c r="B28" i="1"/>
  <c r="B20" i="1"/>
  <c r="B12" i="1"/>
  <c r="B7" i="6"/>
  <c r="B14" i="6"/>
  <c r="B40" i="6"/>
  <c r="B55" i="6"/>
  <c r="B74" i="6"/>
  <c r="B76" i="6"/>
  <c r="B78" i="6"/>
  <c r="B19" i="6"/>
  <c r="B32" i="6"/>
  <c r="B45" i="6"/>
  <c r="B63" i="6"/>
  <c r="B84" i="6"/>
  <c r="B21" i="6"/>
  <c r="B34" i="6"/>
  <c r="B46" i="6"/>
  <c r="B64" i="6"/>
  <c r="B85" i="6"/>
  <c r="B29" i="6"/>
  <c r="B31" i="6"/>
  <c r="B6" i="6"/>
  <c r="B10" i="6"/>
  <c r="B23" i="6"/>
  <c r="B36" i="6"/>
  <c r="B52" i="6"/>
  <c r="B66" i="6"/>
  <c r="B86" i="6"/>
  <c r="B42" i="6"/>
  <c r="B44" i="6"/>
  <c r="B5" i="6"/>
  <c r="B11" i="6"/>
  <c r="B25" i="6"/>
  <c r="B38" i="6"/>
  <c r="B53" i="6"/>
  <c r="B68" i="6"/>
  <c r="B88" i="6"/>
  <c r="B4" i="6"/>
  <c r="B16" i="6"/>
  <c r="B56" i="6"/>
  <c r="B17" i="6"/>
  <c r="B62" i="6"/>
  <c r="B13" i="6"/>
  <c r="B27" i="6"/>
  <c r="B54" i="6"/>
  <c r="B72" i="6"/>
  <c r="H2" i="6"/>
  <c r="B11" i="2"/>
  <c r="B22" i="2"/>
  <c r="B36" i="2"/>
  <c r="B47" i="2"/>
  <c r="B61" i="2"/>
  <c r="B75" i="2"/>
  <c r="B78" i="3"/>
  <c r="B70" i="3"/>
  <c r="B62" i="3"/>
  <c r="B54" i="3"/>
  <c r="B46" i="3"/>
  <c r="B38" i="3"/>
  <c r="B30" i="3"/>
  <c r="B22" i="3"/>
  <c r="B14" i="3"/>
  <c r="B8" i="3"/>
  <c r="B77" i="3"/>
  <c r="B69" i="3"/>
  <c r="B61" i="3"/>
  <c r="B53" i="3"/>
  <c r="B45" i="3"/>
  <c r="B37" i="3"/>
  <c r="B29" i="3"/>
  <c r="B21" i="3"/>
  <c r="B13" i="3"/>
  <c r="B5" i="3"/>
  <c r="B76" i="3"/>
  <c r="B68" i="3"/>
  <c r="B60" i="3"/>
  <c r="B52" i="3"/>
  <c r="B44" i="3"/>
  <c r="B36" i="3"/>
  <c r="B28" i="3"/>
  <c r="B20" i="3"/>
  <c r="B12" i="3"/>
  <c r="B17" i="3"/>
  <c r="B31" i="3"/>
  <c r="B42" i="3"/>
  <c r="B56" i="3"/>
  <c r="B67" i="3"/>
  <c r="B81" i="3"/>
  <c r="B11" i="9"/>
  <c r="B3" i="2"/>
  <c r="B12" i="2"/>
  <c r="B23" i="2"/>
  <c r="B37" i="2"/>
  <c r="B51" i="2"/>
  <c r="B62" i="2"/>
  <c r="B4" i="3"/>
  <c r="D5" i="3" s="1"/>
  <c r="J4" i="3" s="1"/>
  <c r="B18" i="3"/>
  <c r="B32" i="3"/>
  <c r="B43" i="3"/>
  <c r="B57" i="3"/>
  <c r="B71" i="3"/>
  <c r="B82" i="3"/>
  <c r="B82" i="2"/>
  <c r="B74" i="2"/>
  <c r="B66" i="2"/>
  <c r="B58" i="2"/>
  <c r="B50" i="2"/>
  <c r="B42" i="2"/>
  <c r="B34" i="2"/>
  <c r="B26" i="2"/>
  <c r="B18" i="2"/>
  <c r="B10" i="2"/>
  <c r="B81" i="2"/>
  <c r="B73" i="2"/>
  <c r="B65" i="2"/>
  <c r="B57" i="2"/>
  <c r="B49" i="2"/>
  <c r="B41" i="2"/>
  <c r="B33" i="2"/>
  <c r="B25" i="2"/>
  <c r="B17" i="2"/>
  <c r="B5" i="2"/>
  <c r="B80" i="2"/>
  <c r="B72" i="2"/>
  <c r="B64" i="2"/>
  <c r="B56" i="2"/>
  <c r="B48" i="2"/>
  <c r="B40" i="2"/>
  <c r="B32" i="2"/>
  <c r="B24" i="2"/>
  <c r="B16" i="2"/>
  <c r="B9" i="2"/>
  <c r="B4" i="2"/>
  <c r="B13" i="2"/>
  <c r="B27" i="2"/>
  <c r="B38" i="2"/>
  <c r="B52" i="2"/>
  <c r="B63" i="2"/>
  <c r="B77" i="2"/>
  <c r="B9" i="3"/>
  <c r="B19" i="3"/>
  <c r="B33" i="3"/>
  <c r="B47" i="3"/>
  <c r="B58" i="3"/>
  <c r="B72" i="3"/>
  <c r="R3" i="6"/>
  <c r="S3" i="6" s="1"/>
  <c r="B82" i="9"/>
  <c r="B74" i="9"/>
  <c r="B66" i="9"/>
  <c r="B58" i="9"/>
  <c r="B50" i="9"/>
  <c r="B42" i="9"/>
  <c r="B34" i="9"/>
  <c r="B26" i="9"/>
  <c r="B18" i="9"/>
  <c r="B10" i="9"/>
  <c r="B89" i="9"/>
  <c r="B81" i="9"/>
  <c r="B73" i="9"/>
  <c r="B65" i="9"/>
  <c r="B57" i="9"/>
  <c r="B49" i="9"/>
  <c r="B41" i="9"/>
  <c r="B33" i="9"/>
  <c r="B25" i="9"/>
  <c r="B17" i="9"/>
  <c r="B3" i="9"/>
  <c r="B88" i="9"/>
  <c r="B80" i="9"/>
  <c r="B72" i="9"/>
  <c r="B64" i="9"/>
  <c r="B56" i="9"/>
  <c r="B48" i="9"/>
  <c r="B40" i="9"/>
  <c r="B32" i="9"/>
  <c r="B24" i="9"/>
  <c r="B16" i="9"/>
  <c r="B9" i="9"/>
  <c r="B6" i="9"/>
  <c r="B87" i="9"/>
  <c r="B79" i="9"/>
  <c r="B71" i="9"/>
  <c r="B63" i="9"/>
  <c r="B55" i="9"/>
  <c r="B47" i="9"/>
  <c r="B39" i="9"/>
  <c r="B31" i="9"/>
  <c r="B23" i="9"/>
  <c r="B15" i="9"/>
  <c r="B86" i="9"/>
  <c r="B78" i="9"/>
  <c r="B70" i="9"/>
  <c r="B62" i="9"/>
  <c r="B54" i="9"/>
  <c r="B46" i="9"/>
  <c r="B38" i="9"/>
  <c r="B30" i="9"/>
  <c r="B22" i="9"/>
  <c r="B14" i="9"/>
  <c r="B8" i="9"/>
  <c r="B85" i="9"/>
  <c r="B77" i="9"/>
  <c r="B69" i="9"/>
  <c r="B61" i="9"/>
  <c r="B53" i="9"/>
  <c r="B45" i="9"/>
  <c r="B37" i="9"/>
  <c r="B29" i="9"/>
  <c r="B21" i="9"/>
  <c r="B13" i="9"/>
  <c r="B5" i="9"/>
  <c r="B84" i="9"/>
  <c r="B76" i="9"/>
  <c r="B68" i="9"/>
  <c r="B60" i="9"/>
  <c r="B52" i="9"/>
  <c r="B44" i="9"/>
  <c r="B36" i="9"/>
  <c r="B28" i="9"/>
  <c r="B20" i="9"/>
  <c r="B12" i="9"/>
  <c r="B43" i="9"/>
  <c r="B7" i="9"/>
  <c r="B35" i="9"/>
  <c r="B27" i="9"/>
  <c r="B83" i="9"/>
  <c r="B19" i="9"/>
  <c r="B4" i="9"/>
  <c r="B67" i="9"/>
  <c r="B59" i="9"/>
  <c r="B14" i="2"/>
  <c r="B28" i="2"/>
  <c r="B53" i="2"/>
  <c r="B67" i="2"/>
  <c r="B78" i="2"/>
  <c r="B6" i="3"/>
  <c r="B23" i="3"/>
  <c r="B34" i="3"/>
  <c r="B48" i="3"/>
  <c r="B73" i="3"/>
  <c r="B75" i="9"/>
  <c r="B6" i="2"/>
  <c r="B39" i="2"/>
  <c r="B59" i="3"/>
  <c r="B7" i="2"/>
  <c r="B15" i="2"/>
  <c r="B29" i="2"/>
  <c r="B43" i="2"/>
  <c r="B54" i="2"/>
  <c r="B68" i="2"/>
  <c r="B79" i="2"/>
  <c r="B10" i="3"/>
  <c r="B24" i="3"/>
  <c r="B35" i="3"/>
  <c r="B49" i="3"/>
  <c r="B63" i="3"/>
  <c r="B74" i="3"/>
  <c r="B77" i="6"/>
  <c r="B87" i="6"/>
  <c r="B10" i="4"/>
  <c r="D5" i="4" s="1"/>
  <c r="J4" i="4" s="1"/>
  <c r="B18" i="4"/>
  <c r="B26" i="4"/>
  <c r="B34" i="4"/>
  <c r="B42" i="4"/>
  <c r="B50" i="4"/>
  <c r="B58" i="4"/>
  <c r="B66" i="4"/>
  <c r="B74" i="4"/>
  <c r="B82" i="4"/>
  <c r="B3" i="5"/>
  <c r="B17" i="5"/>
  <c r="B25" i="5"/>
  <c r="B33" i="5"/>
  <c r="B41" i="5"/>
  <c r="B49" i="5"/>
  <c r="B57" i="5"/>
  <c r="B65" i="5"/>
  <c r="B73" i="5"/>
  <c r="B81" i="5"/>
  <c r="B89" i="5"/>
  <c r="B18" i="6"/>
  <c r="B26" i="6"/>
  <c r="B28" i="6"/>
  <c r="B30" i="6"/>
  <c r="B47" i="6"/>
  <c r="B58" i="6"/>
  <c r="B69" i="6"/>
  <c r="B43" i="4"/>
  <c r="B51" i="4"/>
  <c r="B59" i="4"/>
  <c r="B67" i="4"/>
  <c r="B75" i="4"/>
  <c r="B83" i="4"/>
  <c r="B10" i="5"/>
  <c r="B18" i="5"/>
  <c r="B26" i="5"/>
  <c r="B34" i="5"/>
  <c r="B42" i="5"/>
  <c r="B50" i="5"/>
  <c r="B58" i="5"/>
  <c r="B66" i="5"/>
  <c r="B74" i="5"/>
  <c r="B82" i="5"/>
  <c r="B83" i="6"/>
  <c r="B75" i="6"/>
  <c r="B67" i="6"/>
  <c r="B59" i="6"/>
  <c r="B51" i="6"/>
  <c r="B43" i="6"/>
  <c r="B35" i="6"/>
  <c r="B24" i="6"/>
  <c r="B89" i="6"/>
  <c r="B81" i="6"/>
  <c r="B73" i="6"/>
  <c r="B65" i="6"/>
  <c r="B57" i="6"/>
  <c r="B49" i="6"/>
  <c r="B41" i="6"/>
  <c r="B33" i="6"/>
  <c r="B22" i="6"/>
  <c r="B9" i="6"/>
  <c r="B15" i="6"/>
  <c r="B20" i="6"/>
  <c r="B39" i="6"/>
  <c r="B48" i="6"/>
  <c r="B60" i="6"/>
  <c r="B70" i="6"/>
  <c r="B80" i="6"/>
  <c r="B81" i="10"/>
  <c r="B73" i="10"/>
  <c r="B65" i="10"/>
  <c r="B57" i="10"/>
  <c r="B49" i="10"/>
  <c r="B41" i="10"/>
  <c r="B33" i="10"/>
  <c r="B25" i="10"/>
  <c r="B17" i="10"/>
  <c r="B3" i="10"/>
  <c r="B88" i="10"/>
  <c r="B80" i="10"/>
  <c r="B72" i="10"/>
  <c r="B64" i="10"/>
  <c r="B56" i="10"/>
  <c r="B48" i="10"/>
  <c r="B40" i="10"/>
  <c r="B32" i="10"/>
  <c r="B24" i="10"/>
  <c r="B16" i="10"/>
  <c r="B9" i="10"/>
  <c r="B6" i="10"/>
  <c r="B87" i="10"/>
  <c r="B79" i="10"/>
  <c r="B71" i="10"/>
  <c r="B63" i="10"/>
  <c r="B55" i="10"/>
  <c r="B47" i="10"/>
  <c r="B39" i="10"/>
  <c r="B31" i="10"/>
  <c r="B23" i="10"/>
  <c r="B15" i="10"/>
  <c r="B86" i="10"/>
  <c r="B78" i="10"/>
  <c r="B70" i="10"/>
  <c r="B62" i="10"/>
  <c r="B54" i="10"/>
  <c r="B46" i="10"/>
  <c r="B38" i="10"/>
  <c r="B30" i="10"/>
  <c r="B22" i="10"/>
  <c r="B14" i="10"/>
  <c r="B8" i="10"/>
  <c r="B85" i="10"/>
  <c r="B77" i="10"/>
  <c r="B69" i="10"/>
  <c r="B61" i="10"/>
  <c r="B53" i="10"/>
  <c r="B45" i="10"/>
  <c r="B37" i="10"/>
  <c r="B29" i="10"/>
  <c r="B21" i="10"/>
  <c r="B13" i="10"/>
  <c r="B5" i="10"/>
  <c r="B84" i="10"/>
  <c r="B76" i="10"/>
  <c r="B68" i="10"/>
  <c r="B60" i="10"/>
  <c r="B52" i="10"/>
  <c r="B44" i="10"/>
  <c r="B36" i="10"/>
  <c r="B28" i="10"/>
  <c r="B20" i="10"/>
  <c r="B12" i="10"/>
  <c r="B83" i="10"/>
  <c r="B75" i="10"/>
  <c r="B67" i="10"/>
  <c r="B59" i="10"/>
  <c r="B51" i="10"/>
  <c r="B43" i="10"/>
  <c r="B35" i="10"/>
  <c r="B27" i="10"/>
  <c r="B19" i="10"/>
  <c r="B11" i="10"/>
  <c r="B7" i="10"/>
  <c r="B4" i="10"/>
  <c r="B82" i="10"/>
  <c r="B26" i="10"/>
  <c r="B12" i="4"/>
  <c r="B20" i="4"/>
  <c r="B28" i="4"/>
  <c r="B36" i="4"/>
  <c r="B44" i="4"/>
  <c r="B52" i="4"/>
  <c r="B60" i="4"/>
  <c r="B68" i="4"/>
  <c r="B76" i="4"/>
  <c r="B4" i="5"/>
  <c r="B7" i="5"/>
  <c r="B11" i="5"/>
  <c r="B19" i="5"/>
  <c r="B27" i="5"/>
  <c r="B35" i="5"/>
  <c r="B43" i="5"/>
  <c r="B51" i="5"/>
  <c r="B59" i="5"/>
  <c r="B67" i="5"/>
  <c r="B75" i="5"/>
  <c r="B8" i="6"/>
  <c r="B12" i="6"/>
  <c r="B37" i="6"/>
  <c r="B50" i="6"/>
  <c r="B61" i="6"/>
  <c r="B71" i="6"/>
  <c r="B82" i="6"/>
  <c r="B34" i="10"/>
  <c r="B10" i="11"/>
  <c r="B18" i="11"/>
  <c r="B26" i="11"/>
  <c r="B34" i="11"/>
  <c r="B42" i="11"/>
  <c r="B50" i="11"/>
  <c r="B58" i="11"/>
  <c r="B66" i="11"/>
  <c r="B74" i="11"/>
  <c r="B82" i="11"/>
  <c r="B10" i="12"/>
  <c r="B18" i="12"/>
  <c r="B26" i="12"/>
  <c r="B34" i="12"/>
  <c r="B42" i="12"/>
  <c r="B50" i="12"/>
  <c r="B58" i="12"/>
  <c r="B66" i="12"/>
  <c r="B74" i="12"/>
  <c r="B82" i="12"/>
  <c r="B22" i="7"/>
  <c r="B30" i="7"/>
  <c r="B38" i="7"/>
  <c r="B46" i="7"/>
  <c r="B54" i="7"/>
  <c r="B62" i="7"/>
  <c r="B70" i="7"/>
  <c r="B78" i="7"/>
  <c r="B86" i="7"/>
  <c r="B5" i="8"/>
  <c r="B13" i="8"/>
  <c r="B21" i="8"/>
  <c r="B29" i="8"/>
  <c r="B37" i="8"/>
  <c r="B45" i="8"/>
  <c r="B53" i="8"/>
  <c r="B61" i="8"/>
  <c r="B69" i="8"/>
  <c r="B77" i="8"/>
  <c r="B85" i="8"/>
  <c r="B4" i="11"/>
  <c r="B7" i="11"/>
  <c r="B11" i="11"/>
  <c r="B19" i="11"/>
  <c r="B27" i="11"/>
  <c r="B35" i="11"/>
  <c r="B43" i="11"/>
  <c r="B51" i="11"/>
  <c r="B59" i="11"/>
  <c r="B67" i="11"/>
  <c r="B75" i="11"/>
  <c r="B83" i="11"/>
  <c r="B4" i="12"/>
  <c r="B7" i="12"/>
  <c r="B11" i="12"/>
  <c r="B19" i="12"/>
  <c r="B27" i="12"/>
  <c r="B35" i="12"/>
  <c r="B43" i="12"/>
  <c r="B51" i="12"/>
  <c r="B59" i="12"/>
  <c r="B67" i="12"/>
  <c r="B75" i="12"/>
  <c r="B83" i="12"/>
  <c r="B86" i="8"/>
  <c r="B12" i="11"/>
  <c r="B20" i="11"/>
  <c r="B28" i="11"/>
  <c r="B36" i="11"/>
  <c r="B44" i="11"/>
  <c r="B52" i="11"/>
  <c r="B60" i="11"/>
  <c r="B68" i="11"/>
  <c r="B76" i="11"/>
  <c r="B84" i="11"/>
  <c r="B12" i="12"/>
  <c r="B20" i="12"/>
  <c r="B28" i="12"/>
  <c r="B36" i="12"/>
  <c r="B44" i="12"/>
  <c r="B52" i="12"/>
  <c r="B60" i="12"/>
  <c r="B68" i="12"/>
  <c r="B76" i="12"/>
  <c r="B84" i="12"/>
  <c r="B6" i="7"/>
  <c r="D5" i="7" s="1"/>
  <c r="J4" i="7" s="1"/>
  <c r="B9" i="7"/>
  <c r="B16" i="7"/>
  <c r="B24" i="7"/>
  <c r="B32" i="7"/>
  <c r="B40" i="7"/>
  <c r="B48" i="7"/>
  <c r="B56" i="7"/>
  <c r="B64" i="7"/>
  <c r="B72" i="7"/>
  <c r="B80" i="7"/>
  <c r="B88" i="7"/>
  <c r="B15" i="8"/>
  <c r="B23" i="8"/>
  <c r="B31" i="8"/>
  <c r="B39" i="8"/>
  <c r="B47" i="8"/>
  <c r="B55" i="8"/>
  <c r="B63" i="8"/>
  <c r="B71" i="8"/>
  <c r="B79" i="8"/>
  <c r="B87" i="8"/>
  <c r="B5" i="11"/>
  <c r="B13" i="11"/>
  <c r="B21" i="11"/>
  <c r="B29" i="11"/>
  <c r="B37" i="11"/>
  <c r="B45" i="11"/>
  <c r="B53" i="11"/>
  <c r="B61" i="11"/>
  <c r="B69" i="11"/>
  <c r="B77" i="11"/>
  <c r="B85" i="11"/>
  <c r="B5" i="12"/>
  <c r="B13" i="12"/>
  <c r="B21" i="12"/>
  <c r="B29" i="12"/>
  <c r="B37" i="12"/>
  <c r="B45" i="12"/>
  <c r="B53" i="12"/>
  <c r="B61" i="12"/>
  <c r="B69" i="12"/>
  <c r="B77" i="12"/>
  <c r="B85" i="12"/>
  <c r="B8" i="11"/>
  <c r="B14" i="11"/>
  <c r="B22" i="11"/>
  <c r="B30" i="11"/>
  <c r="B38" i="11"/>
  <c r="B46" i="11"/>
  <c r="B54" i="11"/>
  <c r="B62" i="11"/>
  <c r="B70" i="11"/>
  <c r="B78" i="11"/>
  <c r="B86" i="11"/>
  <c r="B8" i="12"/>
  <c r="B14" i="12"/>
  <c r="B22" i="12"/>
  <c r="B30" i="12"/>
  <c r="B38" i="12"/>
  <c r="B46" i="12"/>
  <c r="B54" i="12"/>
  <c r="B62" i="12"/>
  <c r="B70" i="12"/>
  <c r="B78" i="12"/>
  <c r="B86" i="12"/>
  <c r="B10" i="7"/>
  <c r="B18" i="7"/>
  <c r="B26" i="7"/>
  <c r="B34" i="7"/>
  <c r="B42" i="7"/>
  <c r="B50" i="7"/>
  <c r="B58" i="7"/>
  <c r="B66" i="7"/>
  <c r="B74" i="7"/>
  <c r="B3" i="8"/>
  <c r="B17" i="8"/>
  <c r="B25" i="8"/>
  <c r="B33" i="8"/>
  <c r="B41" i="8"/>
  <c r="B49" i="8"/>
  <c r="B57" i="8"/>
  <c r="B65" i="8"/>
  <c r="B73" i="8"/>
  <c r="B81" i="8"/>
  <c r="B89" i="8"/>
  <c r="B15" i="11"/>
  <c r="B23" i="11"/>
  <c r="B31" i="11"/>
  <c r="B39" i="11"/>
  <c r="B47" i="11"/>
  <c r="B55" i="11"/>
  <c r="B63" i="11"/>
  <c r="B71" i="11"/>
  <c r="B79" i="11"/>
  <c r="B87" i="11"/>
  <c r="B15" i="12"/>
  <c r="B23" i="12"/>
  <c r="B31" i="12"/>
  <c r="B39" i="12"/>
  <c r="B47" i="12"/>
  <c r="B55" i="12"/>
  <c r="B63" i="12"/>
  <c r="B71" i="12"/>
  <c r="B79" i="12"/>
  <c r="B87" i="12"/>
  <c r="B10" i="8"/>
  <c r="B18" i="8"/>
  <c r="B26" i="8"/>
  <c r="B34" i="8"/>
  <c r="B42" i="8"/>
  <c r="B50" i="8"/>
  <c r="B58" i="8"/>
  <c r="B66" i="8"/>
  <c r="B74" i="8"/>
  <c r="B6" i="11"/>
  <c r="B9" i="11"/>
  <c r="B16" i="11"/>
  <c r="B24" i="11"/>
  <c r="B32" i="11"/>
  <c r="B40" i="11"/>
  <c r="B48" i="11"/>
  <c r="B56" i="11"/>
  <c r="B64" i="11"/>
  <c r="B72" i="11"/>
  <c r="B80" i="11"/>
  <c r="B88" i="11"/>
  <c r="B6" i="12"/>
  <c r="B9" i="12"/>
  <c r="B16" i="12"/>
  <c r="B24" i="12"/>
  <c r="B32" i="12"/>
  <c r="B40" i="12"/>
  <c r="B48" i="12"/>
  <c r="B56" i="12"/>
  <c r="B64" i="12"/>
  <c r="B72" i="12"/>
  <c r="B80" i="12"/>
  <c r="B88" i="12"/>
  <c r="B3" i="11"/>
  <c r="B17" i="11"/>
  <c r="B25" i="11"/>
  <c r="B33" i="11"/>
  <c r="B41" i="11"/>
  <c r="B49" i="11"/>
  <c r="B57" i="11"/>
  <c r="B65" i="11"/>
  <c r="B73" i="11"/>
  <c r="B3" i="12"/>
  <c r="D5" i="12" s="1"/>
  <c r="J4" i="12" s="1"/>
  <c r="B17" i="12"/>
  <c r="B25" i="12"/>
  <c r="B33" i="12"/>
  <c r="B41" i="12"/>
  <c r="B49" i="12"/>
  <c r="B57" i="12"/>
  <c r="B65" i="12"/>
  <c r="B73" i="12"/>
  <c r="B81" i="12"/>
  <c r="R3" i="1" l="1"/>
  <c r="S3" i="1" s="1"/>
  <c r="Q5" i="1"/>
  <c r="Q6" i="1" s="1"/>
  <c r="R5" i="1"/>
  <c r="S5" i="1" s="1"/>
  <c r="E6" i="1"/>
  <c r="H10" i="1" s="1"/>
  <c r="E6" i="6"/>
  <c r="H10" i="6" s="1"/>
  <c r="R4" i="6"/>
  <c r="S4" i="6" s="1"/>
  <c r="D5" i="2"/>
  <c r="D5" i="8"/>
  <c r="J4" i="8" s="1"/>
  <c r="D5" i="10"/>
  <c r="J4" i="10" s="1"/>
  <c r="D5" i="9"/>
  <c r="J4" i="9" s="1"/>
  <c r="D5" i="11"/>
  <c r="J4" i="11" s="1"/>
  <c r="D5" i="5"/>
  <c r="J4" i="5" s="1"/>
  <c r="R6" i="1" l="1"/>
  <c r="S6" i="1" s="1"/>
  <c r="Q7" i="1"/>
  <c r="R5" i="6"/>
  <c r="S5" i="6" s="1"/>
  <c r="Q8" i="1" l="1"/>
  <c r="R7" i="1"/>
  <c r="S7" i="1" s="1"/>
  <c r="R6" i="6"/>
  <c r="S6" i="6" s="1"/>
  <c r="R8" i="1" l="1"/>
  <c r="S8" i="1" s="1"/>
  <c r="Q9" i="1"/>
  <c r="R7" i="6"/>
  <c r="S7" i="6" s="1"/>
  <c r="Q10" i="1" l="1"/>
  <c r="R9" i="1"/>
  <c r="S9" i="1" s="1"/>
  <c r="R8" i="6"/>
  <c r="S8" i="6" s="1"/>
  <c r="R10" i="1" l="1"/>
  <c r="S10" i="1" s="1"/>
  <c r="Q11" i="1"/>
  <c r="R9" i="6"/>
  <c r="S9" i="6" s="1"/>
  <c r="Q12" i="1" l="1"/>
  <c r="R11" i="1"/>
  <c r="S11" i="1" s="1"/>
  <c r="R10" i="6"/>
  <c r="S10" i="6" s="1"/>
  <c r="R12" i="1" l="1"/>
  <c r="S12" i="1" s="1"/>
  <c r="Q13" i="1"/>
  <c r="R11" i="6"/>
  <c r="S11" i="6" s="1"/>
  <c r="Q14" i="1" l="1"/>
  <c r="R13" i="1"/>
  <c r="S13" i="1" s="1"/>
  <c r="R12" i="6"/>
  <c r="S12" i="6" s="1"/>
  <c r="Q15" i="1" l="1"/>
  <c r="R14" i="1"/>
  <c r="S14" i="1" s="1"/>
  <c r="R13" i="6"/>
  <c r="S13" i="6" s="1"/>
  <c r="Q16" i="1" l="1"/>
  <c r="R15" i="1"/>
  <c r="S15" i="1" s="1"/>
  <c r="R14" i="6"/>
  <c r="S14" i="6" s="1"/>
  <c r="R16" i="1" l="1"/>
  <c r="S16" i="1" s="1"/>
  <c r="Q17" i="1"/>
  <c r="R15" i="6"/>
  <c r="S15" i="6" s="1"/>
  <c r="Q18" i="1" l="1"/>
  <c r="R17" i="1"/>
  <c r="S17" i="1" s="1"/>
  <c r="R16" i="6"/>
  <c r="S16" i="6" s="1"/>
  <c r="R18" i="1" l="1"/>
  <c r="S18" i="1" s="1"/>
  <c r="Q19" i="1"/>
  <c r="R17" i="6"/>
  <c r="S17" i="6" s="1"/>
  <c r="Q20" i="1" l="1"/>
  <c r="R19" i="1"/>
  <c r="S19" i="1" s="1"/>
  <c r="R18" i="6"/>
  <c r="S18" i="6" s="1"/>
  <c r="R20" i="1" l="1"/>
  <c r="S20" i="1" s="1"/>
  <c r="Q21" i="1"/>
  <c r="R19" i="6"/>
  <c r="S19" i="6" s="1"/>
  <c r="Q22" i="1" l="1"/>
  <c r="R21" i="1"/>
  <c r="S21" i="1" s="1"/>
  <c r="R20" i="6"/>
  <c r="S20" i="6" s="1"/>
  <c r="R22" i="1" l="1"/>
  <c r="S22" i="1" s="1"/>
  <c r="Q23" i="1"/>
  <c r="R21" i="6"/>
  <c r="S21" i="6" s="1"/>
  <c r="Q24" i="1" l="1"/>
  <c r="R23" i="1"/>
  <c r="S23" i="1" s="1"/>
  <c r="R22" i="6"/>
  <c r="S22" i="6" s="1"/>
  <c r="R24" i="1" l="1"/>
  <c r="S24" i="1" s="1"/>
  <c r="Q25" i="1"/>
  <c r="R23" i="6"/>
  <c r="S23" i="6" s="1"/>
  <c r="R25" i="1" l="1"/>
  <c r="S25" i="1" s="1"/>
  <c r="R24" i="6"/>
  <c r="S24" i="6" s="1"/>
  <c r="R25" i="6" l="1"/>
  <c r="S25" i="6" s="1"/>
  <c r="R26" i="6" l="1"/>
  <c r="S26" i="6" s="1"/>
  <c r="R27" i="6" l="1"/>
  <c r="S27" i="6" s="1"/>
  <c r="R28" i="6" l="1"/>
  <c r="S28" i="6" s="1"/>
  <c r="R29" i="6" l="1"/>
  <c r="S29" i="6" s="1"/>
  <c r="R30" i="6" l="1"/>
  <c r="S30" i="6" s="1"/>
  <c r="R31" i="6" l="1"/>
  <c r="S31" i="6" s="1"/>
  <c r="R32" i="6" l="1"/>
  <c r="S32" i="6" s="1"/>
  <c r="R33" i="6" l="1"/>
  <c r="S33" i="6" s="1"/>
  <c r="R34" i="6" l="1"/>
  <c r="S34" i="6" s="1"/>
  <c r="R35" i="6" l="1"/>
  <c r="S35" i="6" s="1"/>
  <c r="R36" i="6" l="1"/>
  <c r="S36" i="6" s="1"/>
  <c r="R37" i="6" l="1"/>
  <c r="S37" i="6" s="1"/>
  <c r="R38" i="6" l="1"/>
  <c r="S38" i="6" s="1"/>
</calcChain>
</file>

<file path=xl/sharedStrings.xml><?xml version="1.0" encoding="utf-8"?>
<sst xmlns="http://schemas.openxmlformats.org/spreadsheetml/2006/main" count="116" uniqueCount="53">
  <si>
    <t>January</t>
  </si>
  <si>
    <t>Column1</t>
  </si>
  <si>
    <t>Bin</t>
  </si>
  <si>
    <t>Frequency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</si>
  <si>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</si>
  <si>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</si>
  <si>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</si>
  <si>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</si>
  <si>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</si>
  <si>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</si>
  <si>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</si>
  <si>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</si>
  <si>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</si>
  <si>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</si>
  <si>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</si>
  <si>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</si>
  <si>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</si>
  <si>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CoV</t>
  </si>
  <si>
    <t>More</t>
  </si>
  <si>
    <t>February</t>
  </si>
  <si>
    <t>March</t>
  </si>
  <si>
    <t>April</t>
  </si>
  <si>
    <t>May</t>
  </si>
  <si>
    <t>June</t>
  </si>
  <si>
    <t>Alpha</t>
  </si>
  <si>
    <t>Class Mark</t>
  </si>
  <si>
    <t>Probability</t>
  </si>
  <si>
    <t>Gfreq</t>
  </si>
  <si>
    <t>Beta</t>
  </si>
  <si>
    <t>StDev</t>
  </si>
  <si>
    <t>July</t>
  </si>
  <si>
    <t>August</t>
  </si>
  <si>
    <t>September</t>
  </si>
  <si>
    <t>October</t>
  </si>
  <si>
    <t>November</t>
  </si>
  <si>
    <t>December</t>
  </si>
  <si>
    <t>June_fit</t>
  </si>
  <si>
    <t>Statistical</t>
  </si>
  <si>
    <t>α</t>
  </si>
  <si>
    <t>β</t>
  </si>
  <si>
    <t>gamma</t>
  </si>
  <si>
    <t>α* (β^2)</t>
  </si>
  <si>
    <r>
      <rPr>
        <sz val="11"/>
        <color rgb="FFFF0000"/>
        <rFont val="Calibri"/>
        <family val="2"/>
      </rPr>
      <t>mean:</t>
    </r>
    <r>
      <rPr>
        <sz val="11"/>
        <color rgb="FF000000"/>
        <rFont val="Calibri"/>
        <family val="2"/>
        <charset val="134"/>
      </rPr>
      <t xml:space="preserve"> α* β</t>
    </r>
  </si>
  <si>
    <r>
      <rPr>
        <sz val="11"/>
        <color rgb="FFFF0000"/>
        <rFont val="Calibri"/>
        <family val="2"/>
      </rPr>
      <t>std:</t>
    </r>
    <r>
      <rPr>
        <sz val="11"/>
        <color rgb="FF000000"/>
        <rFont val="Calibri"/>
        <family val="2"/>
        <charset val="134"/>
      </rPr>
      <t xml:space="preserve"> sqrt(α* (β^2))</t>
    </r>
  </si>
  <si>
    <t>Solver Approach</t>
  </si>
  <si>
    <r>
      <rPr>
        <sz val="11"/>
        <color rgb="FFFF0000"/>
        <rFont val="Calibri"/>
        <family val="2"/>
      </rPr>
      <t>Max:</t>
    </r>
    <r>
      <rPr>
        <sz val="11"/>
        <color rgb="FF000000"/>
        <rFont val="Calibri"/>
        <family val="2"/>
        <charset val="134"/>
      </rPr>
      <t xml:space="preserve"> SUM(B3:B148)</t>
    </r>
  </si>
  <si>
    <t>constraints</t>
  </si>
  <si>
    <t>Count of Parameters</t>
  </si>
  <si>
    <t>Max of likelihood</t>
  </si>
  <si>
    <t>Min Value</t>
  </si>
  <si>
    <t>Max Value</t>
  </si>
  <si>
    <t>Histogram Range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</si>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</sst>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34"/>
    </font>
    <font>
      <i/>
      <sz val="11"/>
      <color rgb="FF000000"/>
      <name val="Calibri"/>
      <family val="2"/>
      <charset val="134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2" borderId="0" xfId="0" applyFill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3" fillId="2" borderId="3" xfId="0" applyFont="1" applyFill="1" applyBorder="1"/>
    <xf numFmtId="0" fontId="0" fillId="0" borderId="4" xfId="0" applyBorder="1"/>
    <xf numFmtId="0" fontId="1" fillId="2" borderId="3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3" xfId="0" applyNumberFormat="1" applyFill="1" applyBorder="1" applyAlignment="1"/>
    <xf numFmtId="0" fontId="0" fillId="0" borderId="3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Gamma Distribution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January!$P$2:$P$25</c:f>
              <c:numCache>
                <c:formatCode>General</c:formatCode>
                <c:ptCount val="24"/>
                <c:pt idx="0">
                  <c:v>14</c:v>
                </c:pt>
                <c:pt idx="1">
                  <c:v>14</c:v>
                </c:pt>
                <c:pt idx="2">
                  <c:v>11</c:v>
                </c:pt>
                <c:pt idx="3">
                  <c:v>10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94-4170-8455-1CA22D5C78D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January!$S$2:$S$25</c:f>
              <c:numCache>
                <c:formatCode>General</c:formatCode>
                <c:ptCount val="24"/>
                <c:pt idx="0">
                  <c:v>14.60515742386006</c:v>
                </c:pt>
                <c:pt idx="1">
                  <c:v>13.831157797895075</c:v>
                </c:pt>
                <c:pt idx="2">
                  <c:v>11.527735108905608</c:v>
                </c:pt>
                <c:pt idx="3">
                  <c:v>9.2507400808444213</c:v>
                </c:pt>
                <c:pt idx="4">
                  <c:v>7.2874065941744259</c:v>
                </c:pt>
                <c:pt idx="5">
                  <c:v>5.6779360601323647</c:v>
                </c:pt>
                <c:pt idx="6">
                  <c:v>4.3917311128540204</c:v>
                </c:pt>
                <c:pt idx="7">
                  <c:v>3.3792523535042109</c:v>
                </c:pt>
                <c:pt idx="8">
                  <c:v>2.5900777776207469</c:v>
                </c:pt>
                <c:pt idx="9">
                  <c:v>1.9792003780687542</c:v>
                </c:pt>
                <c:pt idx="10">
                  <c:v>1.5087430640195691</c:v>
                </c:pt>
                <c:pt idx="11">
                  <c:v>1.1478390055053196</c:v>
                </c:pt>
                <c:pt idx="12">
                  <c:v>0.87182721126002805</c:v>
                </c:pt>
                <c:pt idx="13">
                  <c:v>0.66126263068396696</c:v>
                </c:pt>
                <c:pt idx="14">
                  <c:v>0.5009545600705233</c:v>
                </c:pt>
                <c:pt idx="15">
                  <c:v>0.37911659184126401</c:v>
                </c:pt>
                <c:pt idx="16">
                  <c:v>0.28665112345564231</c:v>
                </c:pt>
                <c:pt idx="17">
                  <c:v>0.21656449298896707</c:v>
                </c:pt>
                <c:pt idx="18">
                  <c:v>0.16349791588627938</c:v>
                </c:pt>
                <c:pt idx="19">
                  <c:v>0.12335622324468283</c:v>
                </c:pt>
                <c:pt idx="20">
                  <c:v>9.3016803993630146E-2</c:v>
                </c:pt>
                <c:pt idx="21">
                  <c:v>7.0103055656321772E-2</c:v>
                </c:pt>
                <c:pt idx="22">
                  <c:v>5.2809021236882872E-2</c:v>
                </c:pt>
                <c:pt idx="23">
                  <c:v>3.9764241499261735E-2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94-4170-8455-1CA22D5C7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9401856"/>
        <c:axId val="637042592"/>
      </c:lineChart>
      <c:catAx>
        <c:axId val="1569401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42592"/>
        <c:crosses val="autoZero"/>
        <c:auto val="1"/>
        <c:lblAlgn val="ctr"/>
        <c:lblOffset val="100"/>
        <c:noMultiLvlLbl val="0"/>
      </c:catAx>
      <c:valAx>
        <c:axId val="63704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40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Histogram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January!$P$2:$P$25</c:f>
              <c:numCache>
                <c:formatCode>General</c:formatCode>
                <c:ptCount val="24"/>
                <c:pt idx="0">
                  <c:v>14</c:v>
                </c:pt>
                <c:pt idx="1">
                  <c:v>14</c:v>
                </c:pt>
                <c:pt idx="2">
                  <c:v>11</c:v>
                </c:pt>
                <c:pt idx="3">
                  <c:v>10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93-4D4D-8B74-6097A9593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0357152"/>
        <c:axId val="494645600"/>
      </c:barChart>
      <c:catAx>
        <c:axId val="1700357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645600"/>
        <c:crosses val="autoZero"/>
        <c:auto val="1"/>
        <c:lblAlgn val="ctr"/>
        <c:lblOffset val="100"/>
        <c:noMultiLvlLbl val="0"/>
      </c:catAx>
      <c:valAx>
        <c:axId val="49464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357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US" sz="1800" b="1" strike="noStrike" spc="-1">
                <a:solidFill>
                  <a:srgbClr val="000000"/>
                </a:solidFill>
                <a:latin typeface="Calibri"/>
              </a:rPr>
              <a:t>Histogram</a:t>
            </a:r>
          </a:p>
        </c:rich>
      </c:tx>
      <c:layout>
        <c:manualLayout>
          <c:xMode val="edge"/>
          <c:yMode val="edge"/>
          <c:x val="0.35507452767492598"/>
          <c:y val="3.9679437060203299E-2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xMode val="edge"/>
          <c:yMode val="edge"/>
          <c:x val="9.6648628121143096E-2"/>
          <c:y val="0.22537138389366701"/>
          <c:w val="0.85759043007690094"/>
          <c:h val="0.64171227521501195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June!$O$2:$O$39</c:f>
              <c:strCache>
                <c:ptCount val="3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More</c:v>
                </c:pt>
              </c:strCache>
            </c:strRef>
          </c:cat>
          <c:val>
            <c:numRef>
              <c:f>June!$P$2:$P$39</c:f>
              <c:numCache>
                <c:formatCode>General</c:formatCode>
                <c:ptCount val="38"/>
                <c:pt idx="0">
                  <c:v>1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4</c:v>
                </c:pt>
                <c:pt idx="7">
                  <c:v>1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7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1</c:v>
                </c:pt>
                <c:pt idx="16">
                  <c:v>3</c:v>
                </c:pt>
                <c:pt idx="17">
                  <c:v>6</c:v>
                </c:pt>
                <c:pt idx="18">
                  <c:v>3</c:v>
                </c:pt>
                <c:pt idx="19">
                  <c:v>2</c:v>
                </c:pt>
                <c:pt idx="20">
                  <c:v>4</c:v>
                </c:pt>
                <c:pt idx="21">
                  <c:v>0</c:v>
                </c:pt>
                <c:pt idx="22">
                  <c:v>2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AD-4B2A-AA4E-2CA04FA61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829751"/>
        <c:axId val="33265266"/>
      </c:barChart>
      <c:catAx>
        <c:axId val="6582975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latin typeface="Calibri"/>
                  </a:rPr>
                  <a:t>Bin</a:t>
                </a:r>
              </a:p>
            </c:rich>
          </c:tx>
          <c:layout>
            <c:manualLayout>
              <c:xMode val="edge"/>
              <c:yMode val="edge"/>
              <c:x val="0.52340263932402897"/>
              <c:y val="0.84988272087568395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808080"/>
            </a:solidFill>
          </a:ln>
        </c:spPr>
        <c:txPr>
          <a:bodyPr rot="-2700000"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33265266"/>
        <c:crossesAt val="0"/>
        <c:auto val="1"/>
        <c:lblAlgn val="ctr"/>
        <c:lblOffset val="100"/>
        <c:noMultiLvlLbl val="0"/>
      </c:catAx>
      <c:valAx>
        <c:axId val="33265266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latin typeface="Calibri"/>
                  </a:rPr>
                  <a:t>Frequency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808080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65829751"/>
        <c:crossesAt val="1"/>
        <c:crossBetween val="midCat"/>
      </c:valAx>
      <c:spPr>
        <a:solidFill>
          <a:srgbClr val="FFFFFF"/>
        </a:solidFill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0">
      <a:solidFill>
        <a:srgbClr val="80808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autoTitleDeleted val="1"/>
    <c:plotArea>
      <c:layout>
        <c:manualLayout>
          <c:xMode val="edge"/>
          <c:yMode val="edge"/>
          <c:x val="1.68616132462403E-2"/>
          <c:y val="5.2748983073087501E-2"/>
          <c:w val="0.96399817712289204"/>
          <c:h val="0.89633906311507705"/>
        </c:manualLayout>
      </c:layout>
      <c:lineChart>
        <c:grouping val="standard"/>
        <c:varyColors val="0"/>
        <c:ser>
          <c:idx val="0"/>
          <c:order val="0"/>
          <c:tx>
            <c:v>Frequency</c:v>
          </c:tx>
          <c:spPr>
            <a:ln w="25200">
              <a:solidFill>
                <a:srgbClr val="666699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June!$P$2:$P$38</c:f>
              <c:numCache>
                <c:formatCode>General</c:formatCode>
                <c:ptCount val="37"/>
                <c:pt idx="0">
                  <c:v>1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4</c:v>
                </c:pt>
                <c:pt idx="7">
                  <c:v>1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7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1</c:v>
                </c:pt>
                <c:pt idx="16">
                  <c:v>3</c:v>
                </c:pt>
                <c:pt idx="17">
                  <c:v>6</c:v>
                </c:pt>
                <c:pt idx="18">
                  <c:v>3</c:v>
                </c:pt>
                <c:pt idx="19">
                  <c:v>2</c:v>
                </c:pt>
                <c:pt idx="20">
                  <c:v>4</c:v>
                </c:pt>
                <c:pt idx="21">
                  <c:v>0</c:v>
                </c:pt>
                <c:pt idx="22">
                  <c:v>2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EC-42B9-8AF0-F70FA415587E}"/>
            </c:ext>
          </c:extLst>
        </c:ser>
        <c:ser>
          <c:idx val="1"/>
          <c:order val="1"/>
          <c:tx>
            <c:v>Gamma.Freq</c:v>
          </c:tx>
          <c:spPr>
            <a:ln w="25200">
              <a:solidFill>
                <a:srgbClr val="99336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June!$S$2:$S$38</c:f>
              <c:numCache>
                <c:formatCode>General</c:formatCode>
                <c:ptCount val="37"/>
                <c:pt idx="0">
                  <c:v>0.70816940288162833</c:v>
                </c:pt>
                <c:pt idx="1">
                  <c:v>2.0869468361584387</c:v>
                </c:pt>
                <c:pt idx="2">
                  <c:v>3.1641147553642446</c:v>
                </c:pt>
                <c:pt idx="3">
                  <c:v>3.9389150491655407</c:v>
                </c:pt>
                <c:pt idx="4">
                  <c:v>4.4533225639824821</c:v>
                </c:pt>
                <c:pt idx="5">
                  <c:v>4.7546989334735921</c:v>
                </c:pt>
                <c:pt idx="6">
                  <c:v>4.88713586592017</c:v>
                </c:pt>
                <c:pt idx="7">
                  <c:v>4.889039360940556</c:v>
                </c:pt>
                <c:pt idx="8">
                  <c:v>4.792745012081987</c:v>
                </c:pt>
                <c:pt idx="9">
                  <c:v>4.6248865429006871</c:v>
                </c:pt>
                <c:pt idx="10">
                  <c:v>4.4070346232929438</c:v>
                </c:pt>
                <c:pt idx="11">
                  <c:v>4.1564019477333609</c:v>
                </c:pt>
                <c:pt idx="12">
                  <c:v>3.8865249010949308</c:v>
                </c:pt>
                <c:pt idx="13">
                  <c:v>3.6078837990874231</c:v>
                </c:pt>
                <c:pt idx="14">
                  <c:v>3.3284483844231563</c:v>
                </c:pt>
                <c:pt idx="15">
                  <c:v>3.0541473117962878</c:v>
                </c:pt>
                <c:pt idx="16">
                  <c:v>2.7892661183427538</c:v>
                </c:pt>
                <c:pt idx="17">
                  <c:v>2.5367806930588288</c:v>
                </c:pt>
                <c:pt idx="18">
                  <c:v>2.2986340713383511</c:v>
                </c:pt>
                <c:pt idx="19">
                  <c:v>2.07596430564592</c:v>
                </c:pt>
                <c:pt idx="20">
                  <c:v>1.8692906449626152</c:v>
                </c:pt>
                <c:pt idx="21">
                  <c:v>1.67866453995141</c:v>
                </c:pt>
                <c:pt idx="22">
                  <c:v>1.5037912139417586</c:v>
                </c:pt>
                <c:pt idx="23">
                  <c:v>1.3441267758182709</c:v>
                </c:pt>
                <c:pt idx="24">
                  <c:v>1.1989551379677996</c:v>
                </c:pt>
                <c:pt idx="25">
                  <c:v>1.0674483581754755</c:v>
                </c:pt>
                <c:pt idx="26">
                  <c:v>0.948713454463324</c:v>
                </c:pt>
                <c:pt idx="27">
                  <c:v>0.84182824535358625</c:v>
                </c:pt>
                <c:pt idx="28">
                  <c:v>0.74586834035328453</c:v>
                </c:pt>
                <c:pt idx="29">
                  <c:v>0.65992704031542881</c:v>
                </c:pt>
                <c:pt idx="30">
                  <c:v>0.58312959783106455</c:v>
                </c:pt>
                <c:pt idx="31">
                  <c:v>0.51464302705534604</c:v>
                </c:pt>
                <c:pt idx="32">
                  <c:v>0.45368243384876783</c:v>
                </c:pt>
                <c:pt idx="33">
                  <c:v>0.39951465484839022</c:v>
                </c:pt>
                <c:pt idx="34">
                  <c:v>0.35145984272212172</c:v>
                </c:pt>
                <c:pt idx="35">
                  <c:v>0.30889150968306039</c:v>
                </c:pt>
                <c:pt idx="36">
                  <c:v>0.27123543823841778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EC-42B9-8AF0-F70FA4155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5609941"/>
        <c:axId val="41628832"/>
      </c:lineChart>
      <c:catAx>
        <c:axId val="7560994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0">
            <a:solidFill>
              <a:srgbClr val="C0C0C0"/>
            </a:solidFill>
          </a:ln>
        </c:spPr>
        <c: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endParaRPr lang="en-US"/>
          </a:p>
        </c:txPr>
        <c:crossAx val="41628832"/>
        <c:crossesAt val="0"/>
        <c:auto val="1"/>
        <c:lblAlgn val="ctr"/>
        <c:lblOffset val="100"/>
        <c:noMultiLvlLbl val="0"/>
      </c:catAx>
      <c:valAx>
        <c:axId val="41628832"/>
        <c:scaling>
          <c:orientation val="minMax"/>
        </c:scaling>
        <c:delete val="0"/>
        <c:axPos val="l"/>
        <c:majorGridlines>
          <c:spPr>
            <a:ln w="0">
              <a:solidFill>
                <a:srgbClr val="C0C0C0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endParaRPr lang="en-US"/>
          </a:p>
        </c:txPr>
        <c:crossAx val="75609941"/>
        <c:crossesAt val="1"/>
        <c:crossBetween val="midCat"/>
      </c:valAx>
      <c:spPr>
        <a:noFill/>
        <a:ln w="12600">
          <a:noFill/>
        </a:ln>
      </c:spPr>
    </c:plotArea>
    <c:legend>
      <c:legendPos val="r"/>
      <c:layout>
        <c:manualLayout>
          <c:xMode val="edge"/>
          <c:yMode val="edge"/>
          <c:x val="0.75663450709248725"/>
          <c:y val="7.6390180528359733E-2"/>
          <c:w val="0.18899521675311873"/>
          <c:h val="0.12988414967544151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333333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0">
      <a:solidFill>
        <a:srgbClr val="C0C0C0"/>
      </a:solidFill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28575</xdr:colOff>
      <xdr:row>0</xdr:row>
      <xdr:rowOff>4762</xdr:rowOff>
    </xdr:from>
    <xdr:to>
      <xdr:col>26</xdr:col>
      <xdr:colOff>400050</xdr:colOff>
      <xdr:row>14</xdr:row>
      <xdr:rowOff>71437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083B09F-F3E6-B7BA-1980-F95C5787F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28575</xdr:colOff>
      <xdr:row>14</xdr:row>
      <xdr:rowOff>138112</xdr:rowOff>
    </xdr:from>
    <xdr:to>
      <xdr:col>26</xdr:col>
      <xdr:colOff>400050</xdr:colOff>
      <xdr:row>29</xdr:row>
      <xdr:rowOff>4762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2D30EDB-0C9A-EAFF-1A3A-EB93B6B70F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19051</xdr:colOff>
      <xdr:row>0</xdr:row>
      <xdr:rowOff>9525</xdr:rowOff>
    </xdr:from>
    <xdr:to>
      <xdr:col>26</xdr:col>
      <xdr:colOff>742950</xdr:colOff>
      <xdr:row>14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14354</xdr:colOff>
      <xdr:row>14</xdr:row>
      <xdr:rowOff>181155</xdr:rowOff>
    </xdr:from>
    <xdr:to>
      <xdr:col>26</xdr:col>
      <xdr:colOff>752474</xdr:colOff>
      <xdr:row>31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opLeftCell="D1" zoomScaleNormal="100" workbookViewId="0">
      <selection activeCell="U35" sqref="U35"/>
    </sheetView>
  </sheetViews>
  <sheetFormatPr defaultColWidth="9" defaultRowHeight="15"/>
  <cols>
    <col min="3" max="3" width="3" customWidth="1"/>
    <col min="4" max="4" width="18.28515625" bestFit="1" customWidth="1"/>
    <col min="6" max="6" width="3.28515625" customWidth="1"/>
    <col min="7" max="7" width="19.42578125" bestFit="1" customWidth="1"/>
    <col min="8" max="8" width="18.140625" bestFit="1" customWidth="1"/>
    <col min="9" max="9" width="2.7109375" customWidth="1"/>
    <col min="10" max="10" width="10.28515625" bestFit="1" customWidth="1"/>
    <col min="11" max="11" width="6" bestFit="1" customWidth="1"/>
    <col min="12" max="12" width="2.7109375" customWidth="1"/>
    <col min="13" max="13" width="16" bestFit="1" customWidth="1"/>
    <col min="14" max="14" width="2.85546875" customWidth="1"/>
    <col min="16" max="16" width="10.5703125" bestFit="1" customWidth="1"/>
    <col min="17" max="17" width="10.28515625" bestFit="1" customWidth="1"/>
    <col min="18" max="19" width="12" bestFit="1" customWidth="1"/>
  </cols>
  <sheetData>
    <row r="1" spans="1:19">
      <c r="B1" t="s">
        <v>0</v>
      </c>
      <c r="D1" s="4" t="s">
        <v>44</v>
      </c>
      <c r="E1" s="4"/>
      <c r="G1" s="4" t="s">
        <v>37</v>
      </c>
      <c r="H1" s="4"/>
      <c r="J1" s="5" t="s">
        <v>49</v>
      </c>
      <c r="K1" s="8">
        <f>MIN(A3:A89)</f>
        <v>0.5</v>
      </c>
      <c r="M1" s="5" t="s">
        <v>51</v>
      </c>
      <c r="O1" s="9" t="s">
        <v>2</v>
      </c>
      <c r="P1" s="9" t="s">
        <v>3</v>
      </c>
      <c r="Q1" s="5" t="s">
        <v>25</v>
      </c>
      <c r="R1" s="5" t="s">
        <v>26</v>
      </c>
      <c r="S1" s="5" t="s">
        <v>27</v>
      </c>
    </row>
    <row r="2" spans="1:19">
      <c r="A2" t="s">
        <v>0</v>
      </c>
      <c r="D2" s="5" t="s">
        <v>38</v>
      </c>
      <c r="E2" s="6">
        <v>1.2172848243512757</v>
      </c>
      <c r="G2" s="5" t="s">
        <v>24</v>
      </c>
      <c r="H2" s="6">
        <f>H4/H3</f>
        <v>1.070279935855573</v>
      </c>
      <c r="J2" s="5" t="s">
        <v>50</v>
      </c>
      <c r="K2" s="8">
        <f>MAX(A3:A89)</f>
        <v>119.5</v>
      </c>
      <c r="M2" s="6">
        <v>5</v>
      </c>
      <c r="O2" s="11">
        <v>5</v>
      </c>
      <c r="P2" s="12">
        <v>14</v>
      </c>
      <c r="Q2" s="6">
        <f>O2/2</f>
        <v>2.5</v>
      </c>
      <c r="R2" s="6">
        <f>_xlfn.GAMMA.DIST(Q2,$E$2,$E$3,FALSE())</f>
        <v>3.651289355965015E-2</v>
      </c>
      <c r="S2" s="6">
        <f>R2*$H$27*5</f>
        <v>14.60515742386006</v>
      </c>
    </row>
    <row r="3" spans="1:19">
      <c r="A3">
        <v>67.3</v>
      </c>
      <c r="B3">
        <f>(E$2-1)*LN(A3)-A3/$E$3-$E$2*LN($E$3)-$E$4</f>
        <v>-6.3939869990741665</v>
      </c>
      <c r="D3" s="5" t="s">
        <v>39</v>
      </c>
      <c r="E3" s="6">
        <v>17.055379566524763</v>
      </c>
      <c r="G3" s="5" t="s">
        <v>28</v>
      </c>
      <c r="H3" s="6">
        <f>H5^2/H4</f>
        <v>19.397962443726126</v>
      </c>
      <c r="M3" s="6">
        <f t="shared" ref="M3:M25" si="0">M2+5</f>
        <v>10</v>
      </c>
      <c r="O3" s="11">
        <v>10</v>
      </c>
      <c r="P3" s="12">
        <v>14</v>
      </c>
      <c r="Q3" s="6">
        <f t="shared" ref="Q3:Q25" si="1">Q2+5</f>
        <v>7.5</v>
      </c>
      <c r="R3" s="6">
        <f>_xlfn.GAMMA.DIST(Q3,$E$2,$E$3,FALSE())</f>
        <v>3.4577894494737686E-2</v>
      </c>
      <c r="S3" s="6">
        <f t="shared" ref="S3:S25" si="2">R3*$H$27*5</f>
        <v>13.831157797895075</v>
      </c>
    </row>
    <row r="4" spans="1:19">
      <c r="A4">
        <v>28.2</v>
      </c>
      <c r="B4">
        <f t="shared" ref="B4:B67" si="3">(E$2-1)*LN(A4)-A4/$E$3-$E$2*LN($E$3)-$E$4</f>
        <v>-4.2904578533472515</v>
      </c>
      <c r="D4" s="5" t="s">
        <v>40</v>
      </c>
      <c r="E4" s="6">
        <f>GAMMALN(E2)</f>
        <v>-9.0182029957035392E-2</v>
      </c>
      <c r="G4" s="5" t="s">
        <v>4</v>
      </c>
      <c r="H4" s="6">
        <f>AVERAGE(A3:A89)</f>
        <v>20.761250000000011</v>
      </c>
      <c r="M4" s="6">
        <f t="shared" si="0"/>
        <v>15</v>
      </c>
      <c r="O4" s="11">
        <v>15</v>
      </c>
      <c r="P4" s="12">
        <v>11</v>
      </c>
      <c r="Q4" s="6">
        <f t="shared" si="1"/>
        <v>12.5</v>
      </c>
      <c r="R4" s="6">
        <f t="shared" ref="R4:R25" si="4">_xlfn.GAMMA.DIST(Q4,$E$2,$E$3,FALSE())</f>
        <v>2.8819337772264021E-2</v>
      </c>
      <c r="S4" s="6">
        <f t="shared" si="2"/>
        <v>11.527735108905608</v>
      </c>
    </row>
    <row r="5" spans="1:19">
      <c r="A5">
        <v>3.7</v>
      </c>
      <c r="B5">
        <f t="shared" si="3"/>
        <v>-3.2952640685747188</v>
      </c>
      <c r="G5" s="5" t="s">
        <v>29</v>
      </c>
      <c r="H5" s="6">
        <f>STDEV(A3:A89)</f>
        <v>20.068032982452696</v>
      </c>
      <c r="M5" s="6">
        <f t="shared" si="0"/>
        <v>20</v>
      </c>
      <c r="O5" s="11">
        <v>20</v>
      </c>
      <c r="P5" s="12">
        <v>10</v>
      </c>
      <c r="Q5" s="6">
        <f t="shared" si="1"/>
        <v>17.5</v>
      </c>
      <c r="R5" s="6">
        <f t="shared" si="4"/>
        <v>2.3126850202111051E-2</v>
      </c>
      <c r="S5" s="6">
        <f t="shared" si="2"/>
        <v>9.2507400808444213</v>
      </c>
    </row>
    <row r="6" spans="1:19">
      <c r="A6">
        <v>16.100000000000001</v>
      </c>
      <c r="B6">
        <f t="shared" si="3"/>
        <v>-3.7027930107371581</v>
      </c>
      <c r="D6" s="7" t="s">
        <v>45</v>
      </c>
      <c r="E6" s="6">
        <f>SUM(B3:B148)</f>
        <v>-321.73276106018329</v>
      </c>
      <c r="M6" s="6">
        <f t="shared" si="0"/>
        <v>25</v>
      </c>
      <c r="O6" s="11">
        <v>25</v>
      </c>
      <c r="P6" s="12">
        <v>6</v>
      </c>
      <c r="Q6" s="6">
        <f t="shared" si="1"/>
        <v>22.5</v>
      </c>
      <c r="R6" s="6">
        <f t="shared" si="4"/>
        <v>1.8218516485436063E-2</v>
      </c>
      <c r="S6" s="6">
        <f t="shared" si="2"/>
        <v>7.2874065941744259</v>
      </c>
    </row>
    <row r="7" spans="1:19">
      <c r="A7">
        <v>1.6</v>
      </c>
      <c r="B7">
        <f t="shared" si="3"/>
        <v>-3.3542919731210015</v>
      </c>
      <c r="G7" s="5" t="s">
        <v>47</v>
      </c>
      <c r="H7" s="6">
        <f>COUNT($E$2:$E$3)</f>
        <v>2</v>
      </c>
      <c r="M7" s="6">
        <f t="shared" si="0"/>
        <v>30</v>
      </c>
      <c r="O7" s="11">
        <v>30</v>
      </c>
      <c r="P7" s="12">
        <v>6</v>
      </c>
      <c r="Q7" s="6">
        <f t="shared" si="1"/>
        <v>27.5</v>
      </c>
      <c r="R7" s="6">
        <f t="shared" si="4"/>
        <v>1.4194840150330913E-2</v>
      </c>
      <c r="S7" s="6">
        <f t="shared" si="2"/>
        <v>5.6779360601323647</v>
      </c>
    </row>
    <row r="8" spans="1:19">
      <c r="A8">
        <v>5.4</v>
      </c>
      <c r="B8">
        <f t="shared" si="3"/>
        <v>-3.3127913306807351</v>
      </c>
      <c r="D8" s="7" t="s">
        <v>42</v>
      </c>
      <c r="E8" s="6">
        <f>E2*E3</f>
        <v>20.761254719881432</v>
      </c>
      <c r="G8" s="5" t="s">
        <v>46</v>
      </c>
      <c r="H8" s="6" t="b">
        <f t="array" ref="H8">$E$2:$E$3&gt;=0.00001</f>
        <v>1</v>
      </c>
      <c r="M8" s="6">
        <f t="shared" si="0"/>
        <v>35</v>
      </c>
      <c r="O8" s="11">
        <v>35</v>
      </c>
      <c r="P8" s="12">
        <v>6</v>
      </c>
      <c r="Q8" s="6">
        <f t="shared" si="1"/>
        <v>32.5</v>
      </c>
      <c r="R8" s="6">
        <f t="shared" si="4"/>
        <v>1.0979327782135052E-2</v>
      </c>
      <c r="S8" s="6">
        <f t="shared" si="2"/>
        <v>4.3917311128540204</v>
      </c>
    </row>
    <row r="9" spans="1:19">
      <c r="A9">
        <v>9.1999999999999993</v>
      </c>
      <c r="B9">
        <f t="shared" si="3"/>
        <v>-3.4198245938080829</v>
      </c>
      <c r="D9" s="5" t="s">
        <v>41</v>
      </c>
      <c r="E9" s="6">
        <f>E2*E3^2</f>
        <v>354.09107952488159</v>
      </c>
      <c r="G9" s="5"/>
      <c r="H9" s="6">
        <f>{100,100,0.000001,0.05,FALSE,FALSE,FALSE,1,1,1,0.0001,FALSE}</f>
        <v>100</v>
      </c>
      <c r="M9" s="6">
        <f t="shared" si="0"/>
        <v>40</v>
      </c>
      <c r="O9" s="11">
        <v>40</v>
      </c>
      <c r="P9" s="12">
        <v>3</v>
      </c>
      <c r="Q9" s="6">
        <f t="shared" si="1"/>
        <v>37.5</v>
      </c>
      <c r="R9" s="6">
        <f t="shared" si="4"/>
        <v>8.4481308837605264E-3</v>
      </c>
      <c r="S9" s="6">
        <f t="shared" si="2"/>
        <v>3.3792523535042109</v>
      </c>
    </row>
    <row r="10" spans="1:19">
      <c r="A10">
        <v>4.4000000000000004</v>
      </c>
      <c r="B10">
        <f t="shared" si="3"/>
        <v>-3.2986575218324115</v>
      </c>
      <c r="D10" s="7" t="s">
        <v>43</v>
      </c>
      <c r="E10" s="6">
        <f>SQRT(E9)</f>
        <v>18.817307977627447</v>
      </c>
      <c r="G10" s="5" t="s">
        <v>48</v>
      </c>
      <c r="H10" s="6">
        <f>MAX($E$6)</f>
        <v>-321.73276106018329</v>
      </c>
      <c r="M10" s="6">
        <f t="shared" si="0"/>
        <v>45</v>
      </c>
      <c r="O10" s="11">
        <v>45</v>
      </c>
      <c r="P10" s="12">
        <v>2</v>
      </c>
      <c r="Q10" s="6">
        <f t="shared" si="1"/>
        <v>42.5</v>
      </c>
      <c r="R10" s="6">
        <f t="shared" si="4"/>
        <v>6.4751944440518665E-3</v>
      </c>
      <c r="S10" s="6">
        <f t="shared" si="2"/>
        <v>2.5900777776207469</v>
      </c>
    </row>
    <row r="11" spans="1:19">
      <c r="A11">
        <v>23.6</v>
      </c>
      <c r="B11">
        <f t="shared" si="3"/>
        <v>-4.0594412828124744</v>
      </c>
      <c r="M11" s="6">
        <f t="shared" si="0"/>
        <v>50</v>
      </c>
      <c r="O11" s="11">
        <v>50</v>
      </c>
      <c r="P11" s="12">
        <v>3</v>
      </c>
      <c r="Q11" s="6">
        <f t="shared" si="1"/>
        <v>47.5</v>
      </c>
      <c r="R11" s="6">
        <f t="shared" si="4"/>
        <v>4.9480009451718853E-3</v>
      </c>
      <c r="S11" s="6">
        <f t="shared" si="2"/>
        <v>1.9792003780687542</v>
      </c>
    </row>
    <row r="12" spans="1:19" ht="15.75" thickBot="1">
      <c r="A12">
        <v>15.8</v>
      </c>
      <c r="B12">
        <f t="shared" si="3"/>
        <v>-3.6892902350792367</v>
      </c>
      <c r="M12" s="6">
        <f t="shared" si="0"/>
        <v>55</v>
      </c>
      <c r="O12" s="11">
        <v>55</v>
      </c>
      <c r="P12" s="12">
        <v>1</v>
      </c>
      <c r="Q12" s="6">
        <f t="shared" si="1"/>
        <v>52.5</v>
      </c>
      <c r="R12" s="6">
        <f t="shared" si="4"/>
        <v>3.7718576600489235E-3</v>
      </c>
      <c r="S12" s="6">
        <f t="shared" si="2"/>
        <v>1.5087430640195691</v>
      </c>
    </row>
    <row r="13" spans="1:19">
      <c r="A13">
        <v>15.1</v>
      </c>
      <c r="B13">
        <f t="shared" si="3"/>
        <v>-3.6580937707488492</v>
      </c>
      <c r="G13" s="1" t="s">
        <v>1</v>
      </c>
      <c r="H13" s="1"/>
      <c r="M13" s="6">
        <f t="shared" si="0"/>
        <v>60</v>
      </c>
      <c r="O13" s="11">
        <v>60</v>
      </c>
      <c r="P13" s="12">
        <v>0</v>
      </c>
      <c r="Q13" s="6">
        <f t="shared" si="1"/>
        <v>57.5</v>
      </c>
      <c r="R13" s="6">
        <f t="shared" si="4"/>
        <v>2.8695975137632986E-3</v>
      </c>
      <c r="S13" s="6">
        <f t="shared" si="2"/>
        <v>1.1478390055053196</v>
      </c>
    </row>
    <row r="14" spans="1:19">
      <c r="A14">
        <v>11.6</v>
      </c>
      <c r="B14">
        <f t="shared" si="3"/>
        <v>-3.5101756852010602</v>
      </c>
      <c r="M14" s="6">
        <f t="shared" si="0"/>
        <v>65</v>
      </c>
      <c r="O14" s="11">
        <v>65</v>
      </c>
      <c r="P14" s="12">
        <v>0</v>
      </c>
      <c r="Q14" s="6">
        <f t="shared" si="1"/>
        <v>62.5</v>
      </c>
      <c r="R14" s="6">
        <f t="shared" si="4"/>
        <v>2.1795680281500702E-3</v>
      </c>
      <c r="S14" s="6">
        <f t="shared" si="2"/>
        <v>0.87182721126002805</v>
      </c>
    </row>
    <row r="15" spans="1:19">
      <c r="A15">
        <v>11.9</v>
      </c>
      <c r="B15">
        <f t="shared" si="3"/>
        <v>-3.5222174442082306</v>
      </c>
      <c r="G15" t="s">
        <v>4</v>
      </c>
      <c r="H15">
        <v>20.76125</v>
      </c>
      <c r="M15" s="6">
        <f t="shared" si="0"/>
        <v>70</v>
      </c>
      <c r="O15" s="11">
        <v>70</v>
      </c>
      <c r="P15" s="12">
        <v>2</v>
      </c>
      <c r="Q15" s="6">
        <f t="shared" si="1"/>
        <v>67.5</v>
      </c>
      <c r="R15" s="6">
        <f t="shared" si="4"/>
        <v>1.6531565767099173E-3</v>
      </c>
      <c r="S15" s="6">
        <f t="shared" si="2"/>
        <v>0.66126263068396696</v>
      </c>
    </row>
    <row r="16" spans="1:19">
      <c r="A16">
        <v>5.8</v>
      </c>
      <c r="B16">
        <f t="shared" si="3"/>
        <v>-3.3207173929748448</v>
      </c>
      <c r="G16" t="s">
        <v>5</v>
      </c>
      <c r="H16">
        <v>2.2436742961735998</v>
      </c>
      <c r="M16" s="6">
        <f t="shared" si="0"/>
        <v>75</v>
      </c>
      <c r="O16" s="11">
        <v>75</v>
      </c>
      <c r="P16" s="12">
        <v>0</v>
      </c>
      <c r="Q16" s="6">
        <f t="shared" si="1"/>
        <v>72.5</v>
      </c>
      <c r="R16" s="6">
        <f t="shared" si="4"/>
        <v>1.2523864001763084E-3</v>
      </c>
      <c r="S16" s="6">
        <f t="shared" si="2"/>
        <v>0.5009545600705233</v>
      </c>
    </row>
    <row r="17" spans="1:19">
      <c r="A17">
        <v>1.8</v>
      </c>
      <c r="B17">
        <f t="shared" si="3"/>
        <v>-3.3404260122724909</v>
      </c>
      <c r="G17" t="s">
        <v>6</v>
      </c>
      <c r="H17">
        <v>15.35</v>
      </c>
      <c r="M17" s="6">
        <f t="shared" si="0"/>
        <v>80</v>
      </c>
      <c r="O17" s="11">
        <v>80</v>
      </c>
      <c r="P17" s="12">
        <v>1</v>
      </c>
      <c r="Q17" s="6">
        <f t="shared" si="1"/>
        <v>77.5</v>
      </c>
      <c r="R17" s="6">
        <f t="shared" si="4"/>
        <v>9.4779147960316005E-4</v>
      </c>
      <c r="S17" s="6">
        <f t="shared" si="2"/>
        <v>0.37911659184126401</v>
      </c>
    </row>
    <row r="18" spans="1:19">
      <c r="A18">
        <v>39.6</v>
      </c>
      <c r="B18">
        <f t="shared" si="3"/>
        <v>-4.8850989098394892</v>
      </c>
      <c r="G18" t="s">
        <v>7</v>
      </c>
      <c r="H18">
        <v>28.2</v>
      </c>
      <c r="M18" s="6">
        <f t="shared" si="0"/>
        <v>85</v>
      </c>
      <c r="O18" s="11">
        <v>85</v>
      </c>
      <c r="P18" s="12">
        <v>0</v>
      </c>
      <c r="Q18" s="6">
        <f t="shared" si="1"/>
        <v>82.5</v>
      </c>
      <c r="R18" s="6">
        <f t="shared" si="4"/>
        <v>7.1662780863910572E-4</v>
      </c>
      <c r="S18" s="6">
        <f t="shared" si="2"/>
        <v>0.28665112345564231</v>
      </c>
    </row>
    <row r="19" spans="1:19">
      <c r="A19">
        <v>47.3</v>
      </c>
      <c r="B19">
        <f t="shared" si="3"/>
        <v>-5.2979619430303329</v>
      </c>
      <c r="G19" t="s">
        <v>8</v>
      </c>
      <c r="H19">
        <v>20.068032982452699</v>
      </c>
      <c r="M19" s="6">
        <f t="shared" si="0"/>
        <v>90</v>
      </c>
      <c r="O19" s="11">
        <v>90</v>
      </c>
      <c r="P19" s="12">
        <v>0</v>
      </c>
      <c r="Q19" s="6">
        <f t="shared" si="1"/>
        <v>87.5</v>
      </c>
      <c r="R19" s="6">
        <f t="shared" si="4"/>
        <v>5.4141123247241772E-4</v>
      </c>
      <c r="S19" s="6">
        <f t="shared" si="2"/>
        <v>0.21656449298896707</v>
      </c>
    </row>
    <row r="20" spans="1:19">
      <c r="A20">
        <v>18.5</v>
      </c>
      <c r="B20">
        <f t="shared" si="3"/>
        <v>-3.8133190315250749</v>
      </c>
      <c r="G20" t="s">
        <v>9</v>
      </c>
      <c r="H20">
        <v>402.72594778480902</v>
      </c>
      <c r="M20" s="6">
        <f t="shared" si="0"/>
        <v>95</v>
      </c>
      <c r="O20" s="11">
        <v>95</v>
      </c>
      <c r="P20" s="12">
        <v>0</v>
      </c>
      <c r="Q20" s="6">
        <f t="shared" si="1"/>
        <v>92.5</v>
      </c>
      <c r="R20" s="6">
        <f t="shared" si="4"/>
        <v>4.0874478971569844E-4</v>
      </c>
      <c r="S20" s="6">
        <f t="shared" si="2"/>
        <v>0.16349791588627938</v>
      </c>
    </row>
    <row r="21" spans="1:19">
      <c r="A21">
        <v>12</v>
      </c>
      <c r="B21">
        <f t="shared" si="3"/>
        <v>-3.5262624032312679</v>
      </c>
      <c r="G21" t="s">
        <v>10</v>
      </c>
      <c r="H21">
        <v>7.0689441814523004</v>
      </c>
      <c r="M21" s="6">
        <f t="shared" si="0"/>
        <v>100</v>
      </c>
      <c r="O21" s="11">
        <v>100</v>
      </c>
      <c r="P21" s="12">
        <v>0</v>
      </c>
      <c r="Q21" s="6">
        <f t="shared" si="1"/>
        <v>97.5</v>
      </c>
      <c r="R21" s="6">
        <f t="shared" si="4"/>
        <v>3.083905581117071E-4</v>
      </c>
      <c r="S21" s="6">
        <f t="shared" si="2"/>
        <v>0.12335622324468283</v>
      </c>
    </row>
    <row r="22" spans="1:19">
      <c r="A22">
        <v>8</v>
      </c>
      <c r="B22">
        <f t="shared" si="3"/>
        <v>-3.37983371071418</v>
      </c>
      <c r="G22" t="s">
        <v>11</v>
      </c>
      <c r="H22">
        <v>2.1989481331118998</v>
      </c>
      <c r="M22" s="6">
        <f t="shared" si="0"/>
        <v>105</v>
      </c>
      <c r="O22" s="11">
        <v>105</v>
      </c>
      <c r="P22" s="12">
        <v>0</v>
      </c>
      <c r="Q22" s="6">
        <f t="shared" si="1"/>
        <v>102.5</v>
      </c>
      <c r="R22" s="6">
        <f t="shared" si="4"/>
        <v>2.3254200998407539E-4</v>
      </c>
      <c r="S22" s="6">
        <f t="shared" si="2"/>
        <v>9.3016803993630146E-2</v>
      </c>
    </row>
    <row r="23" spans="1:19">
      <c r="A23">
        <v>7.6</v>
      </c>
      <c r="B23">
        <f t="shared" si="3"/>
        <v>-3.3675259544442833</v>
      </c>
      <c r="G23" t="s">
        <v>12</v>
      </c>
      <c r="H23">
        <v>119</v>
      </c>
      <c r="M23" s="6">
        <f t="shared" si="0"/>
        <v>110</v>
      </c>
      <c r="O23" s="11">
        <v>110</v>
      </c>
      <c r="P23" s="12">
        <v>0</v>
      </c>
      <c r="Q23" s="6">
        <f t="shared" si="1"/>
        <v>107.5</v>
      </c>
      <c r="R23" s="6">
        <f t="shared" si="4"/>
        <v>1.7525763914080444E-4</v>
      </c>
      <c r="S23" s="6">
        <f t="shared" si="2"/>
        <v>7.0103055656321772E-2</v>
      </c>
    </row>
    <row r="24" spans="1:19">
      <c r="A24">
        <v>20.9</v>
      </c>
      <c r="B24">
        <f t="shared" si="3"/>
        <v>-3.9275330348521642</v>
      </c>
      <c r="G24" t="s">
        <v>13</v>
      </c>
      <c r="H24">
        <v>0.5</v>
      </c>
      <c r="M24" s="6">
        <f t="shared" si="0"/>
        <v>115</v>
      </c>
      <c r="O24" s="11">
        <v>115</v>
      </c>
      <c r="P24" s="12">
        <v>0</v>
      </c>
      <c r="Q24" s="6">
        <f t="shared" si="1"/>
        <v>112.5</v>
      </c>
      <c r="R24" s="6">
        <f t="shared" si="4"/>
        <v>1.3202255309220718E-4</v>
      </c>
      <c r="S24" s="6">
        <f t="shared" si="2"/>
        <v>5.2809021236882872E-2</v>
      </c>
    </row>
    <row r="25" spans="1:19">
      <c r="A25">
        <v>5.3</v>
      </c>
      <c r="B25">
        <f t="shared" si="3"/>
        <v>-3.310989594836208</v>
      </c>
      <c r="G25" t="s">
        <v>14</v>
      </c>
      <c r="H25">
        <v>119.5</v>
      </c>
      <c r="M25" s="6">
        <f t="shared" si="0"/>
        <v>120</v>
      </c>
      <c r="O25" s="11">
        <v>120</v>
      </c>
      <c r="P25" s="12">
        <v>1</v>
      </c>
      <c r="Q25" s="6">
        <f t="shared" si="1"/>
        <v>117.5</v>
      </c>
      <c r="R25" s="6">
        <f t="shared" si="4"/>
        <v>9.9410603748154334E-5</v>
      </c>
      <c r="S25" s="6">
        <f t="shared" si="2"/>
        <v>3.9764241499261735E-2</v>
      </c>
    </row>
    <row r="26" spans="1:19" ht="15.75" thickBot="1">
      <c r="A26">
        <v>1</v>
      </c>
      <c r="B26">
        <f t="shared" si="3"/>
        <v>-3.4212371130491821</v>
      </c>
      <c r="G26" t="s">
        <v>15</v>
      </c>
      <c r="H26">
        <v>1660.9</v>
      </c>
      <c r="O26" s="10" t="s">
        <v>52</v>
      </c>
      <c r="P26" s="10">
        <v>0</v>
      </c>
    </row>
    <row r="27" spans="1:19" ht="15.75" thickBot="1">
      <c r="A27">
        <v>12.1</v>
      </c>
      <c r="B27">
        <f t="shared" si="3"/>
        <v>-3.5303224520021748</v>
      </c>
      <c r="G27" s="2" t="s">
        <v>16</v>
      </c>
      <c r="H27" s="2">
        <v>80</v>
      </c>
    </row>
    <row r="28" spans="1:19">
      <c r="A28">
        <v>3</v>
      </c>
      <c r="B28">
        <f t="shared" si="3"/>
        <v>-3.2997903885322493</v>
      </c>
    </row>
    <row r="29" spans="1:19">
      <c r="A29">
        <v>43.8</v>
      </c>
      <c r="B29">
        <f t="shared" si="3"/>
        <v>-5.1094521911755777</v>
      </c>
      <c r="G29" t="s">
        <v>17</v>
      </c>
      <c r="H29">
        <f>H19/H15</f>
        <v>0.96661005394437705</v>
      </c>
    </row>
    <row r="30" spans="1:19">
      <c r="A30">
        <v>11.2</v>
      </c>
      <c r="B30">
        <f t="shared" si="3"/>
        <v>-3.494347485731212</v>
      </c>
    </row>
    <row r="31" spans="1:19">
      <c r="A31">
        <v>14.5</v>
      </c>
      <c r="B31">
        <f t="shared" si="3"/>
        <v>-3.6317243056505144</v>
      </c>
    </row>
    <row r="32" spans="1:19">
      <c r="A32">
        <v>21.8</v>
      </c>
      <c r="B32">
        <f t="shared" si="3"/>
        <v>-3.9711414046231157</v>
      </c>
    </row>
    <row r="33" spans="1:2">
      <c r="A33">
        <v>47.8</v>
      </c>
      <c r="B33">
        <f t="shared" si="3"/>
        <v>-5.3249933817705211</v>
      </c>
    </row>
    <row r="34" spans="1:2">
      <c r="A34">
        <v>17.7</v>
      </c>
      <c r="B34">
        <f t="shared" si="3"/>
        <v>-3.7760183231075821</v>
      </c>
    </row>
    <row r="35" spans="1:2">
      <c r="A35">
        <v>26.1</v>
      </c>
      <c r="B35">
        <f t="shared" si="3"/>
        <v>-4.1841444946187654</v>
      </c>
    </row>
    <row r="36" spans="1:2">
      <c r="A36">
        <v>28</v>
      </c>
      <c r="B36">
        <f t="shared" si="3"/>
        <v>-4.280277865715588</v>
      </c>
    </row>
    <row r="37" spans="1:2">
      <c r="A37">
        <v>119.5</v>
      </c>
      <c r="B37">
        <f t="shared" si="3"/>
        <v>-9.3298494846250186</v>
      </c>
    </row>
    <row r="38" spans="1:2">
      <c r="A38">
        <v>40.9</v>
      </c>
      <c r="B38">
        <f t="shared" si="3"/>
        <v>-4.9543026896014846</v>
      </c>
    </row>
    <row r="39" spans="1:2">
      <c r="A39">
        <v>16.7</v>
      </c>
      <c r="B39">
        <f t="shared" si="3"/>
        <v>-3.7300221951756631</v>
      </c>
    </row>
    <row r="40" spans="1:2">
      <c r="A40">
        <v>5.9</v>
      </c>
      <c r="B40">
        <f t="shared" si="3"/>
        <v>-3.3228662847078083</v>
      </c>
    </row>
    <row r="41" spans="1:2">
      <c r="A41">
        <v>16.8</v>
      </c>
      <c r="B41">
        <f t="shared" si="3"/>
        <v>-3.7345882211734764</v>
      </c>
    </row>
    <row r="42" spans="1:2">
      <c r="A42">
        <v>30.4</v>
      </c>
      <c r="B42">
        <f t="shared" si="3"/>
        <v>-4.4031268393729492</v>
      </c>
    </row>
    <row r="43" spans="1:2">
      <c r="A43">
        <v>5.0999999999999996</v>
      </c>
      <c r="B43">
        <f t="shared" si="3"/>
        <v>-3.3076212285436752</v>
      </c>
    </row>
    <row r="44" spans="1:2">
      <c r="A44">
        <v>4.9000000000000004</v>
      </c>
      <c r="B44">
        <f t="shared" si="3"/>
        <v>-3.3045872752826799</v>
      </c>
    </row>
    <row r="45" spans="1:2">
      <c r="A45">
        <v>14</v>
      </c>
      <c r="B45">
        <f t="shared" si="3"/>
        <v>-3.6100328534978434</v>
      </c>
    </row>
    <row r="46" spans="1:2">
      <c r="A46">
        <v>31</v>
      </c>
      <c r="B46">
        <f t="shared" si="3"/>
        <v>-4.4340596113451589</v>
      </c>
    </row>
    <row r="47" spans="1:2">
      <c r="A47">
        <v>52.7</v>
      </c>
      <c r="B47">
        <f t="shared" si="3"/>
        <v>-5.5910879771899973</v>
      </c>
    </row>
    <row r="48" spans="1:2">
      <c r="A48">
        <v>12.7</v>
      </c>
      <c r="B48">
        <f t="shared" si="3"/>
        <v>-3.5549861342187392</v>
      </c>
    </row>
    <row r="49" spans="1:2">
      <c r="A49">
        <v>18.5</v>
      </c>
      <c r="B49">
        <f t="shared" si="3"/>
        <v>-3.8133190315250749</v>
      </c>
    </row>
    <row r="50" spans="1:2">
      <c r="A50">
        <v>28.2</v>
      </c>
      <c r="B50">
        <f t="shared" si="3"/>
        <v>-4.2904578533472515</v>
      </c>
    </row>
    <row r="51" spans="1:2">
      <c r="A51">
        <v>2.8</v>
      </c>
      <c r="B51">
        <f t="shared" si="3"/>
        <v>-3.3030549871291348</v>
      </c>
    </row>
    <row r="52" spans="1:2">
      <c r="A52">
        <v>0.8</v>
      </c>
      <c r="B52">
        <f t="shared" si="3"/>
        <v>-3.4579963150359627</v>
      </c>
    </row>
    <row r="53" spans="1:2">
      <c r="A53">
        <v>9.1</v>
      </c>
      <c r="B53">
        <f t="shared" si="3"/>
        <v>-3.4163360622961694</v>
      </c>
    </row>
    <row r="54" spans="1:2">
      <c r="A54">
        <v>4.3</v>
      </c>
      <c r="B54">
        <f t="shared" si="3"/>
        <v>-3.2977895425789621</v>
      </c>
    </row>
    <row r="55" spans="1:2">
      <c r="A55">
        <v>9.1</v>
      </c>
      <c r="B55">
        <f t="shared" si="3"/>
        <v>-3.4163360622961694</v>
      </c>
    </row>
    <row r="56" spans="1:2">
      <c r="A56">
        <v>78</v>
      </c>
      <c r="B56">
        <f t="shared" si="3"/>
        <v>-6.9892949666664022</v>
      </c>
    </row>
    <row r="57" spans="1:2">
      <c r="A57">
        <v>10.199999999999999</v>
      </c>
      <c r="B57">
        <f t="shared" si="3"/>
        <v>-3.4560367519901258</v>
      </c>
    </row>
    <row r="58" spans="1:2">
      <c r="A58">
        <v>0.5</v>
      </c>
      <c r="B58">
        <f t="shared" si="3"/>
        <v>-3.5425312130126141</v>
      </c>
    </row>
    <row r="59" spans="1:2">
      <c r="A59">
        <v>5.5</v>
      </c>
      <c r="B59">
        <f t="shared" si="3"/>
        <v>-3.3146675939910422</v>
      </c>
    </row>
    <row r="60" spans="1:2">
      <c r="A60">
        <v>15.6</v>
      </c>
      <c r="B60">
        <f t="shared" si="3"/>
        <v>-3.680331726692045</v>
      </c>
    </row>
    <row r="61" spans="1:2">
      <c r="A61">
        <v>49.9</v>
      </c>
      <c r="B61">
        <f t="shared" si="3"/>
        <v>-5.4387794481559331</v>
      </c>
    </row>
    <row r="62" spans="1:2">
      <c r="A62">
        <v>8.4</v>
      </c>
      <c r="B62">
        <f t="shared" si="3"/>
        <v>-3.3926853591938495</v>
      </c>
    </row>
    <row r="63" spans="1:2">
      <c r="A63">
        <v>25.9</v>
      </c>
      <c r="B63">
        <f t="shared" si="3"/>
        <v>-4.174089419220695</v>
      </c>
    </row>
    <row r="64" spans="1:2">
      <c r="A64">
        <v>4</v>
      </c>
      <c r="B64">
        <f t="shared" si="3"/>
        <v>-3.2959139667787887</v>
      </c>
    </row>
    <row r="65" spans="1:2">
      <c r="A65">
        <v>30.2</v>
      </c>
      <c r="B65">
        <f t="shared" si="3"/>
        <v>-4.3928345624776535</v>
      </c>
    </row>
    <row r="66" spans="1:2">
      <c r="A66">
        <v>19.7</v>
      </c>
      <c r="B66">
        <f t="shared" si="3"/>
        <v>-3.8700221680114213</v>
      </c>
    </row>
    <row r="67" spans="1:2">
      <c r="A67">
        <v>38.1</v>
      </c>
      <c r="B67">
        <f t="shared" si="3"/>
        <v>-4.8055405374825133</v>
      </c>
    </row>
    <row r="68" spans="1:2">
      <c r="A68">
        <v>36.4</v>
      </c>
      <c r="B68">
        <f t="shared" ref="B68:B82" si="5">(E$2-1)*LN(A68)-A68/$E$3-$E$2*LN($E$3)-$E$4</f>
        <v>-4.7157833179518942</v>
      </c>
    </row>
    <row r="69" spans="1:2">
      <c r="A69">
        <v>13.4</v>
      </c>
      <c r="B69">
        <f t="shared" si="5"/>
        <v>-3.5843709825713561</v>
      </c>
    </row>
    <row r="70" spans="1:2">
      <c r="A70">
        <v>67.400000000000006</v>
      </c>
      <c r="B70">
        <f t="shared" si="5"/>
        <v>-6.3995276313200646</v>
      </c>
    </row>
    <row r="71" spans="1:2">
      <c r="A71">
        <v>3.4</v>
      </c>
      <c r="B71">
        <f t="shared" si="5"/>
        <v>-3.2960473477315286</v>
      </c>
    </row>
    <row r="72" spans="1:2">
      <c r="A72">
        <v>35</v>
      </c>
      <c r="B72">
        <f t="shared" si="5"/>
        <v>-4.6422198461608071</v>
      </c>
    </row>
    <row r="73" spans="1:2">
      <c r="A73">
        <v>5.2</v>
      </c>
      <c r="B73">
        <f t="shared" si="5"/>
        <v>-3.3092652258518007</v>
      </c>
    </row>
    <row r="74" spans="1:2">
      <c r="A74">
        <v>23.4</v>
      </c>
      <c r="B74">
        <f t="shared" si="5"/>
        <v>-4.049564021156427</v>
      </c>
    </row>
    <row r="75" spans="1:2">
      <c r="A75">
        <v>20.2</v>
      </c>
      <c r="B75">
        <f t="shared" si="5"/>
        <v>-3.8938924113970059</v>
      </c>
    </row>
    <row r="76" spans="1:2">
      <c r="A76">
        <v>10.8</v>
      </c>
      <c r="B76">
        <f t="shared" si="5"/>
        <v>-3.4787966121756564</v>
      </c>
    </row>
    <row r="77" spans="1:2">
      <c r="A77">
        <v>22</v>
      </c>
      <c r="B77">
        <f t="shared" si="5"/>
        <v>-3.9808835599018257</v>
      </c>
    </row>
    <row r="78" spans="1:2">
      <c r="A78">
        <v>7.2</v>
      </c>
      <c r="B78">
        <f t="shared" si="5"/>
        <v>-3.3558209303898625</v>
      </c>
    </row>
    <row r="79" spans="1:2">
      <c r="A79">
        <v>4.5999999999999996</v>
      </c>
      <c r="B79">
        <f t="shared" si="5"/>
        <v>-3.3007253337757501</v>
      </c>
    </row>
    <row r="80" spans="1:2">
      <c r="A80">
        <v>34.200000000000003</v>
      </c>
      <c r="B80">
        <f t="shared" si="5"/>
        <v>-4.6003379751060862</v>
      </c>
    </row>
    <row r="81" spans="1:2">
      <c r="A81">
        <v>34.4</v>
      </c>
      <c r="B81">
        <f t="shared" si="5"/>
        <v>-4.6107975099761971</v>
      </c>
    </row>
    <row r="82" spans="1:2">
      <c r="A82">
        <v>26.2</v>
      </c>
      <c r="B82">
        <f t="shared" si="5"/>
        <v>-4.1891768291786677</v>
      </c>
    </row>
  </sheetData>
  <sortState xmlns:xlrd2="http://schemas.microsoft.com/office/spreadsheetml/2017/richdata2" ref="O2:O25">
    <sortCondition ref="O2"/>
  </sortState>
  <mergeCells count="3">
    <mergeCell ref="G13:H13"/>
    <mergeCell ref="D1:E1"/>
    <mergeCell ref="G1:H1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4"/>
  <sheetViews>
    <sheetView zoomScaleNormal="100" workbookViewId="0">
      <selection activeCell="D5" sqref="D5"/>
    </sheetView>
  </sheetViews>
  <sheetFormatPr defaultColWidth="9" defaultRowHeight="15"/>
  <sheetData>
    <row r="1" spans="1:5">
      <c r="B1" t="s">
        <v>19</v>
      </c>
      <c r="D1">
        <v>0.87190940880913903</v>
      </c>
    </row>
    <row r="2" spans="1:5">
      <c r="A2" t="s">
        <v>19</v>
      </c>
      <c r="D2">
        <v>26.092161125878601</v>
      </c>
    </row>
    <row r="3" spans="1:5">
      <c r="A3">
        <v>15.1</v>
      </c>
      <c r="B3">
        <f t="shared" ref="B3:B34" si="0">(D$1-1)*LN(A3)-A3/$D$2-$D$1*LN($D$2)-$D$3</f>
        <v>-3.8586481024872006</v>
      </c>
      <c r="D3">
        <f>GAMMALN(D1)</f>
        <v>8.8353191535719355E-2</v>
      </c>
    </row>
    <row r="4" spans="1:5">
      <c r="A4">
        <v>6.2</v>
      </c>
      <c r="B4">
        <f t="shared" si="0"/>
        <v>-3.4035302311824136</v>
      </c>
    </row>
    <row r="5" spans="1:5">
      <c r="A5">
        <v>12.2</v>
      </c>
      <c r="B5">
        <f t="shared" si="0"/>
        <v>-3.720187165484381</v>
      </c>
      <c r="D5">
        <f>SUM(B3:B138)</f>
        <v>-337.68537764906188</v>
      </c>
    </row>
    <row r="6" spans="1:5">
      <c r="A6">
        <v>6.3</v>
      </c>
      <c r="B6">
        <f t="shared" si="0"/>
        <v>-3.4094122930629562</v>
      </c>
    </row>
    <row r="7" spans="1:5">
      <c r="A7">
        <v>20.6</v>
      </c>
      <c r="B7">
        <f t="shared" si="0"/>
        <v>-4.109223848673742</v>
      </c>
      <c r="E7">
        <f>D1*D2</f>
        <v>22.750000781817612</v>
      </c>
    </row>
    <row r="8" spans="1:5">
      <c r="A8">
        <v>3.6</v>
      </c>
      <c r="B8">
        <f t="shared" si="0"/>
        <v>-3.2342514210945819</v>
      </c>
      <c r="E8">
        <f>D1*D2^2</f>
        <v>593.59668601304929</v>
      </c>
    </row>
    <row r="9" spans="1:5">
      <c r="A9">
        <v>2.2999999999999998</v>
      </c>
      <c r="B9">
        <f t="shared" si="0"/>
        <v>-3.1270402764410998</v>
      </c>
      <c r="E9">
        <f>SQRT(E8)</f>
        <v>24.363839722282062</v>
      </c>
    </row>
    <row r="10" spans="1:5">
      <c r="A10">
        <v>31.8</v>
      </c>
      <c r="B10">
        <f t="shared" si="0"/>
        <v>-4.5940853027150492</v>
      </c>
    </row>
    <row r="11" spans="1:5">
      <c r="A11">
        <v>9.4</v>
      </c>
      <c r="B11">
        <f t="shared" si="0"/>
        <v>-3.579478660836271</v>
      </c>
    </row>
    <row r="12" spans="1:5">
      <c r="A12">
        <v>62</v>
      </c>
      <c r="B12">
        <f t="shared" si="0"/>
        <v>-5.8370430506190063</v>
      </c>
    </row>
    <row r="13" spans="1:5">
      <c r="A13">
        <v>6.9</v>
      </c>
      <c r="B13">
        <f t="shared" si="0"/>
        <v>-3.4440603341043423</v>
      </c>
    </row>
    <row r="14" spans="1:5">
      <c r="A14">
        <v>0.8</v>
      </c>
      <c r="B14">
        <f t="shared" si="0"/>
        <v>-2.9342813345944898</v>
      </c>
    </row>
    <row r="15" spans="1:5">
      <c r="A15">
        <v>5.3</v>
      </c>
      <c r="B15">
        <f t="shared" si="0"/>
        <v>-3.3489470680010478</v>
      </c>
    </row>
    <row r="16" spans="1:5">
      <c r="A16">
        <v>67</v>
      </c>
      <c r="B16">
        <f t="shared" si="0"/>
        <v>-6.0386059656191744</v>
      </c>
    </row>
    <row r="17" spans="1:2">
      <c r="A17">
        <v>3.6</v>
      </c>
      <c r="B17">
        <f t="shared" si="0"/>
        <v>-3.2342514210945819</v>
      </c>
    </row>
    <row r="18" spans="1:2">
      <c r="A18">
        <v>99.6</v>
      </c>
      <c r="B18">
        <f t="shared" si="0"/>
        <v>-7.3388073796732431</v>
      </c>
    </row>
    <row r="19" spans="1:2">
      <c r="A19">
        <v>1.6</v>
      </c>
      <c r="B19">
        <f t="shared" si="0"/>
        <v>-3.0537275163204654</v>
      </c>
    </row>
    <row r="20" spans="1:2">
      <c r="A20">
        <v>40.299999999999997</v>
      </c>
      <c r="B20">
        <f t="shared" si="0"/>
        <v>-4.950196404707687</v>
      </c>
    </row>
    <row r="21" spans="1:2">
      <c r="A21">
        <v>1.3</v>
      </c>
      <c r="B21">
        <f t="shared" si="0"/>
        <v>-3.0156331612368601</v>
      </c>
    </row>
    <row r="22" spans="1:2">
      <c r="A22">
        <v>0.5</v>
      </c>
      <c r="B22">
        <f t="shared" si="0"/>
        <v>-2.8625805857678879</v>
      </c>
    </row>
    <row r="23" spans="1:2">
      <c r="A23">
        <v>48</v>
      </c>
      <c r="B23">
        <f t="shared" si="0"/>
        <v>-5.2677007756692591</v>
      </c>
    </row>
    <row r="24" spans="1:2">
      <c r="A24">
        <v>27.3</v>
      </c>
      <c r="B24">
        <f t="shared" si="0"/>
        <v>-4.4020757017163428</v>
      </c>
    </row>
    <row r="25" spans="1:2">
      <c r="A25">
        <v>23.4</v>
      </c>
      <c r="B25">
        <f t="shared" si="0"/>
        <v>-4.2328602707741485</v>
      </c>
    </row>
    <row r="26" spans="1:2">
      <c r="A26">
        <v>22.3</v>
      </c>
      <c r="B26">
        <f t="shared" si="0"/>
        <v>-4.1845345371684166</v>
      </c>
    </row>
    <row r="27" spans="1:2">
      <c r="A27">
        <v>66.8</v>
      </c>
      <c r="B27">
        <f t="shared" si="0"/>
        <v>-6.0305578964242557</v>
      </c>
    </row>
    <row r="28" spans="1:2">
      <c r="A28">
        <v>9.9</v>
      </c>
      <c r="B28">
        <f t="shared" si="0"/>
        <v>-3.6052798079086612</v>
      </c>
    </row>
    <row r="29" spans="1:2">
      <c r="A29">
        <v>7.1</v>
      </c>
      <c r="B29">
        <f t="shared" si="0"/>
        <v>-3.4553854516694615</v>
      </c>
    </row>
    <row r="30" spans="1:2">
      <c r="A30">
        <v>3.1</v>
      </c>
      <c r="B30">
        <f t="shared" si="0"/>
        <v>-3.1959349693973382</v>
      </c>
    </row>
    <row r="31" spans="1:2">
      <c r="A31">
        <v>25.7</v>
      </c>
      <c r="B31">
        <f t="shared" si="0"/>
        <v>-4.3330184803083904</v>
      </c>
    </row>
    <row r="32" spans="1:2">
      <c r="A32">
        <v>20.6</v>
      </c>
      <c r="B32">
        <f t="shared" si="0"/>
        <v>-4.109223848673742</v>
      </c>
    </row>
    <row r="33" spans="1:2">
      <c r="A33">
        <v>2.1</v>
      </c>
      <c r="B33">
        <f t="shared" si="0"/>
        <v>-3.1077225101926009</v>
      </c>
    </row>
    <row r="34" spans="1:2">
      <c r="A34">
        <v>10.4</v>
      </c>
      <c r="B34">
        <f t="shared" si="0"/>
        <v>-3.6307538091956424</v>
      </c>
    </row>
    <row r="35" spans="1:2">
      <c r="A35">
        <v>19.399999999999999</v>
      </c>
      <c r="B35">
        <f t="shared" ref="B35:B66" si="1">(D$1-1)*LN(A35)-A35/$D$2-$D$1*LN($D$2)-$D$3</f>
        <v>-4.0555452819471469</v>
      </c>
    </row>
    <row r="36" spans="1:2">
      <c r="A36">
        <v>35.700000000000003</v>
      </c>
      <c r="B36">
        <f t="shared" si="1"/>
        <v>-4.7583735650050967</v>
      </c>
    </row>
    <row r="37" spans="1:2">
      <c r="A37">
        <v>23.4</v>
      </c>
      <c r="B37">
        <f t="shared" si="1"/>
        <v>-4.2328602707741485</v>
      </c>
    </row>
    <row r="38" spans="1:2">
      <c r="A38">
        <v>5</v>
      </c>
      <c r="B38">
        <f t="shared" si="1"/>
        <v>-3.3299856630167364</v>
      </c>
    </row>
    <row r="39" spans="1:2">
      <c r="A39">
        <v>18.8</v>
      </c>
      <c r="B39">
        <f t="shared" si="1"/>
        <v>-4.0285257506093153</v>
      </c>
    </row>
    <row r="40" spans="1:2">
      <c r="A40">
        <v>3.3</v>
      </c>
      <c r="B40">
        <f t="shared" si="1"/>
        <v>-3.2116083762809842</v>
      </c>
    </row>
    <row r="41" spans="1:2">
      <c r="A41">
        <v>76</v>
      </c>
      <c r="B41">
        <f t="shared" si="1"/>
        <v>-6.3996817789127389</v>
      </c>
    </row>
    <row r="42" spans="1:2">
      <c r="A42">
        <v>19.3</v>
      </c>
      <c r="B42">
        <f t="shared" si="1"/>
        <v>-4.0510507448960738</v>
      </c>
    </row>
    <row r="43" spans="1:2">
      <c r="A43">
        <v>40.4</v>
      </c>
      <c r="B43">
        <f t="shared" si="1"/>
        <v>-4.9543464223693592</v>
      </c>
    </row>
    <row r="44" spans="1:2">
      <c r="A44">
        <v>79.7</v>
      </c>
      <c r="B44">
        <f t="shared" si="1"/>
        <v>-6.5475757665372916</v>
      </c>
    </row>
    <row r="45" spans="1:2">
      <c r="A45">
        <v>14</v>
      </c>
      <c r="B45">
        <f t="shared" si="1"/>
        <v>-3.8068014057050159</v>
      </c>
    </row>
    <row r="46" spans="1:2">
      <c r="A46">
        <v>2.9</v>
      </c>
      <c r="B46">
        <f t="shared" si="1"/>
        <v>-3.1797272944140289</v>
      </c>
    </row>
    <row r="47" spans="1:2">
      <c r="A47">
        <v>62.1</v>
      </c>
      <c r="B47">
        <f t="shared" si="1"/>
        <v>-5.8410820506128189</v>
      </c>
    </row>
    <row r="48" spans="1:2">
      <c r="A48">
        <v>27.7</v>
      </c>
      <c r="B48">
        <f t="shared" si="1"/>
        <v>-4.4192691452308157</v>
      </c>
    </row>
    <row r="49" spans="1:2">
      <c r="A49">
        <v>16</v>
      </c>
      <c r="B49">
        <f t="shared" si="1"/>
        <v>-3.9005568946932643</v>
      </c>
    </row>
    <row r="50" spans="1:2">
      <c r="A50">
        <v>7.6</v>
      </c>
      <c r="B50">
        <f t="shared" si="1"/>
        <v>-3.4832653035002092</v>
      </c>
    </row>
    <row r="51" spans="1:2">
      <c r="A51">
        <v>16.2</v>
      </c>
      <c r="B51">
        <f t="shared" si="1"/>
        <v>-3.9098132400204033</v>
      </c>
    </row>
    <row r="52" spans="1:2">
      <c r="A52">
        <v>52.9</v>
      </c>
      <c r="B52">
        <f t="shared" si="1"/>
        <v>-5.4679473455351815</v>
      </c>
    </row>
    <row r="53" spans="1:2">
      <c r="A53">
        <v>4.3</v>
      </c>
      <c r="B53">
        <f t="shared" si="1"/>
        <v>-3.2838386890179674</v>
      </c>
    </row>
    <row r="54" spans="1:2">
      <c r="A54">
        <v>0.8</v>
      </c>
      <c r="B54">
        <f t="shared" si="1"/>
        <v>-2.9342813345944898</v>
      </c>
    </row>
    <row r="55" spans="1:2">
      <c r="A55">
        <v>36.799999999999997</v>
      </c>
      <c r="B55">
        <f t="shared" si="1"/>
        <v>-4.804419005888402</v>
      </c>
    </row>
    <row r="56" spans="1:2">
      <c r="A56">
        <v>57.2</v>
      </c>
      <c r="B56">
        <f t="shared" si="1"/>
        <v>-5.6427581509297218</v>
      </c>
    </row>
    <row r="57" spans="1:2">
      <c r="A57">
        <v>14.3</v>
      </c>
      <c r="B57">
        <f t="shared" si="1"/>
        <v>-3.8210149151121984</v>
      </c>
    </row>
    <row r="58" spans="1:2">
      <c r="A58">
        <v>10.9</v>
      </c>
      <c r="B58">
        <f t="shared" si="1"/>
        <v>-3.6559314004110028</v>
      </c>
    </row>
    <row r="59" spans="1:2">
      <c r="A59">
        <v>4.0999999999999996</v>
      </c>
      <c r="B59">
        <f t="shared" si="1"/>
        <v>-3.270072846669223</v>
      </c>
    </row>
    <row r="60" spans="1:2">
      <c r="A60">
        <v>7.1</v>
      </c>
      <c r="B60">
        <f t="shared" si="1"/>
        <v>-3.4553854516694615</v>
      </c>
    </row>
    <row r="61" spans="1:2">
      <c r="A61">
        <v>7.9</v>
      </c>
      <c r="B61">
        <f t="shared" si="1"/>
        <v>-3.4997219743477652</v>
      </c>
    </row>
    <row r="62" spans="1:2">
      <c r="A62">
        <v>41.7</v>
      </c>
      <c r="B62">
        <f t="shared" si="1"/>
        <v>-5.0082266166022151</v>
      </c>
    </row>
    <row r="63" spans="1:2">
      <c r="A63">
        <v>42.6</v>
      </c>
      <c r="B63">
        <f t="shared" si="1"/>
        <v>-5.045454869223418</v>
      </c>
    </row>
    <row r="64" spans="1:2">
      <c r="A64">
        <v>92.2</v>
      </c>
      <c r="B64">
        <f t="shared" si="1"/>
        <v>-7.0453084418250516</v>
      </c>
    </row>
    <row r="65" spans="1:2">
      <c r="A65">
        <v>19.100000000000001</v>
      </c>
      <c r="B65">
        <f t="shared" si="1"/>
        <v>-4.0420513184430025</v>
      </c>
    </row>
    <row r="66" spans="1:2">
      <c r="A66">
        <v>26.4</v>
      </c>
      <c r="B66">
        <f t="shared" si="1"/>
        <v>-4.3632886419908079</v>
      </c>
    </row>
    <row r="67" spans="1:2">
      <c r="A67">
        <v>48</v>
      </c>
      <c r="B67">
        <f t="shared" ref="B67:B98" si="2">(D$1-1)*LN(A67)-A67/$D$2-$D$1*LN($D$2)-$D$3</f>
        <v>-5.2677007756692591</v>
      </c>
    </row>
    <row r="68" spans="1:2">
      <c r="A68">
        <v>88.6</v>
      </c>
      <c r="B68">
        <f t="shared" si="2"/>
        <v>-6.9022343416605993</v>
      </c>
    </row>
    <row r="69" spans="1:2">
      <c r="A69">
        <v>3.2</v>
      </c>
      <c r="B69">
        <f t="shared" si="2"/>
        <v>-3.2038342476322148</v>
      </c>
    </row>
    <row r="70" spans="1:2">
      <c r="A70">
        <v>33.4</v>
      </c>
      <c r="B70">
        <f t="shared" si="2"/>
        <v>-4.6616943190779985</v>
      </c>
    </row>
    <row r="71" spans="1:2">
      <c r="A71">
        <v>10</v>
      </c>
      <c r="B71">
        <f t="shared" si="2"/>
        <v>-3.6103997300680248</v>
      </c>
    </row>
    <row r="72" spans="1:2">
      <c r="A72">
        <v>4</v>
      </c>
      <c r="B72">
        <f t="shared" si="2"/>
        <v>-3.2630773866262537</v>
      </c>
    </row>
    <row r="73" spans="1:2">
      <c r="A73">
        <v>7.4</v>
      </c>
      <c r="B73">
        <f t="shared" si="2"/>
        <v>-3.4721842145689883</v>
      </c>
    </row>
    <row r="74" spans="1:2">
      <c r="A74">
        <v>1.2</v>
      </c>
      <c r="B74">
        <f t="shared" si="2"/>
        <v>-3.0015478747922177</v>
      </c>
    </row>
    <row r="75" spans="1:2">
      <c r="A75">
        <v>21.2</v>
      </c>
      <c r="B75">
        <f t="shared" si="2"/>
        <v>-4.1358967552987052</v>
      </c>
    </row>
    <row r="76" spans="1:2">
      <c r="A76">
        <v>5.2</v>
      </c>
      <c r="B76">
        <f t="shared" si="2"/>
        <v>-3.342674604747911</v>
      </c>
    </row>
    <row r="77" spans="1:2">
      <c r="A77">
        <v>7.6</v>
      </c>
      <c r="B77">
        <f t="shared" si="2"/>
        <v>-3.4832653035002092</v>
      </c>
    </row>
    <row r="78" spans="1:2">
      <c r="A78">
        <v>4</v>
      </c>
      <c r="B78">
        <f t="shared" si="2"/>
        <v>-3.2630773866262537</v>
      </c>
    </row>
    <row r="79" spans="1:2">
      <c r="A79">
        <v>0.2</v>
      </c>
      <c r="B79">
        <f t="shared" si="2"/>
        <v>-2.7337146581247556</v>
      </c>
    </row>
    <row r="80" spans="1:2">
      <c r="A80">
        <v>3</v>
      </c>
      <c r="B80">
        <f t="shared" si="2"/>
        <v>-3.187902332908676</v>
      </c>
    </row>
    <row r="81" spans="1:2">
      <c r="A81">
        <v>32.200000000000003</v>
      </c>
      <c r="B81">
        <f t="shared" si="2"/>
        <v>-4.6110167307463881</v>
      </c>
    </row>
    <row r="82" spans="1:2">
      <c r="A82">
        <v>10.6</v>
      </c>
      <c r="B82">
        <f t="shared" si="2"/>
        <v>-3.6408588411470006</v>
      </c>
    </row>
    <row r="83" spans="1:2">
      <c r="A83">
        <v>1.8</v>
      </c>
      <c r="B83">
        <f t="shared" si="2"/>
        <v>-3.076479552386389</v>
      </c>
    </row>
    <row r="84" spans="1:2">
      <c r="A84">
        <v>35</v>
      </c>
      <c r="B84">
        <f t="shared" si="2"/>
        <v>-4.7290090538800449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2"/>
  <sheetViews>
    <sheetView zoomScaleNormal="100" workbookViewId="0">
      <selection activeCell="F11" sqref="F11"/>
    </sheetView>
  </sheetViews>
  <sheetFormatPr defaultColWidth="9" defaultRowHeight="15"/>
  <sheetData>
    <row r="1" spans="1:10">
      <c r="B1" t="s">
        <v>20</v>
      </c>
      <c r="D1">
        <v>0.87293177918817699</v>
      </c>
    </row>
    <row r="2" spans="1:10">
      <c r="A2" t="s">
        <v>20</v>
      </c>
      <c r="D2">
        <v>26.496909941678599</v>
      </c>
    </row>
    <row r="3" spans="1:10">
      <c r="A3">
        <v>8.4</v>
      </c>
      <c r="B3">
        <f t="shared" ref="B3:B34" si="0">(D$1-1)*LN(A3)-A3/$D$2-$D$1*LN($D$2)-$D$3</f>
        <v>-3.5355965890396917</v>
      </c>
      <c r="D3">
        <f>GAMMALN(D1)</f>
        <v>8.7525886990126756E-2</v>
      </c>
    </row>
    <row r="4" spans="1:10">
      <c r="A4">
        <v>4.9000000000000004</v>
      </c>
      <c r="B4">
        <f t="shared" si="0"/>
        <v>-3.3350163883845738</v>
      </c>
      <c r="J4">
        <f>MAX($D$5)</f>
        <v>-330.78343945788288</v>
      </c>
    </row>
    <row r="5" spans="1:10">
      <c r="A5">
        <v>50.3</v>
      </c>
      <c r="B5">
        <f t="shared" si="0"/>
        <v>-5.3443363734007123</v>
      </c>
      <c r="D5">
        <f>SUM(B3:B140)</f>
        <v>-330.78343945788288</v>
      </c>
      <c r="J5">
        <f>COUNT($D$1:$D$2)</f>
        <v>2</v>
      </c>
    </row>
    <row r="6" spans="1:10">
      <c r="A6">
        <v>13.1</v>
      </c>
      <c r="B6">
        <f t="shared" si="0"/>
        <v>-3.7694424056707305</v>
      </c>
      <c r="J6" t="b">
        <f t="array" ref="J6">$D$1:$D$2&gt;=0.00001</f>
        <v>1</v>
      </c>
    </row>
    <row r="7" spans="1:10">
      <c r="A7">
        <v>48.7</v>
      </c>
      <c r="B7">
        <f t="shared" si="0"/>
        <v>-5.2798443604480356</v>
      </c>
      <c r="E7">
        <f>D1*D2</f>
        <v>23.129994738378393</v>
      </c>
      <c r="J7">
        <f>{100,100,0.000001,0.05,FALSE,FALSE,FALSE,1,1,1,0.0001,FALSE}</f>
        <v>100</v>
      </c>
    </row>
    <row r="8" spans="1:10">
      <c r="A8">
        <v>21.1</v>
      </c>
      <c r="B8">
        <f t="shared" si="0"/>
        <v>-4.1319328451247257</v>
      </c>
      <c r="E8">
        <f>D1*D2^2</f>
        <v>612.87338753431209</v>
      </c>
    </row>
    <row r="9" spans="1:10">
      <c r="A9">
        <v>109.5</v>
      </c>
      <c r="B9">
        <f t="shared" si="0"/>
        <v>-7.677408004537928</v>
      </c>
      <c r="E9">
        <f>SQRT(E8)</f>
        <v>24.75627975957438</v>
      </c>
    </row>
    <row r="10" spans="1:10">
      <c r="A10">
        <v>22.3</v>
      </c>
      <c r="B10">
        <f t="shared" si="0"/>
        <v>-4.1842497504442342</v>
      </c>
    </row>
    <row r="11" spans="1:10">
      <c r="A11">
        <v>20.8</v>
      </c>
      <c r="B11">
        <f t="shared" si="0"/>
        <v>-4.1187911464310769</v>
      </c>
    </row>
    <row r="12" spans="1:10">
      <c r="A12">
        <v>41.2</v>
      </c>
      <c r="B12">
        <f t="shared" si="0"/>
        <v>-4.9755414994185454</v>
      </c>
    </row>
    <row r="13" spans="1:10">
      <c r="A13">
        <v>25.2</v>
      </c>
      <c r="B13">
        <f t="shared" si="0"/>
        <v>-4.309231494482197</v>
      </c>
    </row>
    <row r="14" spans="1:10">
      <c r="A14">
        <v>11.4</v>
      </c>
      <c r="B14">
        <f t="shared" si="0"/>
        <v>-3.6876216413023553</v>
      </c>
    </row>
    <row r="15" spans="1:10">
      <c r="A15">
        <v>51.7</v>
      </c>
      <c r="B15">
        <f t="shared" si="0"/>
        <v>-5.4006610894196845</v>
      </c>
    </row>
    <row r="16" spans="1:10">
      <c r="A16">
        <v>7</v>
      </c>
      <c r="B16">
        <f t="shared" si="0"/>
        <v>-3.4595929634889551</v>
      </c>
    </row>
    <row r="17" spans="1:2">
      <c r="A17">
        <v>30</v>
      </c>
      <c r="B17">
        <f t="shared" si="0"/>
        <v>-4.5125394681961826</v>
      </c>
    </row>
    <row r="18" spans="1:2">
      <c r="A18">
        <v>8.4</v>
      </c>
      <c r="B18">
        <f t="shared" si="0"/>
        <v>-3.5355965890396917</v>
      </c>
    </row>
    <row r="19" spans="1:2">
      <c r="A19">
        <v>3.8</v>
      </c>
      <c r="B19">
        <f t="shared" si="0"/>
        <v>-3.2611970339757352</v>
      </c>
    </row>
    <row r="20" spans="1:2">
      <c r="A20">
        <v>51.6</v>
      </c>
      <c r="B20">
        <f t="shared" si="0"/>
        <v>-5.3966410465108225</v>
      </c>
    </row>
    <row r="21" spans="1:2">
      <c r="A21">
        <v>9.6</v>
      </c>
      <c r="B21">
        <f t="shared" si="0"/>
        <v>-3.5978524852772606</v>
      </c>
    </row>
    <row r="22" spans="1:2">
      <c r="A22">
        <v>23.2</v>
      </c>
      <c r="B22">
        <f t="shared" si="0"/>
        <v>-4.2232435056834721</v>
      </c>
    </row>
    <row r="23" spans="1:2">
      <c r="A23">
        <v>27.2</v>
      </c>
      <c r="B23">
        <f t="shared" si="0"/>
        <v>-4.3944165726048618</v>
      </c>
    </row>
    <row r="24" spans="1:2">
      <c r="A24">
        <v>4.5</v>
      </c>
      <c r="B24">
        <f t="shared" si="0"/>
        <v>-3.3090994372724545</v>
      </c>
    </row>
    <row r="25" spans="1:2">
      <c r="A25">
        <v>0.8</v>
      </c>
      <c r="B25">
        <f t="shared" si="0"/>
        <v>-2.9499856202074284</v>
      </c>
    </row>
    <row r="26" spans="1:2">
      <c r="A26">
        <v>26.4</v>
      </c>
      <c r="B26">
        <f t="shared" si="0"/>
        <v>-4.360431009855307</v>
      </c>
    </row>
    <row r="27" spans="1:2">
      <c r="A27">
        <v>42.3</v>
      </c>
      <c r="B27">
        <f t="shared" si="0"/>
        <v>-5.0204038731033105</v>
      </c>
    </row>
    <row r="28" spans="1:2">
      <c r="A28">
        <v>27.9</v>
      </c>
      <c r="B28">
        <f t="shared" si="0"/>
        <v>-4.4240635148046481</v>
      </c>
    </row>
    <row r="29" spans="1:2">
      <c r="A29">
        <v>7.8</v>
      </c>
      <c r="B29">
        <f t="shared" si="0"/>
        <v>-3.5035356709930232</v>
      </c>
    </row>
    <row r="30" spans="1:2">
      <c r="A30">
        <v>43.8</v>
      </c>
      <c r="B30">
        <f t="shared" si="0"/>
        <v>-5.0814421599473505</v>
      </c>
    </row>
    <row r="31" spans="1:2">
      <c r="A31">
        <v>17.8</v>
      </c>
      <c r="B31">
        <f t="shared" si="0"/>
        <v>-3.9857789461100488</v>
      </c>
    </row>
    <row r="32" spans="1:2">
      <c r="A32">
        <v>1</v>
      </c>
      <c r="B32">
        <f t="shared" si="0"/>
        <v>-2.9858881242175972</v>
      </c>
    </row>
    <row r="33" spans="1:2">
      <c r="A33">
        <v>21.6</v>
      </c>
      <c r="B33">
        <f t="shared" si="0"/>
        <v>-4.1537789425968761</v>
      </c>
    </row>
    <row r="34" spans="1:2">
      <c r="A34">
        <v>8.6</v>
      </c>
      <c r="B34">
        <f t="shared" si="0"/>
        <v>-3.5461346174394635</v>
      </c>
    </row>
    <row r="35" spans="1:2">
      <c r="A35">
        <v>41.6</v>
      </c>
      <c r="B35">
        <f t="shared" ref="B35:B66" si="1">(D$1-1)*LN(A35)-A35/$D$2-$D$1*LN($D$2)-$D$3</f>
        <v>-4.9918653211658244</v>
      </c>
    </row>
    <row r="36" spans="1:2">
      <c r="A36">
        <v>7.4</v>
      </c>
      <c r="B36">
        <f t="shared" si="1"/>
        <v>-3.4817502255240571</v>
      </c>
    </row>
    <row r="37" spans="1:2">
      <c r="A37">
        <v>14.2</v>
      </c>
      <c r="B37">
        <f t="shared" si="1"/>
        <v>-3.821202157340208</v>
      </c>
    </row>
    <row r="38" spans="1:2">
      <c r="A38">
        <v>2.2999999999999998</v>
      </c>
      <c r="B38">
        <f t="shared" si="1"/>
        <v>-3.1407867293006637</v>
      </c>
    </row>
    <row r="39" spans="1:2">
      <c r="A39">
        <v>48.8</v>
      </c>
      <c r="B39">
        <f t="shared" si="1"/>
        <v>-5.2838790382795926</v>
      </c>
    </row>
    <row r="40" spans="1:2">
      <c r="A40">
        <v>120.4</v>
      </c>
      <c r="B40">
        <f t="shared" si="1"/>
        <v>-8.1008348640379904</v>
      </c>
    </row>
    <row r="41" spans="1:2">
      <c r="A41">
        <v>5.3</v>
      </c>
      <c r="B41">
        <f t="shared" si="1"/>
        <v>-3.3600837368610357</v>
      </c>
    </row>
    <row r="42" spans="1:2">
      <c r="A42">
        <v>1.8</v>
      </c>
      <c r="B42">
        <f t="shared" si="1"/>
        <v>-3.0907693297797891</v>
      </c>
    </row>
    <row r="43" spans="1:2">
      <c r="A43">
        <v>6.1</v>
      </c>
      <c r="B43">
        <f t="shared" si="1"/>
        <v>-3.4081394350408898</v>
      </c>
    </row>
    <row r="44" spans="1:2">
      <c r="A44">
        <v>0.5</v>
      </c>
      <c r="B44">
        <f t="shared" si="1"/>
        <v>-2.8789410203255112</v>
      </c>
    </row>
    <row r="45" spans="1:2">
      <c r="A45">
        <v>1.8</v>
      </c>
      <c r="B45">
        <f t="shared" si="1"/>
        <v>-3.0907693297797891</v>
      </c>
    </row>
    <row r="46" spans="1:2">
      <c r="A46">
        <v>2.5</v>
      </c>
      <c r="B46">
        <f t="shared" si="1"/>
        <v>-3.1589299319560169</v>
      </c>
    </row>
    <row r="47" spans="1:2">
      <c r="A47">
        <v>5.0999999999999996</v>
      </c>
      <c r="B47">
        <f t="shared" si="1"/>
        <v>-3.3476478450359588</v>
      </c>
    </row>
    <row r="48" spans="1:2">
      <c r="A48">
        <v>4.0999999999999996</v>
      </c>
      <c r="B48">
        <f t="shared" si="1"/>
        <v>-3.2821745029207543</v>
      </c>
    </row>
    <row r="49" spans="1:2">
      <c r="A49">
        <v>18.8</v>
      </c>
      <c r="B49">
        <f t="shared" si="1"/>
        <v>-4.0304645431388382</v>
      </c>
    </row>
    <row r="50" spans="1:2">
      <c r="A50">
        <v>23</v>
      </c>
      <c r="B50">
        <f t="shared" si="1"/>
        <v>-4.2145952910959856</v>
      </c>
    </row>
    <row r="51" spans="1:2">
      <c r="A51">
        <v>30.2</v>
      </c>
      <c r="B51">
        <f t="shared" si="1"/>
        <v>-4.5209318283765931</v>
      </c>
    </row>
    <row r="52" spans="1:2">
      <c r="A52">
        <v>29.5</v>
      </c>
      <c r="B52">
        <f t="shared" si="1"/>
        <v>-4.4915336926771436</v>
      </c>
    </row>
    <row r="53" spans="1:2">
      <c r="A53">
        <v>18.600000000000001</v>
      </c>
      <c r="B53">
        <f t="shared" si="1"/>
        <v>-4.021557461820664</v>
      </c>
    </row>
    <row r="54" spans="1:2">
      <c r="A54">
        <v>4.0999999999999996</v>
      </c>
      <c r="B54">
        <f t="shared" si="1"/>
        <v>-3.2821745029207543</v>
      </c>
    </row>
    <row r="55" spans="1:2">
      <c r="A55">
        <v>26.9</v>
      </c>
      <c r="B55">
        <f t="shared" si="1"/>
        <v>-4.381685223840492</v>
      </c>
    </row>
    <row r="56" spans="1:2">
      <c r="A56">
        <v>1.8</v>
      </c>
      <c r="B56">
        <f t="shared" si="1"/>
        <v>-3.0907693297797891</v>
      </c>
    </row>
    <row r="57" spans="1:2">
      <c r="A57">
        <v>2.2999999999999998</v>
      </c>
      <c r="B57">
        <f t="shared" si="1"/>
        <v>-3.1407867293006637</v>
      </c>
    </row>
    <row r="58" spans="1:2">
      <c r="A58">
        <v>6.4</v>
      </c>
      <c r="B58">
        <f t="shared" si="1"/>
        <v>-3.4255619560440271</v>
      </c>
    </row>
    <row r="59" spans="1:2">
      <c r="A59">
        <v>30.4</v>
      </c>
      <c r="B59">
        <f t="shared" si="1"/>
        <v>-4.5293186155116389</v>
      </c>
    </row>
    <row r="60" spans="1:2">
      <c r="A60">
        <v>1.6</v>
      </c>
      <c r="B60">
        <f t="shared" si="1"/>
        <v>-3.0682547990380762</v>
      </c>
    </row>
    <row r="61" spans="1:2">
      <c r="A61">
        <v>43.5</v>
      </c>
      <c r="B61">
        <f t="shared" si="1"/>
        <v>-5.0692467604658384</v>
      </c>
    </row>
    <row r="62" spans="1:2">
      <c r="A62">
        <v>15.7</v>
      </c>
      <c r="B62">
        <f t="shared" si="1"/>
        <v>-3.8905725636453834</v>
      </c>
    </row>
    <row r="63" spans="1:2">
      <c r="A63">
        <v>15.1</v>
      </c>
      <c r="B63">
        <f t="shared" si="1"/>
        <v>-3.8629770774745147</v>
      </c>
    </row>
    <row r="64" spans="1:2">
      <c r="A64">
        <v>24.4</v>
      </c>
      <c r="B64">
        <f t="shared" si="1"/>
        <v>-4.2749399642821082</v>
      </c>
    </row>
    <row r="65" spans="1:2">
      <c r="A65">
        <v>0.3</v>
      </c>
      <c r="B65">
        <f t="shared" si="1"/>
        <v>-2.806483267209436</v>
      </c>
    </row>
    <row r="66" spans="1:2">
      <c r="A66">
        <v>26.2</v>
      </c>
      <c r="B66">
        <f t="shared" si="1"/>
        <v>-4.3519166569823993</v>
      </c>
    </row>
    <row r="67" spans="1:2">
      <c r="A67">
        <v>6</v>
      </c>
      <c r="B67">
        <f t="shared" ref="B67:B98" si="2">(D$1-1)*LN(A67)-A67/$D$2-$D$1*LN($D$2)-$D$3</f>
        <v>-3.4022650610711676</v>
      </c>
    </row>
    <row r="68" spans="1:2">
      <c r="A68">
        <v>64</v>
      </c>
      <c r="B68">
        <f t="shared" si="2"/>
        <v>-5.8919857352824128</v>
      </c>
    </row>
    <row r="69" spans="1:2">
      <c r="A69">
        <v>0.8</v>
      </c>
      <c r="B69">
        <f t="shared" si="2"/>
        <v>-2.9499856202074284</v>
      </c>
    </row>
    <row r="70" spans="1:2">
      <c r="A70">
        <v>31.6</v>
      </c>
      <c r="B70">
        <f t="shared" si="2"/>
        <v>-4.5795262994482826</v>
      </c>
    </row>
    <row r="71" spans="1:2">
      <c r="A71">
        <v>5.4</v>
      </c>
      <c r="B71">
        <f t="shared" si="2"/>
        <v>-3.3662329379255889</v>
      </c>
    </row>
    <row r="72" spans="1:2">
      <c r="A72">
        <v>17</v>
      </c>
      <c r="B72">
        <f t="shared" si="2"/>
        <v>-3.9497434997504159</v>
      </c>
    </row>
    <row r="73" spans="1:2">
      <c r="A73">
        <v>3</v>
      </c>
      <c r="B73">
        <f t="shared" si="2"/>
        <v>-3.2009673326910688</v>
      </c>
    </row>
    <row r="74" spans="1:2">
      <c r="A74">
        <v>27.4</v>
      </c>
      <c r="B74">
        <f t="shared" si="2"/>
        <v>-4.4028955294439989</v>
      </c>
    </row>
    <row r="75" spans="1:2">
      <c r="A75">
        <v>55.4</v>
      </c>
      <c r="B75">
        <f t="shared" si="2"/>
        <v>-5.549083199362423</v>
      </c>
    </row>
    <row r="76" spans="1:2">
      <c r="A76">
        <v>118.6</v>
      </c>
      <c r="B76">
        <f t="shared" si="2"/>
        <v>-8.0309883799118644</v>
      </c>
    </row>
    <row r="77" spans="1:2">
      <c r="A77">
        <v>35.4</v>
      </c>
      <c r="B77">
        <f t="shared" si="2"/>
        <v>-4.7373684423063027</v>
      </c>
    </row>
    <row r="78" spans="1:2">
      <c r="A78">
        <v>62.4</v>
      </c>
      <c r="B78">
        <f t="shared" si="2"/>
        <v>-5.8283842467946654</v>
      </c>
    </row>
    <row r="79" spans="1:2">
      <c r="A79">
        <v>23.4</v>
      </c>
      <c r="B79">
        <f t="shared" si="2"/>
        <v>-4.2318822766812829</v>
      </c>
    </row>
    <row r="80" spans="1:2">
      <c r="A80">
        <v>23.6</v>
      </c>
      <c r="B80">
        <f t="shared" si="2"/>
        <v>-4.2405117648343058</v>
      </c>
    </row>
    <row r="81" spans="1:2">
      <c r="A81">
        <v>3.4</v>
      </c>
      <c r="B81">
        <f t="shared" si="2"/>
        <v>-3.2319676904955328</v>
      </c>
    </row>
    <row r="82" spans="1:2">
      <c r="A82">
        <v>0.4</v>
      </c>
      <c r="B82">
        <f t="shared" si="2"/>
        <v>-2.8468125412948622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9"/>
  <sheetViews>
    <sheetView zoomScaleNormal="100" workbookViewId="0">
      <selection activeCell="D5" sqref="D5"/>
    </sheetView>
  </sheetViews>
  <sheetFormatPr defaultColWidth="9" defaultRowHeight="15"/>
  <sheetData>
    <row r="1" spans="1:10">
      <c r="B1" t="s">
        <v>21</v>
      </c>
      <c r="D1">
        <v>1.2579202735094901</v>
      </c>
    </row>
    <row r="2" spans="1:10">
      <c r="A2" t="s">
        <v>21</v>
      </c>
      <c r="D2">
        <v>32.030596201245302</v>
      </c>
    </row>
    <row r="3" spans="1:10">
      <c r="A3">
        <v>41.8</v>
      </c>
      <c r="B3">
        <f t="shared" ref="B3:B34" si="0">(D$1-1)*LN(A3)-A3/$D$2-$D$1*LN($D$2)-$D$3</f>
        <v>-4.6029983332765161</v>
      </c>
      <c r="D3">
        <f>GAMMALN(D1)</f>
        <v>-0.10003588544214001</v>
      </c>
    </row>
    <row r="4" spans="1:10">
      <c r="A4">
        <v>84</v>
      </c>
      <c r="B4">
        <f t="shared" si="0"/>
        <v>-5.7404808038180493</v>
      </c>
      <c r="J4">
        <f>MAX($D$5)</f>
        <v>-407.2301214293359</v>
      </c>
    </row>
    <row r="5" spans="1:10">
      <c r="A5">
        <v>32.6</v>
      </c>
      <c r="B5">
        <f t="shared" si="0"/>
        <v>-4.3798878249091455</v>
      </c>
      <c r="D5">
        <f>SUM(B3:B148)</f>
        <v>-407.2301214293359</v>
      </c>
      <c r="J5">
        <f>COUNT($D$1:$D$2)</f>
        <v>2</v>
      </c>
    </row>
    <row r="6" spans="1:10">
      <c r="A6">
        <v>76.099999999999994</v>
      </c>
      <c r="B6">
        <f t="shared" si="0"/>
        <v>-5.519316030552794</v>
      </c>
      <c r="J6" t="b">
        <f t="array" ref="J6">$D$1:$D$2&gt;=0.00001</f>
        <v>1</v>
      </c>
    </row>
    <row r="7" spans="1:10">
      <c r="A7">
        <v>22.4</v>
      </c>
      <c r="B7">
        <f t="shared" si="0"/>
        <v>-4.1582272261811646</v>
      </c>
      <c r="E7">
        <f>D1*D2</f>
        <v>40.291936334142527</v>
      </c>
      <c r="J7">
        <f>{100,100,0.000001,0.05,FALSE,FALSE,FALSE,1,1,1,0.0001,FALSE}</f>
        <v>100</v>
      </c>
    </row>
    <row r="8" spans="1:10">
      <c r="A8">
        <v>79.5</v>
      </c>
      <c r="B8">
        <f t="shared" si="0"/>
        <v>-5.6141911641362183</v>
      </c>
      <c r="E8">
        <f>D1*D2^2</f>
        <v>1290.574742885203</v>
      </c>
    </row>
    <row r="9" spans="1:10">
      <c r="A9">
        <v>2.1</v>
      </c>
      <c r="B9">
        <f t="shared" si="0"/>
        <v>-4.1349873625717315</v>
      </c>
      <c r="E9">
        <f>SQRT(E8)</f>
        <v>35.924570183722494</v>
      </c>
    </row>
    <row r="10" spans="1:10">
      <c r="A10">
        <v>8.9</v>
      </c>
      <c r="B10">
        <f t="shared" si="0"/>
        <v>-3.9748181184294644</v>
      </c>
    </row>
    <row r="11" spans="1:10">
      <c r="A11">
        <v>23.4</v>
      </c>
      <c r="B11">
        <f t="shared" si="0"/>
        <v>-4.1781826912952909</v>
      </c>
    </row>
    <row r="12" spans="1:10">
      <c r="A12">
        <v>14.8</v>
      </c>
      <c r="B12">
        <f t="shared" si="0"/>
        <v>-4.0278449638470386</v>
      </c>
    </row>
    <row r="13" spans="1:10">
      <c r="A13">
        <v>67.5</v>
      </c>
      <c r="B13">
        <f t="shared" si="0"/>
        <v>-5.2817527166128917</v>
      </c>
    </row>
    <row r="14" spans="1:10">
      <c r="A14">
        <v>49.9</v>
      </c>
      <c r="B14">
        <f t="shared" si="0"/>
        <v>-4.8101975021418406</v>
      </c>
    </row>
    <row r="15" spans="1:10">
      <c r="A15">
        <v>31.3</v>
      </c>
      <c r="B15">
        <f t="shared" si="0"/>
        <v>-4.3497974874676171</v>
      </c>
    </row>
    <row r="16" spans="1:10">
      <c r="A16">
        <v>24.4</v>
      </c>
      <c r="B16">
        <f t="shared" si="0"/>
        <v>-4.1986096226934224</v>
      </c>
    </row>
    <row r="17" spans="1:2">
      <c r="A17">
        <v>28.7</v>
      </c>
      <c r="B17">
        <f t="shared" si="0"/>
        <v>-4.2909921964624997</v>
      </c>
    </row>
    <row r="18" spans="1:2">
      <c r="A18">
        <v>4.5</v>
      </c>
      <c r="B18">
        <f t="shared" si="0"/>
        <v>-4.0133443505471247</v>
      </c>
    </row>
    <row r="19" spans="1:2">
      <c r="A19">
        <v>8</v>
      </c>
      <c r="B19">
        <f t="shared" si="0"/>
        <v>-3.9742167959600154</v>
      </c>
    </row>
    <row r="20" spans="1:2">
      <c r="A20">
        <v>8.1999999999999993</v>
      </c>
      <c r="B20">
        <f t="shared" si="0"/>
        <v>-3.9740921004546985</v>
      </c>
    </row>
    <row r="21" spans="1:2">
      <c r="A21">
        <v>23.7</v>
      </c>
      <c r="B21">
        <f t="shared" si="0"/>
        <v>-4.1842630831140148</v>
      </c>
    </row>
    <row r="22" spans="1:2">
      <c r="A22">
        <v>0.8</v>
      </c>
      <c r="B22">
        <f t="shared" si="0"/>
        <v>-4.3433150969683165</v>
      </c>
    </row>
    <row r="23" spans="1:2">
      <c r="A23">
        <v>39.5</v>
      </c>
      <c r="B23">
        <f t="shared" si="0"/>
        <v>-4.5457891596414184</v>
      </c>
    </row>
    <row r="24" spans="1:2">
      <c r="A24">
        <v>29.8</v>
      </c>
      <c r="B24">
        <f t="shared" si="0"/>
        <v>-4.315633651606813</v>
      </c>
    </row>
    <row r="25" spans="1:2">
      <c r="A25">
        <v>37.200000000000003</v>
      </c>
      <c r="B25">
        <f t="shared" si="0"/>
        <v>-4.4894559459309047</v>
      </c>
    </row>
    <row r="26" spans="1:2">
      <c r="A26">
        <v>8.5</v>
      </c>
      <c r="B26">
        <f t="shared" si="0"/>
        <v>-3.9741905516388494</v>
      </c>
    </row>
    <row r="27" spans="1:2">
      <c r="A27">
        <v>12.4</v>
      </c>
      <c r="B27">
        <f t="shared" si="0"/>
        <v>-3.9985506218357898</v>
      </c>
    </row>
    <row r="28" spans="1:2">
      <c r="A28">
        <v>11.7</v>
      </c>
      <c r="B28">
        <f t="shared" si="0"/>
        <v>-3.9916836532597975</v>
      </c>
    </row>
    <row r="29" spans="1:2">
      <c r="A29">
        <v>20.9</v>
      </c>
      <c r="B29">
        <f t="shared" si="0"/>
        <v>-4.1292739204088713</v>
      </c>
    </row>
    <row r="30" spans="1:2">
      <c r="A30">
        <v>16.5</v>
      </c>
      <c r="B30">
        <f t="shared" si="0"/>
        <v>-4.0528747211733505</v>
      </c>
    </row>
    <row r="31" spans="1:2">
      <c r="A31">
        <v>84.4</v>
      </c>
      <c r="B31">
        <f t="shared" si="0"/>
        <v>-5.7517435868305276</v>
      </c>
    </row>
    <row r="32" spans="1:2">
      <c r="A32">
        <v>45.7</v>
      </c>
      <c r="B32">
        <f t="shared" si="0"/>
        <v>-4.7017499225855683</v>
      </c>
    </row>
    <row r="33" spans="1:2">
      <c r="A33">
        <v>33.1</v>
      </c>
      <c r="B33">
        <f t="shared" si="0"/>
        <v>-4.3915720966900471</v>
      </c>
    </row>
    <row r="34" spans="1:2">
      <c r="A34">
        <v>25.3</v>
      </c>
      <c r="B34">
        <f t="shared" si="0"/>
        <v>-4.2173655590160335</v>
      </c>
    </row>
    <row r="35" spans="1:2">
      <c r="A35">
        <v>22.7</v>
      </c>
      <c r="B35">
        <f t="shared" ref="B35:B66" si="1">(D$1-1)*LN(A35)-A35/$D$2-$D$1*LN($D$2)-$D$3</f>
        <v>-4.1641619085595352</v>
      </c>
    </row>
    <row r="36" spans="1:2">
      <c r="A36">
        <v>14.7</v>
      </c>
      <c r="B36">
        <f t="shared" si="1"/>
        <v>-4.026471567624788</v>
      </c>
    </row>
    <row r="37" spans="1:2">
      <c r="A37">
        <v>92.2</v>
      </c>
      <c r="B37">
        <f t="shared" si="1"/>
        <v>-5.9724624756193139</v>
      </c>
    </row>
    <row r="38" spans="1:2">
      <c r="A38">
        <v>58.5</v>
      </c>
      <c r="B38">
        <f t="shared" si="1"/>
        <v>-5.0376799803996359</v>
      </c>
    </row>
    <row r="39" spans="1:2">
      <c r="A39">
        <v>107.5</v>
      </c>
      <c r="B39">
        <f t="shared" si="1"/>
        <v>-6.4105320775028769</v>
      </c>
    </row>
    <row r="40" spans="1:2">
      <c r="A40">
        <v>22.4</v>
      </c>
      <c r="B40">
        <f t="shared" si="1"/>
        <v>-4.1582272261811646</v>
      </c>
    </row>
    <row r="41" spans="1:2">
      <c r="A41">
        <v>47.3</v>
      </c>
      <c r="B41">
        <f t="shared" si="1"/>
        <v>-4.7428266098543981</v>
      </c>
    </row>
    <row r="42" spans="1:2">
      <c r="A42">
        <v>59.7</v>
      </c>
      <c r="B42">
        <f t="shared" si="1"/>
        <v>-5.0699070199237068</v>
      </c>
    </row>
    <row r="43" spans="1:2">
      <c r="A43">
        <v>38.299999999999997</v>
      </c>
      <c r="B43">
        <f t="shared" si="1"/>
        <v>-4.5162820208272905</v>
      </c>
    </row>
    <row r="44" spans="1:2">
      <c r="A44">
        <v>0.5</v>
      </c>
      <c r="B44">
        <f t="shared" si="1"/>
        <v>-4.4551725167423468</v>
      </c>
    </row>
    <row r="45" spans="1:2">
      <c r="A45">
        <v>35.4</v>
      </c>
      <c r="B45">
        <f t="shared" si="1"/>
        <v>-4.4460517335659064</v>
      </c>
    </row>
    <row r="46" spans="1:2">
      <c r="A46">
        <v>53.9</v>
      </c>
      <c r="B46">
        <f t="shared" si="1"/>
        <v>-4.9151900029721611</v>
      </c>
    </row>
    <row r="47" spans="1:2">
      <c r="A47">
        <v>146.5</v>
      </c>
      <c r="B47">
        <f t="shared" si="1"/>
        <v>-7.5482826618320571</v>
      </c>
    </row>
    <row r="48" spans="1:2">
      <c r="A48">
        <v>2.8</v>
      </c>
      <c r="B48">
        <f t="shared" si="1"/>
        <v>-4.0826424283679854</v>
      </c>
    </row>
    <row r="49" spans="1:2">
      <c r="A49">
        <v>1</v>
      </c>
      <c r="B49">
        <f t="shared" si="1"/>
        <v>-4.2920058810691319</v>
      </c>
    </row>
    <row r="50" spans="1:2">
      <c r="A50">
        <v>54.7</v>
      </c>
      <c r="B50">
        <f t="shared" si="1"/>
        <v>-4.9363661234212755</v>
      </c>
    </row>
    <row r="51" spans="1:2">
      <c r="A51">
        <v>65.3</v>
      </c>
      <c r="B51">
        <f t="shared" si="1"/>
        <v>-5.2216147209584376</v>
      </c>
    </row>
    <row r="52" spans="1:2">
      <c r="A52">
        <v>31.5</v>
      </c>
      <c r="B52">
        <f t="shared" si="1"/>
        <v>-4.3543987075113764</v>
      </c>
    </row>
    <row r="53" spans="1:2">
      <c r="A53">
        <v>94.9</v>
      </c>
      <c r="B53">
        <f t="shared" si="1"/>
        <v>-6.0493123779304456</v>
      </c>
    </row>
    <row r="54" spans="1:2">
      <c r="A54">
        <v>40.5</v>
      </c>
      <c r="B54">
        <f t="shared" si="1"/>
        <v>-4.5705609663767817</v>
      </c>
    </row>
    <row r="55" spans="1:2">
      <c r="A55">
        <v>72.2</v>
      </c>
      <c r="B55">
        <f t="shared" si="1"/>
        <v>-5.4111261739688077</v>
      </c>
    </row>
    <row r="56" spans="1:2">
      <c r="A56">
        <v>20.5</v>
      </c>
      <c r="B56">
        <f t="shared" si="1"/>
        <v>-4.1217699823663176</v>
      </c>
    </row>
    <row r="57" spans="1:2">
      <c r="A57">
        <v>14.2</v>
      </c>
      <c r="B57">
        <f t="shared" si="1"/>
        <v>-4.0197869604560443</v>
      </c>
    </row>
    <row r="58" spans="1:2">
      <c r="A58">
        <v>5.6</v>
      </c>
      <c r="B58">
        <f t="shared" si="1"/>
        <v>-3.991282136402809</v>
      </c>
    </row>
    <row r="59" spans="1:2">
      <c r="A59">
        <v>58.8</v>
      </c>
      <c r="B59">
        <f t="shared" si="1"/>
        <v>-5.0457267370681178</v>
      </c>
    </row>
    <row r="60" spans="1:2">
      <c r="A60">
        <v>134.19999999999999</v>
      </c>
      <c r="B60">
        <f t="shared" si="1"/>
        <v>-7.1868929368013683</v>
      </c>
    </row>
    <row r="61" spans="1:2">
      <c r="A61">
        <v>3.1</v>
      </c>
      <c r="B61">
        <f t="shared" si="1"/>
        <v>-4.0657566528445157</v>
      </c>
    </row>
    <row r="62" spans="1:2">
      <c r="A62">
        <v>87.1</v>
      </c>
      <c r="B62">
        <f t="shared" si="1"/>
        <v>-5.8279162144375958</v>
      </c>
    </row>
    <row r="63" spans="1:2">
      <c r="A63">
        <v>93</v>
      </c>
      <c r="B63">
        <f t="shared" si="1"/>
        <v>-5.9952103284075928</v>
      </c>
    </row>
    <row r="64" spans="1:2">
      <c r="A64">
        <v>23.2</v>
      </c>
      <c r="B64">
        <f t="shared" si="1"/>
        <v>-4.1741525829282544</v>
      </c>
    </row>
    <row r="65" spans="1:2">
      <c r="A65">
        <v>8.5</v>
      </c>
      <c r="B65">
        <f t="shared" si="1"/>
        <v>-3.9741905516388494</v>
      </c>
    </row>
    <row r="66" spans="1:2">
      <c r="A66">
        <v>6.4</v>
      </c>
      <c r="B66">
        <f t="shared" si="1"/>
        <v>-3.9818178026456117</v>
      </c>
    </row>
    <row r="67" spans="1:2">
      <c r="A67">
        <v>40.5</v>
      </c>
      <c r="B67">
        <f t="shared" ref="B67:B98" si="2">(D$1-1)*LN(A67)-A67/$D$2-$D$1*LN($D$2)-$D$3</f>
        <v>-4.5705609663767817</v>
      </c>
    </row>
    <row r="68" spans="1:2">
      <c r="A68">
        <v>26.1</v>
      </c>
      <c r="B68">
        <f t="shared" si="2"/>
        <v>-4.2343123835279863</v>
      </c>
    </row>
    <row r="69" spans="1:2">
      <c r="A69">
        <v>50.1</v>
      </c>
      <c r="B69">
        <f t="shared" si="2"/>
        <v>-4.8154098495598801</v>
      </c>
    </row>
    <row r="70" spans="1:2">
      <c r="A70">
        <v>123.8</v>
      </c>
      <c r="B70">
        <f t="shared" si="2"/>
        <v>-6.8830082285825416</v>
      </c>
    </row>
    <row r="71" spans="1:2">
      <c r="A71">
        <v>41.6</v>
      </c>
      <c r="B71">
        <f t="shared" si="2"/>
        <v>-4.5979913334508593</v>
      </c>
    </row>
    <row r="72" spans="1:2">
      <c r="A72">
        <v>36.1</v>
      </c>
      <c r="B72">
        <f t="shared" si="2"/>
        <v>-4.4628554896393453</v>
      </c>
    </row>
    <row r="73" spans="1:2">
      <c r="A73">
        <v>68.8</v>
      </c>
      <c r="B73">
        <f t="shared" si="2"/>
        <v>-5.31741878581522</v>
      </c>
    </row>
    <row r="74" spans="1:2">
      <c r="A74">
        <v>16.2</v>
      </c>
      <c r="B74">
        <f t="shared" si="2"/>
        <v>-4.0482412912058328</v>
      </c>
    </row>
    <row r="75" spans="1:2">
      <c r="A75">
        <v>40</v>
      </c>
      <c r="B75">
        <f t="shared" si="2"/>
        <v>-4.5581549114133475</v>
      </c>
    </row>
    <row r="76" spans="1:2">
      <c r="A76">
        <v>19</v>
      </c>
      <c r="B76">
        <f t="shared" si="2"/>
        <v>-4.0945380641195142</v>
      </c>
    </row>
    <row r="77" spans="1:2">
      <c r="A77">
        <v>27.1</v>
      </c>
      <c r="B77">
        <f t="shared" si="2"/>
        <v>-4.2558351398581182</v>
      </c>
    </row>
    <row r="78" spans="1:2">
      <c r="A78">
        <v>44.8</v>
      </c>
      <c r="B78">
        <f t="shared" si="2"/>
        <v>-4.6787818632062255</v>
      </c>
    </row>
    <row r="79" spans="1:2">
      <c r="A79">
        <v>75.900000000000006</v>
      </c>
      <c r="B79">
        <f t="shared" si="2"/>
        <v>-5.5137507386187066</v>
      </c>
    </row>
    <row r="80" spans="1:2">
      <c r="A80">
        <v>1.6</v>
      </c>
      <c r="B80">
        <f t="shared" si="2"/>
        <v>-4.1895145061265859</v>
      </c>
    </row>
    <row r="81" spans="1:2">
      <c r="A81">
        <v>77.7</v>
      </c>
      <c r="B81">
        <f t="shared" si="2"/>
        <v>-5.5639017244559907</v>
      </c>
    </row>
    <row r="82" spans="1:2">
      <c r="A82">
        <v>87.4</v>
      </c>
      <c r="B82">
        <f t="shared" si="2"/>
        <v>-5.8363954265093669</v>
      </c>
    </row>
    <row r="83" spans="1:2">
      <c r="A83">
        <v>38.4</v>
      </c>
      <c r="B83">
        <f t="shared" si="2"/>
        <v>-4.5187314923039708</v>
      </c>
    </row>
    <row r="84" spans="1:2">
      <c r="A84">
        <v>36.4</v>
      </c>
      <c r="B84">
        <f t="shared" si="2"/>
        <v>-4.470087009679637</v>
      </c>
    </row>
    <row r="85" spans="1:2">
      <c r="A85">
        <v>45</v>
      </c>
      <c r="B85">
        <f t="shared" si="2"/>
        <v>-4.6838770258334623</v>
      </c>
    </row>
    <row r="86" spans="1:2">
      <c r="A86">
        <v>24.6</v>
      </c>
      <c r="B86">
        <f t="shared" si="2"/>
        <v>-4.2027481692682827</v>
      </c>
    </row>
    <row r="87" spans="1:2">
      <c r="A87">
        <v>11.6</v>
      </c>
      <c r="B87">
        <f t="shared" si="2"/>
        <v>-3.9907755598365888</v>
      </c>
    </row>
    <row r="88" spans="1:2">
      <c r="A88">
        <v>43.2</v>
      </c>
      <c r="B88">
        <f t="shared" si="2"/>
        <v>-4.63820957683643</v>
      </c>
    </row>
    <row r="89" spans="1:2">
      <c r="A89">
        <v>14.8</v>
      </c>
      <c r="B89">
        <f t="shared" si="2"/>
        <v>-4.0278449638470386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9"/>
  <sheetViews>
    <sheetView zoomScaleNormal="100" workbookViewId="0">
      <selection activeCell="I14" sqref="I14"/>
    </sheetView>
  </sheetViews>
  <sheetFormatPr defaultColWidth="9" defaultRowHeight="15"/>
  <sheetData>
    <row r="1" spans="1:10">
      <c r="B1" t="s">
        <v>22</v>
      </c>
      <c r="D1">
        <v>2.07758379735332</v>
      </c>
    </row>
    <row r="2" spans="1:10">
      <c r="A2" t="s">
        <v>22</v>
      </c>
      <c r="D2">
        <v>27.9867433167604</v>
      </c>
    </row>
    <row r="3" spans="1:10">
      <c r="A3">
        <v>33.799999999999997</v>
      </c>
      <c r="B3">
        <f t="shared" ref="B3:B34" si="0">(D$1-1)*LN(A3)-A3/$D$2-$D$1*LN($D$2)-$D$3</f>
        <v>-4.3707848566357894</v>
      </c>
      <c r="D3">
        <f>GAMMALN(D1)</f>
        <v>3.471149472386708E-2</v>
      </c>
    </row>
    <row r="4" spans="1:10">
      <c r="A4">
        <v>69.400000000000006</v>
      </c>
      <c r="B4">
        <f t="shared" si="0"/>
        <v>-4.8675738037734977</v>
      </c>
      <c r="J4">
        <f>MAX($D$5)</f>
        <v>-429.4140118361496</v>
      </c>
    </row>
    <row r="5" spans="1:10">
      <c r="A5">
        <v>33.4</v>
      </c>
      <c r="B5">
        <f t="shared" si="0"/>
        <v>-4.3693209055822866</v>
      </c>
      <c r="D5">
        <f>SUM(B3:B148)</f>
        <v>-429.4140118361496</v>
      </c>
      <c r="J5">
        <f>COUNT($D$1:$D$2)</f>
        <v>2</v>
      </c>
    </row>
    <row r="6" spans="1:10">
      <c r="A6">
        <v>57.6</v>
      </c>
      <c r="B6">
        <f t="shared" si="0"/>
        <v>-4.6467687611050668</v>
      </c>
      <c r="J6" t="b">
        <f t="array" ref="J6">$D$1:$D$2&gt;=0.00001</f>
        <v>1</v>
      </c>
    </row>
    <row r="7" spans="1:10">
      <c r="A7">
        <v>94.6</v>
      </c>
      <c r="B7">
        <f t="shared" si="0"/>
        <v>-5.4341963246221141</v>
      </c>
      <c r="E7">
        <f>D1*D2</f>
        <v>58.144804455587725</v>
      </c>
      <c r="J7">
        <f>{100,100,0.000001,0.05,FALSE,FALSE,FALSE,1,1,1,0.0001,FALSE}</f>
        <v>100</v>
      </c>
    </row>
    <row r="8" spans="1:10">
      <c r="A8">
        <v>67.400000000000006</v>
      </c>
      <c r="B8">
        <f t="shared" si="0"/>
        <v>-4.8276219415842618</v>
      </c>
      <c r="E8">
        <f>D1*D2^2</f>
        <v>1627.2837175017598</v>
      </c>
    </row>
    <row r="9" spans="1:10">
      <c r="A9">
        <v>122.7</v>
      </c>
      <c r="B9">
        <f t="shared" si="0"/>
        <v>-6.1579798741878715</v>
      </c>
      <c r="E9">
        <f>SQRT(E8)</f>
        <v>40.339604825800656</v>
      </c>
    </row>
    <row r="10" spans="1:10">
      <c r="A10">
        <v>32.700000000000003</v>
      </c>
      <c r="B10">
        <f t="shared" si="0"/>
        <v>-4.3671331743388038</v>
      </c>
    </row>
    <row r="11" spans="1:10">
      <c r="A11">
        <v>5.0999999999999996</v>
      </c>
      <c r="B11">
        <f t="shared" si="0"/>
        <v>-5.383247649843188</v>
      </c>
    </row>
    <row r="12" spans="1:10">
      <c r="A12">
        <v>39.299999999999997</v>
      </c>
      <c r="B12">
        <f t="shared" si="0"/>
        <v>-4.404845933800706</v>
      </c>
    </row>
    <row r="13" spans="1:10">
      <c r="A13">
        <v>34.1</v>
      </c>
      <c r="B13">
        <f t="shared" si="0"/>
        <v>-4.3719820600911223</v>
      </c>
    </row>
    <row r="14" spans="1:10">
      <c r="A14">
        <v>86.9</v>
      </c>
      <c r="B14">
        <f t="shared" si="0"/>
        <v>-5.2505523284106381</v>
      </c>
    </row>
    <row r="15" spans="1:10">
      <c r="A15">
        <v>16.399999999999999</v>
      </c>
      <c r="B15">
        <f t="shared" si="0"/>
        <v>-4.5283484055664172</v>
      </c>
    </row>
    <row r="16" spans="1:10">
      <c r="A16">
        <v>120.5</v>
      </c>
      <c r="B16">
        <f t="shared" si="0"/>
        <v>-6.0988675194232469</v>
      </c>
    </row>
    <row r="17" spans="1:2">
      <c r="A17">
        <v>59</v>
      </c>
      <c r="B17">
        <f t="shared" si="0"/>
        <v>-4.6709144034741623</v>
      </c>
    </row>
    <row r="18" spans="1:2">
      <c r="A18">
        <v>49.9</v>
      </c>
      <c r="B18">
        <f t="shared" si="0"/>
        <v>-4.5262734611438642</v>
      </c>
    </row>
    <row r="19" spans="1:2">
      <c r="A19">
        <v>41.4</v>
      </c>
      <c r="B19">
        <f t="shared" si="0"/>
        <v>-4.4237863674004583</v>
      </c>
    </row>
    <row r="20" spans="1:2">
      <c r="A20">
        <v>67.8</v>
      </c>
      <c r="B20">
        <f t="shared" si="0"/>
        <v>-4.8355381685961039</v>
      </c>
    </row>
    <row r="21" spans="1:2">
      <c r="A21">
        <v>100.1</v>
      </c>
      <c r="B21">
        <f t="shared" si="0"/>
        <v>-5.569821297661214</v>
      </c>
    </row>
    <row r="22" spans="1:2">
      <c r="A22">
        <v>125.7</v>
      </c>
      <c r="B22">
        <f t="shared" si="0"/>
        <v>-6.2391436226941712</v>
      </c>
    </row>
    <row r="23" spans="1:2">
      <c r="A23">
        <v>95.6</v>
      </c>
      <c r="B23">
        <f t="shared" si="0"/>
        <v>-5.4585963630630854</v>
      </c>
    </row>
    <row r="24" spans="1:2">
      <c r="A24">
        <v>69.2</v>
      </c>
      <c r="B24">
        <f t="shared" si="0"/>
        <v>-4.8635374753294212</v>
      </c>
    </row>
    <row r="25" spans="1:2">
      <c r="A25">
        <v>109.7</v>
      </c>
      <c r="B25">
        <f t="shared" si="0"/>
        <v>-5.8141560637730887</v>
      </c>
    </row>
    <row r="26" spans="1:2">
      <c r="A26">
        <v>51</v>
      </c>
      <c r="B26">
        <f t="shared" si="0"/>
        <v>-4.5420814682185995</v>
      </c>
    </row>
    <row r="27" spans="1:2">
      <c r="A27">
        <v>40.200000000000003</v>
      </c>
      <c r="B27">
        <f t="shared" si="0"/>
        <v>-4.4126048502058239</v>
      </c>
    </row>
    <row r="28" spans="1:2">
      <c r="A28">
        <v>27</v>
      </c>
      <c r="B28">
        <f t="shared" si="0"/>
        <v>-4.3698637923318691</v>
      </c>
    </row>
    <row r="29" spans="1:2">
      <c r="A29">
        <v>15.7</v>
      </c>
      <c r="B29">
        <f t="shared" si="0"/>
        <v>-4.5503414396459849</v>
      </c>
    </row>
    <row r="30" spans="1:2">
      <c r="A30">
        <v>70.8</v>
      </c>
      <c r="B30">
        <f t="shared" si="0"/>
        <v>-4.8960758405145324</v>
      </c>
    </row>
    <row r="31" spans="1:2">
      <c r="A31">
        <v>9</v>
      </c>
      <c r="B31">
        <f t="shared" si="0"/>
        <v>-4.9105489445216834</v>
      </c>
    </row>
    <row r="32" spans="1:2">
      <c r="A32">
        <v>102.6</v>
      </c>
      <c r="B32">
        <f t="shared" si="0"/>
        <v>-5.6325672019108968</v>
      </c>
    </row>
    <row r="33" spans="1:2">
      <c r="A33">
        <v>1.3</v>
      </c>
      <c r="B33">
        <f t="shared" si="0"/>
        <v>-6.7203928065708975</v>
      </c>
    </row>
    <row r="34" spans="1:2">
      <c r="A34">
        <v>29.7</v>
      </c>
      <c r="B34">
        <f t="shared" si="0"/>
        <v>-4.3636333342997258</v>
      </c>
    </row>
    <row r="35" spans="1:2">
      <c r="A35">
        <v>17.8</v>
      </c>
      <c r="B35">
        <f t="shared" ref="B35:B66" si="1">(D$1-1)*LN(A35)-A35/$D$2-$D$1*LN($D$2)-$D$3</f>
        <v>-4.4900995255310523</v>
      </c>
    </row>
    <row r="36" spans="1:2">
      <c r="A36">
        <v>41.6</v>
      </c>
      <c r="B36">
        <f t="shared" si="1"/>
        <v>-4.4257394229739662</v>
      </c>
    </row>
    <row r="37" spans="1:2">
      <c r="A37">
        <v>9.6999999999999993</v>
      </c>
      <c r="B37">
        <f t="shared" si="1"/>
        <v>-4.8548483503646827</v>
      </c>
    </row>
    <row r="38" spans="1:2">
      <c r="A38">
        <v>47.5</v>
      </c>
      <c r="B38">
        <f t="shared" si="1"/>
        <v>-4.4936340718282954</v>
      </c>
    </row>
    <row r="39" spans="1:2">
      <c r="A39">
        <v>33.1</v>
      </c>
      <c r="B39">
        <f t="shared" si="1"/>
        <v>-4.3683241712898342</v>
      </c>
    </row>
    <row r="40" spans="1:2">
      <c r="A40">
        <v>23.2</v>
      </c>
      <c r="B40">
        <f t="shared" si="1"/>
        <v>-4.3975380754669979</v>
      </c>
    </row>
    <row r="41" spans="1:2">
      <c r="A41">
        <v>92.2</v>
      </c>
      <c r="B41">
        <f t="shared" si="1"/>
        <v>-5.3761324811425304</v>
      </c>
    </row>
    <row r="42" spans="1:2">
      <c r="A42">
        <v>8.1</v>
      </c>
      <c r="B42">
        <f t="shared" si="1"/>
        <v>-4.9919256465927386</v>
      </c>
    </row>
    <row r="43" spans="1:2">
      <c r="A43">
        <v>101.5</v>
      </c>
      <c r="B43">
        <f t="shared" si="1"/>
        <v>-5.6048782992990933</v>
      </c>
    </row>
    <row r="44" spans="1:2">
      <c r="A44">
        <v>34.6</v>
      </c>
      <c r="B44">
        <f t="shared" si="1"/>
        <v>-4.3741620308394129</v>
      </c>
    </row>
    <row r="45" spans="1:2">
      <c r="A45">
        <v>65.8</v>
      </c>
      <c r="B45">
        <f t="shared" si="1"/>
        <v>-4.7963411614221778</v>
      </c>
    </row>
    <row r="46" spans="1:2">
      <c r="A46">
        <v>32.299999999999997</v>
      </c>
      <c r="B46">
        <f t="shared" si="1"/>
        <v>-4.3661034304698605</v>
      </c>
    </row>
    <row r="47" spans="1:2">
      <c r="A47">
        <v>55.5</v>
      </c>
      <c r="B47">
        <f t="shared" si="1"/>
        <v>-4.6117542093460884</v>
      </c>
    </row>
    <row r="48" spans="1:2">
      <c r="A48">
        <v>45.3</v>
      </c>
      <c r="B48">
        <f t="shared" si="1"/>
        <v>-4.4661273357940008</v>
      </c>
    </row>
    <row r="49" spans="1:2">
      <c r="A49">
        <v>84.2</v>
      </c>
      <c r="B49">
        <f t="shared" si="1"/>
        <v>-5.188089977995328</v>
      </c>
    </row>
    <row r="50" spans="1:2">
      <c r="A50">
        <v>101.7</v>
      </c>
      <c r="B50">
        <f t="shared" si="1"/>
        <v>-5.6099033112182575</v>
      </c>
    </row>
    <row r="51" spans="1:2">
      <c r="A51">
        <v>99.1</v>
      </c>
      <c r="B51">
        <f t="shared" si="1"/>
        <v>-5.5449093002203043</v>
      </c>
    </row>
    <row r="52" spans="1:2">
      <c r="A52">
        <v>32</v>
      </c>
      <c r="B52">
        <f t="shared" si="1"/>
        <v>-4.3654393568874887</v>
      </c>
    </row>
    <row r="53" spans="1:2">
      <c r="A53">
        <v>17.3</v>
      </c>
      <c r="B53">
        <f t="shared" si="1"/>
        <v>-4.5029363940706757</v>
      </c>
    </row>
    <row r="54" spans="1:2">
      <c r="A54">
        <v>123.1</v>
      </c>
      <c r="B54">
        <f t="shared" si="1"/>
        <v>-6.1687651632698177</v>
      </c>
    </row>
    <row r="55" spans="1:2">
      <c r="A55">
        <v>70</v>
      </c>
      <c r="B55">
        <f t="shared" si="1"/>
        <v>-4.879736280506382</v>
      </c>
    </row>
    <row r="56" spans="1:2">
      <c r="A56">
        <v>27.6</v>
      </c>
      <c r="B56">
        <f t="shared" si="1"/>
        <v>-4.3676184002232503</v>
      </c>
    </row>
    <row r="57" spans="1:2">
      <c r="A57">
        <v>106.4</v>
      </c>
      <c r="B57">
        <f t="shared" si="1"/>
        <v>-5.72915658828658</v>
      </c>
    </row>
    <row r="58" spans="1:2">
      <c r="A58">
        <v>1.5</v>
      </c>
      <c r="B58">
        <f t="shared" si="1"/>
        <v>-6.5733358966278077</v>
      </c>
    </row>
    <row r="59" spans="1:2">
      <c r="A59">
        <v>123.7</v>
      </c>
      <c r="B59">
        <f t="shared" si="1"/>
        <v>-6.1849644071923704</v>
      </c>
    </row>
    <row r="60" spans="1:2">
      <c r="A60">
        <v>29.8</v>
      </c>
      <c r="B60">
        <f t="shared" si="1"/>
        <v>-4.3635843207538656</v>
      </c>
    </row>
    <row r="61" spans="1:2">
      <c r="A61">
        <v>91.7</v>
      </c>
      <c r="B61">
        <f t="shared" si="1"/>
        <v>-5.364126512458359</v>
      </c>
    </row>
    <row r="62" spans="1:2">
      <c r="A62">
        <v>132.9</v>
      </c>
      <c r="B62">
        <f t="shared" si="1"/>
        <v>-6.4363881041312929</v>
      </c>
    </row>
    <row r="63" spans="1:2">
      <c r="A63">
        <v>37.6</v>
      </c>
      <c r="B63">
        <f t="shared" si="1"/>
        <v>-4.3917541494560712</v>
      </c>
    </row>
    <row r="64" spans="1:2">
      <c r="A64">
        <v>81.400000000000006</v>
      </c>
      <c r="B64">
        <f t="shared" si="1"/>
        <v>-5.1244861152470369</v>
      </c>
    </row>
    <row r="65" spans="1:2">
      <c r="A65">
        <v>44.1</v>
      </c>
      <c r="B65">
        <f t="shared" si="1"/>
        <v>-4.4521800541263445</v>
      </c>
    </row>
    <row r="66" spans="1:2">
      <c r="A66">
        <v>29.5</v>
      </c>
      <c r="B66">
        <f t="shared" si="1"/>
        <v>-4.3637680930522746</v>
      </c>
    </row>
    <row r="67" spans="1:2">
      <c r="A67">
        <v>122</v>
      </c>
      <c r="B67">
        <f t="shared" ref="B67:B98" si="2">(D$1-1)*LN(A67)-A67/$D$2-$D$1*LN($D$2)-$D$3</f>
        <v>-6.139133219962174</v>
      </c>
    </row>
    <row r="68" spans="1:2">
      <c r="A68">
        <v>68.2</v>
      </c>
      <c r="B68">
        <f t="shared" si="2"/>
        <v>-4.8434919032019028</v>
      </c>
    </row>
    <row r="69" spans="1:2">
      <c r="A69">
        <v>63.5</v>
      </c>
      <c r="B69">
        <f t="shared" si="2"/>
        <v>-4.7524997537780553</v>
      </c>
    </row>
    <row r="70" spans="1:2">
      <c r="A70">
        <v>122.9</v>
      </c>
      <c r="B70">
        <f t="shared" si="2"/>
        <v>-6.1633710918803626</v>
      </c>
    </row>
    <row r="71" spans="1:2">
      <c r="A71">
        <v>25.7</v>
      </c>
      <c r="B71">
        <f t="shared" si="2"/>
        <v>-4.3765875431456749</v>
      </c>
    </row>
    <row r="72" spans="1:2">
      <c r="A72">
        <v>54.4</v>
      </c>
      <c r="B72">
        <f t="shared" si="2"/>
        <v>-4.5940218929143546</v>
      </c>
    </row>
    <row r="73" spans="1:2">
      <c r="A73">
        <v>67.400000000000006</v>
      </c>
      <c r="B73">
        <f t="shared" si="2"/>
        <v>-4.8276219415842618</v>
      </c>
    </row>
    <row r="74" spans="1:2">
      <c r="A74">
        <v>86.4</v>
      </c>
      <c r="B74">
        <f t="shared" si="2"/>
        <v>-5.2389047696590989</v>
      </c>
    </row>
    <row r="75" spans="1:2">
      <c r="A75">
        <v>25.2</v>
      </c>
      <c r="B75">
        <f t="shared" si="2"/>
        <v>-4.37989322781387</v>
      </c>
    </row>
    <row r="76" spans="1:2">
      <c r="A76">
        <v>39.700000000000003</v>
      </c>
      <c r="B76">
        <f t="shared" si="2"/>
        <v>-4.4082260806647238</v>
      </c>
    </row>
    <row r="77" spans="1:2">
      <c r="A77">
        <v>55.8</v>
      </c>
      <c r="B77">
        <f t="shared" si="2"/>
        <v>-4.6166644790306979</v>
      </c>
    </row>
    <row r="78" spans="1:2">
      <c r="A78">
        <v>46.3</v>
      </c>
      <c r="B78">
        <f t="shared" si="2"/>
        <v>-4.4783295732732817</v>
      </c>
    </row>
    <row r="79" spans="1:2">
      <c r="A79">
        <v>27.2</v>
      </c>
      <c r="B79">
        <f t="shared" si="2"/>
        <v>-4.3690573488369129</v>
      </c>
    </row>
    <row r="80" spans="1:2">
      <c r="A80">
        <v>38.5</v>
      </c>
      <c r="B80">
        <f t="shared" si="2"/>
        <v>-4.3984228590876118</v>
      </c>
    </row>
    <row r="81" spans="1:2">
      <c r="A81">
        <v>27.2</v>
      </c>
      <c r="B81">
        <f t="shared" si="2"/>
        <v>-4.3690573488369129</v>
      </c>
    </row>
    <row r="82" spans="1:2">
      <c r="A82">
        <v>70.2</v>
      </c>
      <c r="B82">
        <f t="shared" si="2"/>
        <v>-4.8838081001499001</v>
      </c>
    </row>
    <row r="83" spans="1:2">
      <c r="A83">
        <v>43.4</v>
      </c>
      <c r="B83">
        <f t="shared" si="2"/>
        <v>-4.4444099207824728</v>
      </c>
    </row>
    <row r="84" spans="1:2">
      <c r="A84">
        <v>51.2</v>
      </c>
      <c r="B84">
        <f t="shared" si="2"/>
        <v>-4.545010154277362</v>
      </c>
    </row>
    <row r="85" spans="1:2">
      <c r="A85">
        <v>53.8</v>
      </c>
      <c r="B85">
        <f t="shared" si="2"/>
        <v>-4.5845343155424292</v>
      </c>
    </row>
    <row r="86" spans="1:2">
      <c r="A86">
        <v>73</v>
      </c>
      <c r="B86">
        <f t="shared" si="2"/>
        <v>-4.9417099477637212</v>
      </c>
    </row>
    <row r="87" spans="1:2">
      <c r="A87">
        <v>91.2</v>
      </c>
      <c r="B87">
        <f t="shared" si="2"/>
        <v>-5.3521525812909161</v>
      </c>
    </row>
    <row r="88" spans="1:2">
      <c r="A88">
        <v>71.599999999999994</v>
      </c>
      <c r="B88">
        <f t="shared" si="2"/>
        <v>-4.9125529922229827</v>
      </c>
    </row>
    <row r="89" spans="1:2">
      <c r="A89">
        <v>12.4</v>
      </c>
      <c r="B89">
        <f t="shared" si="2"/>
        <v>-4.6866997120452263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89"/>
  <sheetViews>
    <sheetView tabSelected="1" topLeftCell="G1" zoomScaleNormal="100" workbookViewId="0">
      <selection activeCell="S16" sqref="S16"/>
    </sheetView>
  </sheetViews>
  <sheetFormatPr defaultColWidth="9" defaultRowHeight="15"/>
  <cols>
    <col min="3" max="3" width="2.85546875" customWidth="1"/>
    <col min="4" max="4" width="18.28515625" bestFit="1" customWidth="1"/>
    <col min="6" max="6" width="2.85546875" customWidth="1"/>
    <col min="7" max="7" width="19.42578125" bestFit="1" customWidth="1"/>
    <col min="9" max="9" width="2.7109375" customWidth="1"/>
    <col min="10" max="10" width="10.28515625" bestFit="1" customWidth="1"/>
    <col min="12" max="12" width="2.85546875" customWidth="1"/>
    <col min="13" max="13" width="16" bestFit="1" customWidth="1"/>
    <col min="14" max="14" width="3.140625" customWidth="1"/>
    <col min="15" max="15" width="5.7109375" bestFit="1" customWidth="1"/>
    <col min="16" max="16" width="10.5703125" bestFit="1" customWidth="1"/>
    <col min="17" max="17" width="10.28515625" bestFit="1" customWidth="1"/>
    <col min="18" max="19" width="12" bestFit="1" customWidth="1"/>
    <col min="23" max="23" width="4" bestFit="1" customWidth="1"/>
    <col min="24" max="25" width="10.28515625" bestFit="1" customWidth="1"/>
    <col min="26" max="27" width="12" bestFit="1" customWidth="1"/>
  </cols>
  <sheetData>
    <row r="1" spans="1:19">
      <c r="D1" s="4" t="s">
        <v>44</v>
      </c>
      <c r="E1" s="4"/>
      <c r="G1" s="4" t="s">
        <v>37</v>
      </c>
      <c r="H1" s="4"/>
      <c r="J1" s="5" t="s">
        <v>49</v>
      </c>
      <c r="K1" s="8">
        <f>MIN(A3:A89)</f>
        <v>2.9</v>
      </c>
      <c r="M1" s="5" t="s">
        <v>51</v>
      </c>
      <c r="O1" s="9" t="s">
        <v>2</v>
      </c>
      <c r="P1" s="9" t="s">
        <v>3</v>
      </c>
      <c r="Q1" s="5" t="s">
        <v>25</v>
      </c>
      <c r="R1" s="5" t="s">
        <v>26</v>
      </c>
      <c r="S1" s="5" t="s">
        <v>27</v>
      </c>
    </row>
    <row r="2" spans="1:19">
      <c r="A2" s="3" t="s">
        <v>23</v>
      </c>
      <c r="B2" s="3" t="s">
        <v>36</v>
      </c>
      <c r="D2" s="5" t="s">
        <v>38</v>
      </c>
      <c r="E2" s="6">
        <v>2.1306873285524999</v>
      </c>
      <c r="G2" s="5" t="s">
        <v>24</v>
      </c>
      <c r="H2" s="6">
        <f>H4/H3</f>
        <v>2.6714156706137646</v>
      </c>
      <c r="J2" s="5" t="s">
        <v>50</v>
      </c>
      <c r="K2" s="8">
        <f>MAX(A3:A89)</f>
        <v>184.3</v>
      </c>
      <c r="M2" s="6">
        <v>5</v>
      </c>
      <c r="O2" s="6">
        <v>5</v>
      </c>
      <c r="P2" s="6">
        <v>1</v>
      </c>
      <c r="Q2" s="6">
        <f>O2/2</f>
        <v>2.5</v>
      </c>
      <c r="R2" s="6">
        <f>_xlfn.GAMMA.DIST(Q2,$E$2,$E$3,FALSE())</f>
        <v>1.6279756388083409E-3</v>
      </c>
      <c r="S2" s="6">
        <f>R2*$H$26*5</f>
        <v>0.70816940288162833</v>
      </c>
    </row>
    <row r="3" spans="1:19">
      <c r="A3">
        <v>83.7</v>
      </c>
      <c r="B3">
        <f>(E$2-1)*LN(A3)-A3/$E$3-$E$2*LN($E$3)-$E$4</f>
        <v>-5.0719787062139359</v>
      </c>
      <c r="D3" s="5" t="s">
        <v>39</v>
      </c>
      <c r="E3" s="6">
        <v>30.976459369556299</v>
      </c>
      <c r="G3" s="5" t="s">
        <v>28</v>
      </c>
      <c r="H3" s="6">
        <f>H5^2/H4</f>
        <v>24.70643193094822</v>
      </c>
      <c r="M3" s="6">
        <f t="shared" ref="M3:M38" si="0">M2+5</f>
        <v>10</v>
      </c>
      <c r="O3" s="6">
        <v>10</v>
      </c>
      <c r="P3" s="6">
        <v>6</v>
      </c>
      <c r="Q3" s="6">
        <f t="shared" ref="Q3:Q38" si="1">Q2+5</f>
        <v>7.5</v>
      </c>
      <c r="R3" s="6">
        <f>_xlfn.GAMMA.DIST(Q3,$E$2,$E$3,FALSE())</f>
        <v>4.7975789336975605E-3</v>
      </c>
      <c r="S3" s="6">
        <f t="shared" ref="S3:S38" si="2">R3*$H$26*5</f>
        <v>2.0869468361584387</v>
      </c>
    </row>
    <row r="4" spans="1:19">
      <c r="A4">
        <v>102</v>
      </c>
      <c r="B4">
        <f>(E$2-1)*LN(A4)-A4/$E$3-$E$2*LN($E$3)-$E$4</f>
        <v>-5.4391747612885135</v>
      </c>
      <c r="D4" s="5" t="s">
        <v>40</v>
      </c>
      <c r="E4" s="6">
        <f>GAMMALN(E2)</f>
        <v>6.061543012628598E-2</v>
      </c>
      <c r="G4" s="5" t="s">
        <v>4</v>
      </c>
      <c r="H4" s="6">
        <f>AVERAGE(A3:A89)</f>
        <v>66.001149425287366</v>
      </c>
      <c r="M4" s="6">
        <f t="shared" si="0"/>
        <v>15</v>
      </c>
      <c r="O4" s="6">
        <v>15</v>
      </c>
      <c r="P4" s="6">
        <v>2</v>
      </c>
      <c r="Q4" s="6">
        <f t="shared" si="1"/>
        <v>12.5</v>
      </c>
      <c r="R4" s="6">
        <f t="shared" ref="R4:R38" si="3">_xlfn.GAMMA.DIST(Q4,$E$2,$E$3,FALSE())</f>
        <v>7.2738270238258493E-3</v>
      </c>
      <c r="S4" s="6">
        <f t="shared" si="2"/>
        <v>3.1641147553642446</v>
      </c>
    </row>
    <row r="5" spans="1:19">
      <c r="A5">
        <v>89.7</v>
      </c>
      <c r="B5">
        <f>(E$2-1)*LN(A5)-A5/$E$3-$E$2*LN($E$3)-$E$4</f>
        <v>-5.1873946713853538</v>
      </c>
      <c r="G5" s="5" t="s">
        <v>29</v>
      </c>
      <c r="H5" s="6">
        <f>STDEV(A3:A89)</f>
        <v>40.381343534362557</v>
      </c>
      <c r="M5" s="6">
        <f t="shared" si="0"/>
        <v>20</v>
      </c>
      <c r="O5" s="6">
        <v>20</v>
      </c>
      <c r="P5" s="6">
        <v>2</v>
      </c>
      <c r="Q5" s="6">
        <f t="shared" si="1"/>
        <v>17.5</v>
      </c>
      <c r="R5" s="6">
        <f t="shared" si="3"/>
        <v>9.0549771245184846E-3</v>
      </c>
      <c r="S5" s="6">
        <f t="shared" si="2"/>
        <v>3.9389150491655407</v>
      </c>
    </row>
    <row r="6" spans="1:19">
      <c r="A6">
        <v>52.7</v>
      </c>
      <c r="B6">
        <f>(E$2-1)*LN(A6)-A6/$E$3-$E$2*LN($E$3)-$E$4</f>
        <v>-4.5943013081065089</v>
      </c>
      <c r="D6" s="7" t="s">
        <v>45</v>
      </c>
      <c r="E6" s="6">
        <f>SUM(B3:B148)</f>
        <v>-439.7762390643648</v>
      </c>
      <c r="M6" s="6">
        <f t="shared" si="0"/>
        <v>25</v>
      </c>
      <c r="O6" s="6">
        <v>25</v>
      </c>
      <c r="P6" s="6">
        <v>4</v>
      </c>
      <c r="Q6" s="6">
        <f t="shared" si="1"/>
        <v>22.5</v>
      </c>
      <c r="R6" s="6">
        <f t="shared" si="3"/>
        <v>1.0237523135591913E-2</v>
      </c>
      <c r="S6" s="6">
        <f t="shared" si="2"/>
        <v>4.4533225639824821</v>
      </c>
    </row>
    <row r="7" spans="1:19">
      <c r="A7">
        <v>131.5</v>
      </c>
      <c r="B7">
        <f>(E$2-1)*LN(A7)-A7/$E$3-$E$2*LN($E$3)-$E$4</f>
        <v>-6.1042777767302772</v>
      </c>
      <c r="G7" s="5" t="s">
        <v>47</v>
      </c>
      <c r="H7" s="6">
        <f>COUNT($E$2:$E$3)</f>
        <v>2</v>
      </c>
      <c r="M7" s="6">
        <f t="shared" si="0"/>
        <v>30</v>
      </c>
      <c r="O7" s="6">
        <v>30</v>
      </c>
      <c r="P7" s="6">
        <v>1</v>
      </c>
      <c r="Q7" s="6">
        <f t="shared" si="1"/>
        <v>27.5</v>
      </c>
      <c r="R7" s="6">
        <f t="shared" si="3"/>
        <v>1.0930342375801361E-2</v>
      </c>
      <c r="S7" s="6">
        <f t="shared" si="2"/>
        <v>4.7546989334735921</v>
      </c>
    </row>
    <row r="8" spans="1:19">
      <c r="A8">
        <v>60.4</v>
      </c>
      <c r="B8">
        <f>(E$2-1)*LN(A8)-A8/$E$3-$E$2*LN($E$3)-$E$4</f>
        <v>-4.6886812098997277</v>
      </c>
      <c r="D8" s="7" t="s">
        <v>42</v>
      </c>
      <c r="E8" s="6">
        <f>E2*E3</f>
        <v>66.001149462134961</v>
      </c>
      <c r="G8" s="5" t="s">
        <v>46</v>
      </c>
      <c r="H8" s="6" t="b">
        <f t="array" ref="H8">$E$2:$E$3&gt;=0.00001</f>
        <v>1</v>
      </c>
      <c r="M8" s="6">
        <f t="shared" si="0"/>
        <v>35</v>
      </c>
      <c r="O8" s="6">
        <v>35</v>
      </c>
      <c r="P8" s="6">
        <v>4</v>
      </c>
      <c r="Q8" s="6">
        <f t="shared" si="1"/>
        <v>32.5</v>
      </c>
      <c r="R8" s="6">
        <f t="shared" si="3"/>
        <v>1.1234795094069355E-2</v>
      </c>
      <c r="S8" s="6">
        <f t="shared" si="2"/>
        <v>4.88713586592017</v>
      </c>
    </row>
    <row r="9" spans="1:19">
      <c r="A9">
        <v>62.5</v>
      </c>
      <c r="B9">
        <f>(E$2-1)*LN(A9)-A9/$E$3-$E$2*LN($E$3)-$E$4</f>
        <v>-4.7178306143466022</v>
      </c>
      <c r="D9" s="5" t="s">
        <v>41</v>
      </c>
      <c r="E9" s="6">
        <f>E2*E3^2</f>
        <v>2044.4819246578361</v>
      </c>
      <c r="G9" s="5"/>
      <c r="H9" s="6">
        <f>{100,100,0.000001,0.05,FALSE,FALSE,FALSE,1,1,1,0.0001,FALSE}</f>
        <v>100</v>
      </c>
      <c r="M9" s="6">
        <f t="shared" si="0"/>
        <v>40</v>
      </c>
      <c r="O9" s="6">
        <v>40</v>
      </c>
      <c r="P9" s="6">
        <v>1</v>
      </c>
      <c r="Q9" s="6">
        <f t="shared" si="1"/>
        <v>37.5</v>
      </c>
      <c r="R9" s="6">
        <f t="shared" si="3"/>
        <v>1.1239170944690933E-2</v>
      </c>
      <c r="S9" s="6">
        <f t="shared" si="2"/>
        <v>4.889039360940556</v>
      </c>
    </row>
    <row r="10" spans="1:19">
      <c r="A10">
        <v>71.2</v>
      </c>
      <c r="B10">
        <f>(E$2-1)*LN(A10)-A10/$E$3-$E$2*LN($E$3)-$E$4</f>
        <v>-4.8513307999085757</v>
      </c>
      <c r="D10" s="7" t="s">
        <v>43</v>
      </c>
      <c r="E10" s="6">
        <f>SQRT(E9)</f>
        <v>45.215947680634052</v>
      </c>
      <c r="G10" s="5" t="s">
        <v>48</v>
      </c>
      <c r="H10" s="6">
        <f>MAX($E$6)</f>
        <v>-439.7762390643648</v>
      </c>
      <c r="M10" s="6">
        <f t="shared" si="0"/>
        <v>45</v>
      </c>
      <c r="O10" s="6">
        <v>45</v>
      </c>
      <c r="P10" s="6">
        <v>4</v>
      </c>
      <c r="Q10" s="6">
        <f t="shared" si="1"/>
        <v>42.5</v>
      </c>
      <c r="R10" s="6">
        <f t="shared" si="3"/>
        <v>1.1017804625475832E-2</v>
      </c>
      <c r="S10" s="6">
        <f t="shared" si="2"/>
        <v>4.792745012081987</v>
      </c>
    </row>
    <row r="11" spans="1:19" ht="15.75" thickBot="1">
      <c r="A11">
        <v>100.3</v>
      </c>
      <c r="B11">
        <f>(E$2-1)*LN(A11)-A11/$E$3-$E$2*LN($E$3)-$E$4</f>
        <v>-5.4032979725193062</v>
      </c>
      <c r="M11" s="6">
        <f t="shared" si="0"/>
        <v>50</v>
      </c>
      <c r="O11" s="6">
        <v>50</v>
      </c>
      <c r="P11" s="6">
        <v>5</v>
      </c>
      <c r="Q11" s="6">
        <f t="shared" si="1"/>
        <v>47.5</v>
      </c>
      <c r="R11" s="6">
        <f t="shared" si="3"/>
        <v>1.0631923087128016E-2</v>
      </c>
      <c r="S11" s="6">
        <f t="shared" si="2"/>
        <v>4.6248865429006871</v>
      </c>
    </row>
    <row r="12" spans="1:19">
      <c r="A12">
        <v>7.2</v>
      </c>
      <c r="B12">
        <f>(E$2-1)*LN(A12)-A12/$E$3-$E$2*LN($E$3)-$E$4</f>
        <v>-5.3761160153268266</v>
      </c>
      <c r="G12" s="1" t="s">
        <v>1</v>
      </c>
      <c r="H12" s="1"/>
      <c r="M12" s="6">
        <f t="shared" si="0"/>
        <v>55</v>
      </c>
      <c r="O12" s="6">
        <v>55</v>
      </c>
      <c r="P12" s="6">
        <v>8</v>
      </c>
      <c r="Q12" s="6">
        <f t="shared" si="1"/>
        <v>52.5</v>
      </c>
      <c r="R12" s="6">
        <f t="shared" si="3"/>
        <v>1.0131114076535504E-2</v>
      </c>
      <c r="S12" s="6">
        <f t="shared" si="2"/>
        <v>4.4070346232929438</v>
      </c>
    </row>
    <row r="13" spans="1:19">
      <c r="A13">
        <v>2.9</v>
      </c>
      <c r="B13">
        <f>(E$2-1)*LN(A13)-A13/$E$3-$E$2*LN($E$3)-$E$4</f>
        <v>-6.2655143879418835</v>
      </c>
      <c r="M13" s="6">
        <f t="shared" si="0"/>
        <v>60</v>
      </c>
      <c r="O13" s="6">
        <v>60</v>
      </c>
      <c r="P13" s="6">
        <v>7</v>
      </c>
      <c r="Q13" s="6">
        <f t="shared" si="1"/>
        <v>57.5</v>
      </c>
      <c r="R13" s="6">
        <f t="shared" si="3"/>
        <v>9.5549470062835894E-3</v>
      </c>
      <c r="S13" s="6">
        <f t="shared" si="2"/>
        <v>4.1564019477333609</v>
      </c>
    </row>
    <row r="14" spans="1:19">
      <c r="A14">
        <v>88.2</v>
      </c>
      <c r="B14">
        <f>(E$2-1)*LN(A14)-A14/$E$3-$E$2*LN($E$3)-$E$4</f>
        <v>-5.1580384945415636</v>
      </c>
      <c r="G14" t="s">
        <v>4</v>
      </c>
      <c r="H14">
        <v>66.001149425287394</v>
      </c>
      <c r="M14" s="6">
        <f t="shared" si="0"/>
        <v>65</v>
      </c>
      <c r="O14" s="6">
        <v>65</v>
      </c>
      <c r="P14" s="6">
        <v>3</v>
      </c>
      <c r="Q14" s="6">
        <f t="shared" si="1"/>
        <v>62.5</v>
      </c>
      <c r="R14" s="6">
        <f t="shared" si="3"/>
        <v>8.9345400025170833E-3</v>
      </c>
      <c r="S14" s="6">
        <f t="shared" si="2"/>
        <v>3.8865249010949308</v>
      </c>
    </row>
    <row r="15" spans="1:19">
      <c r="A15">
        <v>184.3</v>
      </c>
      <c r="B15">
        <f>(E$2-1)*LN(A15)-A15/$E$3-$E$2*LN($E$3)-$E$4</f>
        <v>-7.4271253854744437</v>
      </c>
      <c r="G15" t="s">
        <v>5</v>
      </c>
      <c r="H15">
        <v>4.3293344576781196</v>
      </c>
      <c r="M15" s="6">
        <f t="shared" si="0"/>
        <v>70</v>
      </c>
      <c r="O15" s="6">
        <v>70</v>
      </c>
      <c r="P15" s="6">
        <v>4</v>
      </c>
      <c r="Q15" s="6">
        <f t="shared" si="1"/>
        <v>67.5</v>
      </c>
      <c r="R15" s="6">
        <f t="shared" si="3"/>
        <v>8.2939857450285582E-3</v>
      </c>
      <c r="S15" s="6">
        <f t="shared" si="2"/>
        <v>3.6078837990874231</v>
      </c>
    </row>
    <row r="16" spans="1:19">
      <c r="A16">
        <v>65.900000000000006</v>
      </c>
      <c r="B16">
        <f>(E$2-1)*LN(A16)-A16/$E$3-$E$2*LN($E$3)-$E$4</f>
        <v>-4.7676967444300642</v>
      </c>
      <c r="G16" t="s">
        <v>6</v>
      </c>
      <c r="H16">
        <v>59.3</v>
      </c>
      <c r="M16" s="6">
        <f t="shared" si="0"/>
        <v>75</v>
      </c>
      <c r="O16" s="6">
        <v>75</v>
      </c>
      <c r="P16" s="6">
        <v>5</v>
      </c>
      <c r="Q16" s="6">
        <f t="shared" si="1"/>
        <v>72.5</v>
      </c>
      <c r="R16" s="6">
        <f t="shared" si="3"/>
        <v>7.6516054814325428E-3</v>
      </c>
      <c r="S16" s="6">
        <f t="shared" si="2"/>
        <v>3.3284483844231563</v>
      </c>
    </row>
    <row r="17" spans="1:19">
      <c r="A17">
        <v>59.3</v>
      </c>
      <c r="B17">
        <f>(E$2-1)*LN(A17)-A17/$E$3-$E$2*LN($E$3)-$E$4</f>
        <v>-4.6739521786434004</v>
      </c>
      <c r="G17" t="s">
        <v>7</v>
      </c>
      <c r="H17">
        <v>71.2</v>
      </c>
      <c r="M17" s="6">
        <f t="shared" si="0"/>
        <v>80</v>
      </c>
      <c r="O17" s="6">
        <v>80</v>
      </c>
      <c r="P17" s="6">
        <v>1</v>
      </c>
      <c r="Q17" s="6">
        <f t="shared" si="1"/>
        <v>77.5</v>
      </c>
      <c r="R17" s="6">
        <f t="shared" si="3"/>
        <v>7.0210283029799722E-3</v>
      </c>
      <c r="S17" s="6">
        <f t="shared" si="2"/>
        <v>3.0541473117962878</v>
      </c>
    </row>
    <row r="18" spans="1:19">
      <c r="A18">
        <v>35.700000000000003</v>
      </c>
      <c r="B18">
        <f>(E$2-1)*LN(A18)-A18/$E$3-$E$2*LN($E$3)-$E$4</f>
        <v>-4.485860340011441</v>
      </c>
      <c r="G18" t="s">
        <v>8</v>
      </c>
      <c r="H18">
        <v>40.3813435343625</v>
      </c>
      <c r="M18" s="6">
        <f t="shared" si="0"/>
        <v>85</v>
      </c>
      <c r="O18" s="6">
        <v>85</v>
      </c>
      <c r="P18" s="6">
        <v>3</v>
      </c>
      <c r="Q18" s="6">
        <f t="shared" si="1"/>
        <v>82.5</v>
      </c>
      <c r="R18" s="6">
        <f t="shared" si="3"/>
        <v>6.4121060191787435E-3</v>
      </c>
      <c r="S18" s="6">
        <f t="shared" si="2"/>
        <v>2.7892661183427538</v>
      </c>
    </row>
    <row r="19" spans="1:19">
      <c r="A19">
        <v>166.6</v>
      </c>
      <c r="B19">
        <f>(E$2-1)*LN(A19)-A19/$E$3-$E$2*LN($E$3)-$E$4</f>
        <v>-6.9698882567655245</v>
      </c>
      <c r="G19" t="s">
        <v>9</v>
      </c>
      <c r="H19">
        <v>1630.6529056402001</v>
      </c>
      <c r="M19" s="6">
        <f t="shared" si="0"/>
        <v>90</v>
      </c>
      <c r="O19" s="6">
        <v>90</v>
      </c>
      <c r="P19" s="6">
        <v>6</v>
      </c>
      <c r="Q19" s="6">
        <f t="shared" si="1"/>
        <v>87.5</v>
      </c>
      <c r="R19" s="6">
        <f t="shared" si="3"/>
        <v>5.8316797541582274E-3</v>
      </c>
      <c r="S19" s="6">
        <f t="shared" si="2"/>
        <v>2.5367806930588288</v>
      </c>
    </row>
    <row r="20" spans="1:19">
      <c r="A20">
        <v>58.7</v>
      </c>
      <c r="B20">
        <f>(E$2-1)*LN(A20)-A20/$E$3-$E$2*LN($E$3)-$E$4</f>
        <v>-4.666081245484027</v>
      </c>
      <c r="G20" t="s">
        <v>10</v>
      </c>
      <c r="H20">
        <v>0.75830532878573698</v>
      </c>
      <c r="M20" s="6">
        <f t="shared" si="0"/>
        <v>95</v>
      </c>
      <c r="O20" s="6">
        <v>95</v>
      </c>
      <c r="P20" s="6">
        <v>3</v>
      </c>
      <c r="Q20" s="6">
        <f t="shared" si="1"/>
        <v>92.5</v>
      </c>
      <c r="R20" s="6">
        <f t="shared" si="3"/>
        <v>5.2842162559502328E-3</v>
      </c>
      <c r="S20" s="6">
        <f t="shared" si="2"/>
        <v>2.2986340713383511</v>
      </c>
    </row>
    <row r="21" spans="1:19">
      <c r="A21">
        <v>44</v>
      </c>
      <c r="B21">
        <f>(E$2-1)*LN(A21)-A21/$E$3-$E$2*LN($E$3)-$E$4</f>
        <v>-4.5174480601499933</v>
      </c>
      <c r="G21" t="s">
        <v>11</v>
      </c>
      <c r="H21">
        <v>0.81388376797259998</v>
      </c>
      <c r="M21" s="6">
        <f t="shared" si="0"/>
        <v>100</v>
      </c>
      <c r="O21" s="6">
        <v>100</v>
      </c>
      <c r="P21" s="6">
        <v>2</v>
      </c>
      <c r="Q21" s="6">
        <f t="shared" si="1"/>
        <v>97.5</v>
      </c>
      <c r="R21" s="6">
        <f t="shared" si="3"/>
        <v>4.7723317371170578E-3</v>
      </c>
      <c r="S21" s="6">
        <f t="shared" si="2"/>
        <v>2.07596430564592</v>
      </c>
    </row>
    <row r="22" spans="1:19">
      <c r="A22">
        <v>182.2</v>
      </c>
      <c r="B22">
        <f>(E$2-1)*LN(A22)-A22/$E$3-$E$2*LN($E$3)-$E$4</f>
        <v>-7.3722895102863406</v>
      </c>
      <c r="G22" t="s">
        <v>12</v>
      </c>
      <c r="H22">
        <v>181.4</v>
      </c>
      <c r="M22" s="6">
        <f t="shared" si="0"/>
        <v>105</v>
      </c>
      <c r="O22" s="6">
        <v>105</v>
      </c>
      <c r="P22" s="6">
        <v>4</v>
      </c>
      <c r="Q22" s="6">
        <f t="shared" si="1"/>
        <v>102.5</v>
      </c>
      <c r="R22" s="6">
        <f t="shared" si="3"/>
        <v>4.2972198734772763E-3</v>
      </c>
      <c r="S22" s="6">
        <f t="shared" si="2"/>
        <v>1.8692906449626152</v>
      </c>
    </row>
    <row r="23" spans="1:19">
      <c r="A23">
        <v>100.8</v>
      </c>
      <c r="B23">
        <f>(E$2-1)*LN(A23)-A23/$E$3-$E$2*LN($E$3)-$E$4</f>
        <v>-5.4138167376639021</v>
      </c>
      <c r="G23" t="s">
        <v>13</v>
      </c>
      <c r="H23">
        <v>2.9</v>
      </c>
      <c r="M23" s="6">
        <f t="shared" si="0"/>
        <v>110</v>
      </c>
      <c r="O23" s="6">
        <v>110</v>
      </c>
      <c r="P23" s="6">
        <v>0</v>
      </c>
      <c r="Q23" s="6">
        <f t="shared" si="1"/>
        <v>107.5</v>
      </c>
      <c r="R23" s="6">
        <f t="shared" si="3"/>
        <v>3.8589989424170344E-3</v>
      </c>
      <c r="S23" s="6">
        <f t="shared" si="2"/>
        <v>1.67866453995141</v>
      </c>
    </row>
    <row r="24" spans="1:19">
      <c r="A24">
        <v>49.2</v>
      </c>
      <c r="B24">
        <f>(E$2-1)*LN(A24)-A24/$E$3-$E$2*LN($E$3)-$E$4</f>
        <v>-4.5590151859307158</v>
      </c>
      <c r="G24" t="s">
        <v>14</v>
      </c>
      <c r="H24">
        <v>184.3</v>
      </c>
      <c r="M24" s="6">
        <f t="shared" si="0"/>
        <v>115</v>
      </c>
      <c r="O24" s="6">
        <v>115</v>
      </c>
      <c r="P24" s="6">
        <v>2</v>
      </c>
      <c r="Q24" s="6">
        <f t="shared" si="1"/>
        <v>112.5</v>
      </c>
      <c r="R24" s="6">
        <f t="shared" si="3"/>
        <v>3.456991296417836E-3</v>
      </c>
      <c r="S24" s="6">
        <f t="shared" si="2"/>
        <v>1.5037912139417586</v>
      </c>
    </row>
    <row r="25" spans="1:19">
      <c r="A25">
        <v>55</v>
      </c>
      <c r="B25">
        <f>(E$2-1)*LN(A25)-A25/$E$3-$E$2*LN($E$3)-$E$4</f>
        <v>-4.6202508443891777</v>
      </c>
      <c r="G25" t="s">
        <v>15</v>
      </c>
      <c r="H25">
        <v>5742.1</v>
      </c>
      <c r="M25" s="6">
        <f t="shared" si="0"/>
        <v>120</v>
      </c>
      <c r="O25" s="6">
        <v>120</v>
      </c>
      <c r="P25" s="6">
        <v>2</v>
      </c>
      <c r="Q25" s="6">
        <f t="shared" si="1"/>
        <v>117.5</v>
      </c>
      <c r="R25" s="6">
        <f t="shared" si="3"/>
        <v>3.0899466110764847E-3</v>
      </c>
      <c r="S25" s="6">
        <f t="shared" si="2"/>
        <v>1.3441267758182709</v>
      </c>
    </row>
    <row r="26" spans="1:19" ht="15.75" thickBot="1">
      <c r="A26">
        <v>23.5</v>
      </c>
      <c r="B26">
        <f>(E$2-1)*LN(A26)-A26/$E$3-$E$2*LN($E$3)-$E$4</f>
        <v>-4.564810083972981</v>
      </c>
      <c r="G26" s="2" t="s">
        <v>16</v>
      </c>
      <c r="H26" s="2">
        <v>87</v>
      </c>
      <c r="M26" s="6">
        <f t="shared" si="0"/>
        <v>125</v>
      </c>
      <c r="O26" s="6">
        <v>125</v>
      </c>
      <c r="P26" s="6">
        <v>0</v>
      </c>
      <c r="Q26" s="6">
        <f t="shared" si="1"/>
        <v>122.5</v>
      </c>
      <c r="R26" s="6">
        <f t="shared" si="3"/>
        <v>2.7562187079719531E-3</v>
      </c>
      <c r="S26" s="6">
        <f t="shared" si="2"/>
        <v>1.1989551379677996</v>
      </c>
    </row>
    <row r="27" spans="1:19">
      <c r="A27">
        <v>102.1</v>
      </c>
      <c r="B27">
        <f>(E$2-1)*LN(A27)-A27/$E$3-$E$2*LN($E$3)-$E$4</f>
        <v>-5.4412950452460507</v>
      </c>
      <c r="M27" s="6">
        <f t="shared" si="0"/>
        <v>130</v>
      </c>
      <c r="O27" s="6">
        <v>130</v>
      </c>
      <c r="P27" s="6">
        <v>0</v>
      </c>
      <c r="Q27" s="6">
        <f t="shared" si="1"/>
        <v>127.5</v>
      </c>
      <c r="R27" s="6">
        <f t="shared" si="3"/>
        <v>2.4539042716677597E-3</v>
      </c>
      <c r="S27" s="6">
        <f t="shared" si="2"/>
        <v>1.0674483581754755</v>
      </c>
    </row>
    <row r="28" spans="1:19">
      <c r="A28">
        <v>65.099999999999994</v>
      </c>
      <c r="B28">
        <f>(E$2-1)*LN(A28)-A28/$E$3-$E$2*LN($E$3)-$E$4</f>
        <v>-4.7556807743948788</v>
      </c>
      <c r="G28" t="s">
        <v>17</v>
      </c>
      <c r="H28">
        <f>H18/H14</f>
        <v>0.61182788308972946</v>
      </c>
      <c r="M28" s="6">
        <f t="shared" si="0"/>
        <v>135</v>
      </c>
      <c r="O28" s="6">
        <v>135</v>
      </c>
      <c r="P28" s="6">
        <v>2</v>
      </c>
      <c r="Q28" s="6">
        <f t="shared" si="1"/>
        <v>132.5</v>
      </c>
      <c r="R28" s="6">
        <f t="shared" si="3"/>
        <v>2.1809504700306299E-3</v>
      </c>
      <c r="S28" s="6">
        <f t="shared" si="2"/>
        <v>0.948713454463324</v>
      </c>
    </row>
    <row r="29" spans="1:19">
      <c r="A29">
        <v>21.9</v>
      </c>
      <c r="B29">
        <f>(E$2-1)*LN(A29)-A29/$E$3-$E$2*LN($E$3)-$E$4</f>
        <v>-4.5928869998320581</v>
      </c>
      <c r="M29" s="6">
        <f t="shared" si="0"/>
        <v>140</v>
      </c>
      <c r="O29" s="6">
        <v>140</v>
      </c>
      <c r="P29" s="6">
        <v>0</v>
      </c>
      <c r="Q29" s="6">
        <f t="shared" si="1"/>
        <v>137.5</v>
      </c>
      <c r="R29" s="6">
        <f t="shared" si="3"/>
        <v>1.9352373456404282E-3</v>
      </c>
      <c r="S29" s="6">
        <f t="shared" si="2"/>
        <v>0.84182824535358625</v>
      </c>
    </row>
    <row r="30" spans="1:19">
      <c r="A30">
        <v>84.1</v>
      </c>
      <c r="B30">
        <f>(E$2-1)*LN(A30)-A30/$E$3-$E$2*LN($E$3)-$E$4</f>
        <v>-5.0795010848393547</v>
      </c>
      <c r="M30" s="6">
        <f t="shared" si="0"/>
        <v>145</v>
      </c>
      <c r="O30" s="6">
        <v>145</v>
      </c>
      <c r="P30" s="6">
        <v>0</v>
      </c>
      <c r="Q30" s="6">
        <f t="shared" si="1"/>
        <v>142.5</v>
      </c>
      <c r="R30" s="6">
        <f t="shared" si="3"/>
        <v>1.714639862881114E-3</v>
      </c>
      <c r="S30" s="6">
        <f t="shared" si="2"/>
        <v>0.74586834035328453</v>
      </c>
    </row>
    <row r="31" spans="1:19">
      <c r="A31">
        <v>119</v>
      </c>
      <c r="B31">
        <f>(E$2-1)*LN(A31)-A31/$E$3-$E$2*LN($E$3)-$E$4</f>
        <v>-5.8136823857102806</v>
      </c>
      <c r="M31" s="6">
        <f t="shared" si="0"/>
        <v>150</v>
      </c>
      <c r="O31" s="6">
        <v>150</v>
      </c>
      <c r="P31" s="6">
        <v>0</v>
      </c>
      <c r="Q31" s="6">
        <f t="shared" si="1"/>
        <v>147.5</v>
      </c>
      <c r="R31" s="6">
        <f t="shared" si="3"/>
        <v>1.5170736558975375E-3</v>
      </c>
      <c r="S31" s="6">
        <f t="shared" si="2"/>
        <v>0.65992704031542881</v>
      </c>
    </row>
    <row r="32" spans="1:19">
      <c r="A32">
        <v>17.7</v>
      </c>
      <c r="B32">
        <f>(E$2-1)*LN(A32)-A32/$E$3-$E$2*LN($E$3)-$E$4</f>
        <v>-4.6980483718421526</v>
      </c>
      <c r="M32" s="6">
        <f t="shared" si="0"/>
        <v>155</v>
      </c>
      <c r="O32" s="6">
        <v>155</v>
      </c>
      <c r="P32" s="6">
        <v>1</v>
      </c>
      <c r="Q32" s="6">
        <f t="shared" si="1"/>
        <v>152.5</v>
      </c>
      <c r="R32" s="6">
        <f t="shared" si="3"/>
        <v>1.3405278111058956E-3</v>
      </c>
      <c r="S32" s="6">
        <f t="shared" si="2"/>
        <v>0.58312959783106455</v>
      </c>
    </row>
    <row r="33" spans="1:19">
      <c r="A33">
        <v>12.5</v>
      </c>
      <c r="B33">
        <f>(E$2-1)*LN(A33)-A33/$E$3-$E$2*LN($E$3)-$E$4</f>
        <v>-4.923472712762524</v>
      </c>
      <c r="M33" s="6">
        <f t="shared" si="0"/>
        <v>160</v>
      </c>
      <c r="O33" s="6">
        <v>160</v>
      </c>
      <c r="P33" s="6">
        <v>0</v>
      </c>
      <c r="Q33" s="6">
        <f t="shared" si="1"/>
        <v>157.5</v>
      </c>
      <c r="R33" s="6">
        <f t="shared" si="3"/>
        <v>1.1830874185180368E-3</v>
      </c>
      <c r="S33" s="6">
        <f t="shared" si="2"/>
        <v>0.51464302705534604</v>
      </c>
    </row>
    <row r="34" spans="1:19">
      <c r="A34">
        <v>44.8</v>
      </c>
      <c r="B34">
        <f>(E$2-1)*LN(A34)-A34/$E$3-$E$2*LN($E$3)-$E$4</f>
        <v>-4.5229008275829061</v>
      </c>
      <c r="M34" s="6">
        <f t="shared" si="0"/>
        <v>165</v>
      </c>
      <c r="O34" s="6">
        <v>165</v>
      </c>
      <c r="P34" s="6">
        <v>1</v>
      </c>
      <c r="Q34" s="6">
        <f t="shared" si="1"/>
        <v>162.5</v>
      </c>
      <c r="R34" s="6">
        <f t="shared" si="3"/>
        <v>1.0429481237902709E-3</v>
      </c>
      <c r="S34" s="6">
        <f t="shared" si="2"/>
        <v>0.45368243384876783</v>
      </c>
    </row>
    <row r="35" spans="1:19">
      <c r="A35">
        <v>51.7</v>
      </c>
      <c r="B35">
        <f>(E$2-1)*LN(A35)-A35/$E$3-$E$2*LN($E$3)-$E$4</f>
        <v>-4.5836800682747798</v>
      </c>
      <c r="M35" s="6">
        <f t="shared" si="0"/>
        <v>170</v>
      </c>
      <c r="O35" s="6">
        <v>170</v>
      </c>
      <c r="P35" s="6">
        <v>1</v>
      </c>
      <c r="Q35" s="6">
        <f t="shared" si="1"/>
        <v>167.5</v>
      </c>
      <c r="R35" s="6">
        <f t="shared" si="3"/>
        <v>9.1842449390434531E-4</v>
      </c>
      <c r="S35" s="6">
        <f t="shared" si="2"/>
        <v>0.39951465484839022</v>
      </c>
    </row>
    <row r="36" spans="1:19">
      <c r="A36">
        <v>57.9</v>
      </c>
      <c r="B36">
        <f>(E$2-1)*LN(A36)-A36/$E$3-$E$2*LN($E$3)-$E$4</f>
        <v>-4.6557708607056858</v>
      </c>
      <c r="M36" s="6">
        <f t="shared" si="0"/>
        <v>175</v>
      </c>
      <c r="O36" s="6">
        <v>175</v>
      </c>
      <c r="P36" s="6">
        <v>0</v>
      </c>
      <c r="Q36" s="6">
        <f t="shared" si="1"/>
        <v>172.5</v>
      </c>
      <c r="R36" s="6">
        <f t="shared" si="3"/>
        <v>8.0795366143016491E-4</v>
      </c>
      <c r="S36" s="6">
        <f t="shared" si="2"/>
        <v>0.35145984272212172</v>
      </c>
    </row>
    <row r="37" spans="1:19">
      <c r="A37">
        <v>30</v>
      </c>
      <c r="B37">
        <f>(E$2-1)*LN(A37)-A37/$E$3-$E$2*LN($E$3)-$E$4</f>
        <v>-4.498536439235469</v>
      </c>
      <c r="M37" s="6">
        <f t="shared" si="0"/>
        <v>180</v>
      </c>
      <c r="O37" s="6">
        <v>180</v>
      </c>
      <c r="P37" s="6">
        <v>0</v>
      </c>
      <c r="Q37" s="6">
        <f t="shared" si="1"/>
        <v>177.5</v>
      </c>
      <c r="R37" s="6">
        <f t="shared" si="3"/>
        <v>7.1009542455875956E-4</v>
      </c>
      <c r="S37" s="6">
        <f t="shared" si="2"/>
        <v>0.30889150968306039</v>
      </c>
    </row>
    <row r="38" spans="1:19">
      <c r="A38">
        <v>110.1</v>
      </c>
      <c r="B38">
        <f>(E$2-1)*LN(A38)-A38/$E$3-$E$2*LN($E$3)-$E$4</f>
        <v>-5.6142607885823024</v>
      </c>
      <c r="M38" s="6">
        <f t="shared" si="0"/>
        <v>185</v>
      </c>
      <c r="O38" s="6">
        <v>185</v>
      </c>
      <c r="P38" s="6">
        <v>2</v>
      </c>
      <c r="Q38" s="6">
        <f t="shared" si="1"/>
        <v>182.5</v>
      </c>
      <c r="R38" s="6">
        <f t="shared" si="3"/>
        <v>6.2352974307682246E-4</v>
      </c>
      <c r="S38" s="6">
        <f t="shared" si="2"/>
        <v>0.27123543823841778</v>
      </c>
    </row>
    <row r="39" spans="1:19" ht="15.75" thickBot="1">
      <c r="A39">
        <v>20.7</v>
      </c>
      <c r="B39">
        <f>(E$2-1)*LN(A39)-A39/$E$3-$E$2*LN($E$3)-$E$4</f>
        <v>-4.6178654561907786</v>
      </c>
      <c r="O39" s="2" t="s">
        <v>18</v>
      </c>
      <c r="P39" s="2">
        <v>0</v>
      </c>
    </row>
    <row r="40" spans="1:19">
      <c r="A40">
        <v>42.4</v>
      </c>
      <c r="B40">
        <f>(E$2-1)*LN(A40)-A40/$E$3-$E$2*LN($E$3)-$E$4</f>
        <v>-4.5076780301039445</v>
      </c>
    </row>
    <row r="41" spans="1:19">
      <c r="A41">
        <v>116.3</v>
      </c>
      <c r="B41">
        <f>(E$2-1)*LN(A41)-A41/$E$3-$E$2*LN($E$3)-$E$4</f>
        <v>-5.7524691865674606</v>
      </c>
    </row>
    <row r="42" spans="1:19">
      <c r="A42">
        <v>55.2</v>
      </c>
      <c r="B42">
        <f>(E$2-1)*LN(A42)-A42/$E$3-$E$2*LN($E$3)-$E$4</f>
        <v>-4.6226032274698641</v>
      </c>
    </row>
    <row r="43" spans="1:19">
      <c r="A43">
        <v>12</v>
      </c>
      <c r="B43">
        <f>(E$2-1)*LN(A43)-A43/$E$3-$E$2*LN($E$3)-$E$4</f>
        <v>-4.9534883351401637</v>
      </c>
    </row>
    <row r="44" spans="1:19">
      <c r="A44">
        <v>45.3</v>
      </c>
      <c r="B44">
        <f>(E$2-1)*LN(A44)-A44/$E$3-$E$2*LN($E$3)-$E$4</f>
        <v>-4.5264927393825571</v>
      </c>
    </row>
    <row r="45" spans="1:19">
      <c r="A45">
        <v>51.3</v>
      </c>
      <c r="B45">
        <f>(E$2-1)*LN(A45)-A45/$E$3-$E$2*LN($E$3)-$E$4</f>
        <v>-4.5795491182852439</v>
      </c>
    </row>
    <row r="46" spans="1:19">
      <c r="A46">
        <v>60.5</v>
      </c>
      <c r="B46">
        <f>(E$2-1)*LN(A46)-A46/$E$3-$E$2*LN($E$3)-$E$4</f>
        <v>-4.69003901688155</v>
      </c>
    </row>
    <row r="47" spans="1:19">
      <c r="A47">
        <v>51.2</v>
      </c>
      <c r="B47">
        <f>(E$2-1)*LN(A47)-A47/$E$3-$E$2*LN($E$3)-$E$4</f>
        <v>-4.5785270802523481</v>
      </c>
    </row>
    <row r="48" spans="1:19">
      <c r="A48">
        <v>20.8</v>
      </c>
      <c r="B48">
        <f>(E$2-1)*LN(A48)-A48/$E$3-$E$2*LN($E$3)-$E$4</f>
        <v>-4.6156446079955176</v>
      </c>
    </row>
    <row r="49" spans="1:2">
      <c r="A49">
        <v>59.1</v>
      </c>
      <c r="B49">
        <f>(E$2-1)*LN(A49)-A49/$E$3-$E$2*LN($E$3)-$E$4</f>
        <v>-4.6713155560790067</v>
      </c>
    </row>
    <row r="50" spans="1:2">
      <c r="A50">
        <v>89.3</v>
      </c>
      <c r="B50">
        <f>(E$2-1)*LN(A50)-A50/$E$3-$E$2*LN($E$3)-$E$4</f>
        <v>-5.1795349993437911</v>
      </c>
    </row>
    <row r="51" spans="1:2">
      <c r="A51">
        <v>87.5</v>
      </c>
      <c r="B51">
        <f>(E$2-1)*LN(A51)-A51/$E$3-$E$2*LN($E$3)-$E$4</f>
        <v>-5.1444501976219295</v>
      </c>
    </row>
    <row r="52" spans="1:2">
      <c r="A52">
        <v>92.2</v>
      </c>
      <c r="B52">
        <f>(E$2-1)*LN(A52)-A52/$E$3-$E$2*LN($E$3)-$E$4</f>
        <v>-5.2370192464330598</v>
      </c>
    </row>
    <row r="53" spans="1:2">
      <c r="A53">
        <v>73.3</v>
      </c>
      <c r="B53">
        <f>(E$2-1)*LN(A53)-A53/$E$3-$E$2*LN($E$3)-$E$4</f>
        <v>-4.8862576336709838</v>
      </c>
    </row>
    <row r="54" spans="1:2">
      <c r="A54">
        <v>152.69999999999999</v>
      </c>
      <c r="B54">
        <f>(E$2-1)*LN(A54)-A54/$E$3-$E$2*LN($E$3)-$E$4</f>
        <v>-6.6196664724051786</v>
      </c>
    </row>
    <row r="55" spans="1:2">
      <c r="A55">
        <v>132.69999999999999</v>
      </c>
      <c r="B55">
        <f>(E$2-1)*LN(A55)-A55/$E$3-$E$2*LN($E$3)-$E$4</f>
        <v>-6.1327456065184194</v>
      </c>
    </row>
    <row r="56" spans="1:2">
      <c r="A56">
        <v>59.4</v>
      </c>
      <c r="B56">
        <f>(E$2-1)*LN(A56)-A56/$E$3-$E$2*LN($E$3)-$E$4</f>
        <v>-4.6752753184476958</v>
      </c>
    </row>
    <row r="57" spans="1:2">
      <c r="A57">
        <v>6.5</v>
      </c>
      <c r="B57">
        <f>(E$2-1)*LN(A57)-A57/$E$3-$E$2*LN($E$3)-$E$4</f>
        <v>-5.4691636086325026</v>
      </c>
    </row>
    <row r="58" spans="1:2">
      <c r="A58">
        <v>8.9</v>
      </c>
      <c r="B58">
        <f>(E$2-1)*LN(A58)-A58/$E$3-$E$2*LN($E$3)-$E$4</f>
        <v>-5.1913243232910737</v>
      </c>
    </row>
    <row r="59" spans="1:2">
      <c r="A59">
        <v>52</v>
      </c>
      <c r="B59">
        <f>(E$2-1)*LN(A59)-A59/$E$3-$E$2*LN($E$3)-$E$4</f>
        <v>-4.5868227562808626</v>
      </c>
    </row>
    <row r="60" spans="1:2">
      <c r="A60">
        <v>90.1</v>
      </c>
      <c r="B60">
        <f>(E$2-1)*LN(A60)-A60/$E$3-$E$2*LN($E$3)-$E$4</f>
        <v>-5.1952768278598906</v>
      </c>
    </row>
    <row r="61" spans="1:2">
      <c r="A61">
        <v>33.5</v>
      </c>
      <c r="B61">
        <f>(E$2-1)*LN(A61)-A61/$E$3-$E$2*LN($E$3)-$E$4</f>
        <v>-4.4867563161328174</v>
      </c>
    </row>
    <row r="62" spans="1:2">
      <c r="A62">
        <v>110.4</v>
      </c>
      <c r="B62">
        <f>(E$2-1)*LN(A62)-A62/$E$3-$E$2*LN($E$3)-$E$4</f>
        <v>-5.6208688602017363</v>
      </c>
    </row>
    <row r="63" spans="1:2">
      <c r="A63">
        <v>48.2</v>
      </c>
      <c r="B63">
        <f>(E$2-1)*LN(A63)-A63/$E$3-$E$2*LN($E$3)-$E$4</f>
        <v>-4.5499508216031126</v>
      </c>
    </row>
    <row r="64" spans="1:2">
      <c r="A64">
        <v>44.5</v>
      </c>
      <c r="B64">
        <f>(E$2-1)*LN(A64)-A64/$E$3-$E$2*LN($E$3)-$E$4</f>
        <v>-4.5208130857587445</v>
      </c>
    </row>
    <row r="65" spans="1:2">
      <c r="A65">
        <v>89.1</v>
      </c>
      <c r="B65">
        <f>(E$2-1)*LN(A65)-A65/$E$3-$E$2*LN($E$3)-$E$4</f>
        <v>-5.1756136579672143</v>
      </c>
    </row>
    <row r="66" spans="1:2">
      <c r="A66">
        <v>7.8</v>
      </c>
      <c r="B66">
        <f>(E$2-1)*LN(A66)-A66/$E$3-$E$2*LN($E$3)-$E$4</f>
        <v>-5.3049822874805104</v>
      </c>
    </row>
    <row r="67" spans="1:2">
      <c r="A67">
        <v>86.4</v>
      </c>
      <c r="B67">
        <f>(E$2-1)*LN(A67)-A67/$E$3-$E$2*LN($E$3)-$E$4</f>
        <v>-5.1232438189159302</v>
      </c>
    </row>
    <row r="68" spans="1:2">
      <c r="A68">
        <v>66</v>
      </c>
      <c r="B68">
        <f>(E$2-1)*LN(A68)-A68/$E$3-$E$2*LN($E$3)-$E$4</f>
        <v>-4.7692105405586558</v>
      </c>
    </row>
    <row r="69" spans="1:2">
      <c r="A69">
        <v>51.6</v>
      </c>
      <c r="B69">
        <f>(E$2-1)*LN(A69)-A69/$E$3-$E$2*LN($E$3)-$E$4</f>
        <v>-4.5826409443076228</v>
      </c>
    </row>
    <row r="70" spans="1:2">
      <c r="A70">
        <v>69.7</v>
      </c>
      <c r="B70">
        <f>(E$2-1)*LN(A70)-A70/$E$3-$E$2*LN($E$3)-$E$4</f>
        <v>-4.8269820919304083</v>
      </c>
    </row>
    <row r="71" spans="1:2">
      <c r="A71">
        <v>8.6</v>
      </c>
      <c r="B71">
        <f>(E$2-1)*LN(A71)-A71/$E$3-$E$2*LN($E$3)-$E$4</f>
        <v>-5.2204097704495771</v>
      </c>
    </row>
    <row r="72" spans="1:2">
      <c r="A72">
        <v>96.1</v>
      </c>
      <c r="B72">
        <f>(E$2-1)*LN(A72)-A72/$E$3-$E$2*LN($E$3)-$E$4</f>
        <v>-5.3160778499642314</v>
      </c>
    </row>
    <row r="73" spans="1:2">
      <c r="A73">
        <v>32</v>
      </c>
      <c r="B73">
        <f>(E$2-1)*LN(A73)-A73/$E$3-$E$2*LN($E$3)-$E$4</f>
        <v>-4.4901287093923115</v>
      </c>
    </row>
    <row r="74" spans="1:2">
      <c r="A74">
        <v>15.6</v>
      </c>
      <c r="B74">
        <f>(E$2-1)*LN(A74)-A74/$E$3-$E$2*LN($E$3)-$E$4</f>
        <v>-4.7730536706208762</v>
      </c>
    </row>
    <row r="75" spans="1:2">
      <c r="A75">
        <v>49</v>
      </c>
      <c r="B75">
        <f>(E$2-1)*LN(A75)-A75/$E$3-$E$2*LN($E$3)-$E$4</f>
        <v>-4.5571643275105265</v>
      </c>
    </row>
    <row r="76" spans="1:2">
      <c r="A76">
        <v>50.4</v>
      </c>
      <c r="B76">
        <f>(E$2-1)*LN(A76)-A76/$E$3-$E$2*LN($E$3)-$E$4</f>
        <v>-4.5705074846375</v>
      </c>
    </row>
    <row r="77" spans="1:2">
      <c r="A77">
        <v>76.599999999999994</v>
      </c>
      <c r="B77">
        <f>(E$2-1)*LN(A77)-A77/$E$3-$E$2*LN($E$3)-$E$4</f>
        <v>-4.9429986685218346</v>
      </c>
    </row>
    <row r="78" spans="1:2">
      <c r="A78">
        <v>9.1999999999999993</v>
      </c>
      <c r="B78">
        <f>(E$2-1)*LN(A78)-A78/$E$3-$E$2*LN($E$3)-$E$4</f>
        <v>-5.1635243162959013</v>
      </c>
    </row>
    <row r="79" spans="1:2">
      <c r="A79">
        <v>99.9</v>
      </c>
      <c r="B79">
        <f>(E$2-1)*LN(A79)-A79/$E$3-$E$2*LN($E$3)-$E$4</f>
        <v>-5.3949031779726031</v>
      </c>
    </row>
    <row r="80" spans="1:2">
      <c r="A80">
        <v>160.19999999999999</v>
      </c>
      <c r="B80">
        <f>(E$2-1)*LN(A80)-A80/$E$3-$E$2*LN($E$3)-$E$4</f>
        <v>-6.8075718204646716</v>
      </c>
    </row>
    <row r="81" spans="1:2">
      <c r="A81">
        <v>73.099999999999994</v>
      </c>
      <c r="B81">
        <f>(E$2-1)*LN(A81)-A81/$E$3-$E$2*LN($E$3)-$E$4</f>
        <v>-4.8828904294126216</v>
      </c>
    </row>
    <row r="82" spans="1:2">
      <c r="A82">
        <v>48.6</v>
      </c>
      <c r="B82">
        <f>(E$2-1)*LN(A82)-A82/$E$3-$E$2*LN($E$3)-$E$4</f>
        <v>-4.5535192766812624</v>
      </c>
    </row>
    <row r="83" spans="1:2">
      <c r="A83">
        <v>33</v>
      </c>
      <c r="B83">
        <f>(E$2-1)*LN(A83)-A83/$E$3-$E$2*LN($E$3)-$E$4</f>
        <v>-4.4876181639645765</v>
      </c>
    </row>
    <row r="84" spans="1:2">
      <c r="A84">
        <v>56.2</v>
      </c>
      <c r="B84">
        <f>(E$2-1)*LN(A84)-A84/$E$3-$E$2*LN($E$3)-$E$4</f>
        <v>-4.6345856683265652</v>
      </c>
    </row>
    <row r="85" spans="1:2">
      <c r="A85">
        <v>33.799999999999997</v>
      </c>
      <c r="B85">
        <f>(E$2-1)*LN(A85)-A85/$E$3-$E$2*LN($E$3)-$E$4</f>
        <v>-4.4863606011469255</v>
      </c>
    </row>
    <row r="86" spans="1:2">
      <c r="A86">
        <v>82.2</v>
      </c>
      <c r="B86">
        <f>(E$2-1)*LN(A86)-A86/$E$3-$E$2*LN($E$3)-$E$4</f>
        <v>-5.0440018202220589</v>
      </c>
    </row>
    <row r="87" spans="1:2">
      <c r="A87">
        <v>94.4</v>
      </c>
      <c r="B87">
        <f>(E$2-1)*LN(A87)-A87/$E$3-$E$2*LN($E$3)-$E$4</f>
        <v>-5.281378247484132</v>
      </c>
    </row>
    <row r="88" spans="1:2">
      <c r="A88">
        <v>71.2</v>
      </c>
      <c r="B88">
        <f>(E$2-1)*LN(A88)-A88/$E$3-$E$2*LN($E$3)-$E$4</f>
        <v>-4.8513307999085757</v>
      </c>
    </row>
    <row r="89" spans="1:2">
      <c r="A89">
        <v>71</v>
      </c>
      <c r="B89">
        <f>(E$2-1)*LN(A89)-A89/$E$3-$E$2*LN($E$3)-$E$4</f>
        <v>-4.8480548412580129</v>
      </c>
    </row>
  </sheetData>
  <mergeCells count="3">
    <mergeCell ref="G12:H12"/>
    <mergeCell ref="G1:H1"/>
    <mergeCell ref="D1:E1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9"/>
  <sheetViews>
    <sheetView zoomScaleNormal="100" workbookViewId="0">
      <selection activeCell="D5" sqref="D5"/>
    </sheetView>
  </sheetViews>
  <sheetFormatPr defaultColWidth="9" defaultRowHeight="15"/>
  <sheetData>
    <row r="1" spans="1:10">
      <c r="B1" t="s">
        <v>30</v>
      </c>
      <c r="D1">
        <v>4.20274160490884</v>
      </c>
    </row>
    <row r="2" spans="1:10">
      <c r="A2" t="s">
        <v>30</v>
      </c>
      <c r="D2">
        <v>14.321794639888701</v>
      </c>
    </row>
    <row r="3" spans="1:10">
      <c r="A3">
        <v>108.6</v>
      </c>
      <c r="B3">
        <f t="shared" ref="B3:B34" si="0">(D$1-1)*LN(A3)-A3/$D$2-$D$1*LN($D$2)-$D$3</f>
        <v>-5.8083841044923012</v>
      </c>
      <c r="D3">
        <f>GAMMALN(D1)</f>
        <v>2.0521518195519484</v>
      </c>
    </row>
    <row r="4" spans="1:10">
      <c r="A4">
        <v>97.4</v>
      </c>
      <c r="B4">
        <f t="shared" si="0"/>
        <v>-5.374962246414448</v>
      </c>
      <c r="J4">
        <f>MAX($D$5)</f>
        <v>-410.15610098626115</v>
      </c>
    </row>
    <row r="5" spans="1:10">
      <c r="A5">
        <v>66.099999999999994</v>
      </c>
      <c r="B5">
        <f t="shared" si="0"/>
        <v>-4.4310486373712692</v>
      </c>
      <c r="D5">
        <f>SUM(B3:B148)</f>
        <v>-410.15610098626115</v>
      </c>
      <c r="J5">
        <f>COUNT($D$1:$D$2)</f>
        <v>2</v>
      </c>
    </row>
    <row r="6" spans="1:10">
      <c r="A6">
        <v>56.1</v>
      </c>
      <c r="B6">
        <f t="shared" si="0"/>
        <v>-4.2581672241790116</v>
      </c>
      <c r="J6" t="b">
        <f t="array" ref="J6">$D$1:$D$2&gt;=0.00001</f>
        <v>1</v>
      </c>
    </row>
    <row r="7" spans="1:10">
      <c r="A7">
        <v>30.2</v>
      </c>
      <c r="B7">
        <f t="shared" si="0"/>
        <v>-4.4331729475694672</v>
      </c>
      <c r="E7">
        <f>D1*D2</f>
        <v>60.190802190020662</v>
      </c>
      <c r="J7">
        <f>{100,100,0.000001,0.05,FALSE,FALSE,FALSE,1,1,1,0.0001,FALSE}</f>
        <v>100</v>
      </c>
    </row>
    <row r="8" spans="1:10">
      <c r="A8">
        <v>64.3</v>
      </c>
      <c r="B8">
        <f t="shared" si="0"/>
        <v>-4.3937909276454405</v>
      </c>
      <c r="E8">
        <f>D1*D2^2</f>
        <v>862.04030817563898</v>
      </c>
    </row>
    <row r="9" spans="1:10">
      <c r="A9">
        <v>84.7</v>
      </c>
      <c r="B9">
        <f t="shared" si="0"/>
        <v>-4.9356588504658063</v>
      </c>
      <c r="E9">
        <f>SQRT(E8)</f>
        <v>29.360522954737011</v>
      </c>
    </row>
    <row r="10" spans="1:10">
      <c r="A10">
        <v>45.1</v>
      </c>
      <c r="B10">
        <f t="shared" si="0"/>
        <v>-4.1891168322937506</v>
      </c>
    </row>
    <row r="11" spans="1:10">
      <c r="A11">
        <v>59.5</v>
      </c>
      <c r="B11">
        <f t="shared" si="0"/>
        <v>-4.3071167223265405</v>
      </c>
    </row>
    <row r="12" spans="1:10">
      <c r="A12">
        <v>19.5</v>
      </c>
      <c r="B12">
        <f t="shared" si="0"/>
        <v>-5.087026996332396</v>
      </c>
    </row>
    <row r="13" spans="1:10">
      <c r="A13">
        <v>42.6</v>
      </c>
      <c r="B13">
        <f t="shared" si="0"/>
        <v>-4.1972036297307778</v>
      </c>
    </row>
    <row r="14" spans="1:10">
      <c r="A14">
        <v>52.7</v>
      </c>
      <c r="B14">
        <f t="shared" si="0"/>
        <v>-4.2210033570122665</v>
      </c>
    </row>
    <row r="15" spans="1:10">
      <c r="A15">
        <v>79.900000000000006</v>
      </c>
      <c r="B15">
        <f t="shared" si="0"/>
        <v>-4.7873524635015947</v>
      </c>
    </row>
    <row r="16" spans="1:10">
      <c r="A16">
        <v>72.2</v>
      </c>
      <c r="B16">
        <f t="shared" si="0"/>
        <v>-4.5742627505040865</v>
      </c>
    </row>
    <row r="17" spans="1:2">
      <c r="A17">
        <v>61</v>
      </c>
      <c r="B17">
        <f t="shared" si="0"/>
        <v>-4.3321117753687197</v>
      </c>
    </row>
    <row r="18" spans="1:2">
      <c r="A18">
        <v>42.4</v>
      </c>
      <c r="B18">
        <f t="shared" si="0"/>
        <v>-4.1983106524136051</v>
      </c>
    </row>
    <row r="19" spans="1:2">
      <c r="A19">
        <v>55.7</v>
      </c>
      <c r="B19">
        <f t="shared" si="0"/>
        <v>-4.2531555114305348</v>
      </c>
    </row>
    <row r="20" spans="1:2">
      <c r="A20">
        <v>41.9</v>
      </c>
      <c r="B20">
        <f t="shared" si="0"/>
        <v>-4.2013914619629169</v>
      </c>
    </row>
    <row r="21" spans="1:2">
      <c r="A21">
        <v>111.9</v>
      </c>
      <c r="B21">
        <f t="shared" si="0"/>
        <v>-5.942930622162649</v>
      </c>
    </row>
    <row r="22" spans="1:2">
      <c r="A22">
        <v>107.9</v>
      </c>
      <c r="B22">
        <f t="shared" si="0"/>
        <v>-5.7802181897734268</v>
      </c>
    </row>
    <row r="23" spans="1:2">
      <c r="A23">
        <v>13.7</v>
      </c>
      <c r="B23">
        <f t="shared" si="0"/>
        <v>-5.8126772791078682</v>
      </c>
    </row>
    <row r="24" spans="1:2">
      <c r="A24">
        <v>40.4</v>
      </c>
      <c r="B24">
        <f t="shared" si="0"/>
        <v>-4.213415266820224</v>
      </c>
    </row>
    <row r="25" spans="1:2">
      <c r="A25">
        <v>37.4</v>
      </c>
      <c r="B25">
        <f t="shared" si="0"/>
        <v>-4.251064909320494</v>
      </c>
    </row>
    <row r="26" spans="1:2">
      <c r="A26">
        <v>54</v>
      </c>
      <c r="B26">
        <f t="shared" si="0"/>
        <v>-4.2337278038598374</v>
      </c>
    </row>
    <row r="27" spans="1:2">
      <c r="A27">
        <v>47.2</v>
      </c>
      <c r="B27">
        <f t="shared" si="0"/>
        <v>-4.1899844583502635</v>
      </c>
    </row>
    <row r="28" spans="1:2">
      <c r="A28">
        <v>28.5</v>
      </c>
      <c r="B28">
        <f t="shared" si="0"/>
        <v>-4.5000326611556769</v>
      </c>
    </row>
    <row r="29" spans="1:2">
      <c r="A29">
        <v>89</v>
      </c>
      <c r="B29">
        <f t="shared" si="0"/>
        <v>-5.0772983283612341</v>
      </c>
    </row>
    <row r="30" spans="1:2">
      <c r="A30">
        <v>74.5</v>
      </c>
      <c r="B30">
        <f t="shared" si="0"/>
        <v>-4.634422120745171</v>
      </c>
    </row>
    <row r="31" spans="1:2">
      <c r="A31">
        <v>43.1</v>
      </c>
      <c r="B31">
        <f t="shared" si="0"/>
        <v>-4.1947434842025437</v>
      </c>
    </row>
    <row r="32" spans="1:2">
      <c r="A32">
        <v>29.2</v>
      </c>
      <c r="B32">
        <f t="shared" si="0"/>
        <v>-4.4711959029080823</v>
      </c>
    </row>
    <row r="33" spans="1:2">
      <c r="A33">
        <v>25.3</v>
      </c>
      <c r="B33">
        <f t="shared" si="0"/>
        <v>-4.6580425130925054</v>
      </c>
    </row>
    <row r="34" spans="1:2">
      <c r="A34">
        <v>42.4</v>
      </c>
      <c r="B34">
        <f t="shared" si="0"/>
        <v>-4.1983106524136051</v>
      </c>
    </row>
    <row r="35" spans="1:2">
      <c r="A35">
        <v>36.299999999999997</v>
      </c>
      <c r="B35">
        <f t="shared" ref="B35:B66" si="1">(D$1-1)*LN(A35)-A35/$D$2-$D$1*LN($D$2)-$D$3</f>
        <v>-4.2698702196100591</v>
      </c>
    </row>
    <row r="36" spans="1:2">
      <c r="A36">
        <v>33.9</v>
      </c>
      <c r="B36">
        <f t="shared" si="1"/>
        <v>-4.3213697149216266</v>
      </c>
    </row>
    <row r="37" spans="1:2">
      <c r="A37">
        <v>25.9</v>
      </c>
      <c r="B37">
        <f t="shared" si="1"/>
        <v>-4.6248690112679132</v>
      </c>
    </row>
    <row r="38" spans="1:2">
      <c r="A38">
        <v>38.5</v>
      </c>
      <c r="B38">
        <f t="shared" si="1"/>
        <v>-4.2350313357724279</v>
      </c>
    </row>
    <row r="39" spans="1:2">
      <c r="A39">
        <v>62.3</v>
      </c>
      <c r="B39">
        <f t="shared" si="1"/>
        <v>-4.3553445115725484</v>
      </c>
    </row>
    <row r="40" spans="1:2">
      <c r="A40">
        <v>104</v>
      </c>
      <c r="B40">
        <f t="shared" si="1"/>
        <v>-5.6258115916837772</v>
      </c>
    </row>
    <row r="41" spans="1:2">
      <c r="A41">
        <v>61.3</v>
      </c>
      <c r="B41">
        <f t="shared" si="1"/>
        <v>-4.3373462885492007</v>
      </c>
    </row>
    <row r="42" spans="1:2">
      <c r="A42">
        <v>56.2</v>
      </c>
      <c r="B42">
        <f t="shared" si="1"/>
        <v>-4.2594456847114301</v>
      </c>
    </row>
    <row r="43" spans="1:2">
      <c r="A43">
        <v>50.6</v>
      </c>
      <c r="B43">
        <f t="shared" si="1"/>
        <v>-4.2046095864416841</v>
      </c>
    </row>
    <row r="44" spans="1:2">
      <c r="A44">
        <v>14</v>
      </c>
      <c r="B44">
        <f t="shared" si="1"/>
        <v>-5.7642481976384765</v>
      </c>
    </row>
    <row r="45" spans="1:2">
      <c r="A45">
        <v>86.6</v>
      </c>
      <c r="B45">
        <f t="shared" si="1"/>
        <v>-4.9972734837460031</v>
      </c>
    </row>
    <row r="46" spans="1:2">
      <c r="A46">
        <v>108</v>
      </c>
      <c r="B46">
        <f t="shared" si="1"/>
        <v>-5.7842336796874037</v>
      </c>
    </row>
    <row r="47" spans="1:2">
      <c r="A47">
        <v>40.4</v>
      </c>
      <c r="B47">
        <f t="shared" si="1"/>
        <v>-4.213415266820224</v>
      </c>
    </row>
    <row r="48" spans="1:2">
      <c r="A48">
        <v>46.4</v>
      </c>
      <c r="B48">
        <f t="shared" si="1"/>
        <v>-4.1888745899589956</v>
      </c>
    </row>
    <row r="49" spans="1:2">
      <c r="A49">
        <v>23.4</v>
      </c>
      <c r="B49">
        <f t="shared" si="1"/>
        <v>-4.7754104023684132</v>
      </c>
    </row>
    <row r="50" spans="1:2">
      <c r="A50">
        <v>138.80000000000001</v>
      </c>
      <c r="B50">
        <f t="shared" si="1"/>
        <v>-7.1312252471991204</v>
      </c>
    </row>
    <row r="51" spans="1:2">
      <c r="A51">
        <v>28.2</v>
      </c>
      <c r="B51">
        <f t="shared" si="1"/>
        <v>-4.5129773274799909</v>
      </c>
    </row>
    <row r="52" spans="1:2">
      <c r="A52">
        <v>97.6</v>
      </c>
      <c r="B52">
        <f t="shared" si="1"/>
        <v>-5.3823572480726085</v>
      </c>
    </row>
    <row r="53" spans="1:2">
      <c r="A53">
        <v>52.1</v>
      </c>
      <c r="B53">
        <f t="shared" si="1"/>
        <v>-4.2157821805068902</v>
      </c>
    </row>
    <row r="54" spans="1:2">
      <c r="A54">
        <v>40</v>
      </c>
      <c r="B54">
        <f t="shared" si="1"/>
        <v>-4.2173541447645562</v>
      </c>
    </row>
    <row r="55" spans="1:2">
      <c r="A55">
        <v>88</v>
      </c>
      <c r="B55">
        <f t="shared" si="1"/>
        <v>-5.0436642324356704</v>
      </c>
    </row>
    <row r="56" spans="1:2">
      <c r="A56">
        <v>79.400000000000006</v>
      </c>
      <c r="B56">
        <f t="shared" si="1"/>
        <v>-4.7725457985180597</v>
      </c>
    </row>
    <row r="57" spans="1:2">
      <c r="A57">
        <v>83.2</v>
      </c>
      <c r="B57">
        <f t="shared" si="1"/>
        <v>-4.8881507729354823</v>
      </c>
    </row>
    <row r="58" spans="1:2">
      <c r="A58">
        <v>27.5</v>
      </c>
      <c r="B58">
        <f t="shared" si="1"/>
        <v>-4.5446047986986251</v>
      </c>
    </row>
    <row r="59" spans="1:2">
      <c r="A59">
        <v>39.9</v>
      </c>
      <c r="B59">
        <f t="shared" si="1"/>
        <v>-4.2183886588911967</v>
      </c>
    </row>
    <row r="60" spans="1:2">
      <c r="A60">
        <v>47.5</v>
      </c>
      <c r="B60">
        <f t="shared" si="1"/>
        <v>-4.1906395644985164</v>
      </c>
    </row>
    <row r="61" spans="1:2">
      <c r="A61">
        <v>43.7</v>
      </c>
      <c r="B61">
        <f t="shared" si="1"/>
        <v>-4.1923594362455159</v>
      </c>
    </row>
    <row r="62" spans="1:2">
      <c r="A62">
        <v>106.2</v>
      </c>
      <c r="B62">
        <f t="shared" si="1"/>
        <v>-5.7123799638001662</v>
      </c>
    </row>
    <row r="63" spans="1:2">
      <c r="A63">
        <v>93.2</v>
      </c>
      <c r="B63">
        <f t="shared" si="1"/>
        <v>-5.2228749199303071</v>
      </c>
    </row>
    <row r="64" spans="1:2">
      <c r="A64">
        <v>51.4</v>
      </c>
      <c r="B64">
        <f t="shared" si="1"/>
        <v>-4.2102283935794258</v>
      </c>
    </row>
    <row r="65" spans="1:2">
      <c r="A65">
        <v>103</v>
      </c>
      <c r="B65">
        <f t="shared" si="1"/>
        <v>-5.5869325440894189</v>
      </c>
    </row>
    <row r="66" spans="1:2">
      <c r="A66">
        <v>43.5</v>
      </c>
      <c r="B66">
        <f t="shared" si="1"/>
        <v>-4.1930862069281147</v>
      </c>
    </row>
    <row r="67" spans="1:2">
      <c r="A67">
        <v>41.9</v>
      </c>
      <c r="B67">
        <f t="shared" ref="B67:B98" si="2">(D$1-1)*LN(A67)-A67/$D$2-$D$1*LN($D$2)-$D$3</f>
        <v>-4.2013914619629169</v>
      </c>
    </row>
    <row r="68" spans="1:2">
      <c r="A68">
        <v>82.6</v>
      </c>
      <c r="B68">
        <f t="shared" si="2"/>
        <v>-4.8694369601278353</v>
      </c>
    </row>
    <row r="69" spans="1:2">
      <c r="A69">
        <v>65.8</v>
      </c>
      <c r="B69">
        <f t="shared" si="2"/>
        <v>-4.4246705204693075</v>
      </c>
    </row>
    <row r="70" spans="1:2">
      <c r="A70">
        <v>37.299999999999997</v>
      </c>
      <c r="B70">
        <f t="shared" si="2"/>
        <v>-4.2526574933333965</v>
      </c>
    </row>
    <row r="71" spans="1:2">
      <c r="A71">
        <v>94</v>
      </c>
      <c r="B71">
        <f t="shared" si="2"/>
        <v>-5.2513598147394429</v>
      </c>
    </row>
    <row r="72" spans="1:2">
      <c r="A72">
        <v>68.7</v>
      </c>
      <c r="B72">
        <f t="shared" si="2"/>
        <v>-4.4890269117287218</v>
      </c>
    </row>
    <row r="73" spans="1:2">
      <c r="A73">
        <v>102.4</v>
      </c>
      <c r="B73">
        <f t="shared" si="2"/>
        <v>-5.5637496523059022</v>
      </c>
    </row>
    <row r="74" spans="1:2">
      <c r="A74">
        <v>60.6</v>
      </c>
      <c r="B74">
        <f t="shared" si="2"/>
        <v>-4.3252530591601932</v>
      </c>
    </row>
    <row r="75" spans="1:2">
      <c r="A75">
        <v>13.8</v>
      </c>
      <c r="B75">
        <f t="shared" si="2"/>
        <v>-5.796366875387565</v>
      </c>
    </row>
    <row r="76" spans="1:2">
      <c r="A76">
        <v>22.6</v>
      </c>
      <c r="B76">
        <f t="shared" si="2"/>
        <v>-4.830962422304923</v>
      </c>
    </row>
    <row r="77" spans="1:2">
      <c r="A77">
        <v>103.8</v>
      </c>
      <c r="B77">
        <f t="shared" si="2"/>
        <v>-5.6180119096567642</v>
      </c>
    </row>
    <row r="78" spans="1:2">
      <c r="A78">
        <v>48.7</v>
      </c>
      <c r="B78">
        <f t="shared" si="2"/>
        <v>-4.1945217243546651</v>
      </c>
    </row>
    <row r="79" spans="1:2">
      <c r="A79">
        <v>51.3</v>
      </c>
      <c r="B79">
        <f t="shared" si="2"/>
        <v>-4.2094831123810739</v>
      </c>
    </row>
    <row r="80" spans="1:2">
      <c r="A80">
        <v>99.8</v>
      </c>
      <c r="B80">
        <f t="shared" si="2"/>
        <v>-5.4645779617724317</v>
      </c>
    </row>
    <row r="81" spans="1:2">
      <c r="A81">
        <v>19</v>
      </c>
      <c r="B81">
        <f t="shared" si="2"/>
        <v>-5.1353079415167127</v>
      </c>
    </row>
    <row r="82" spans="1:2">
      <c r="A82">
        <v>67.599999999999994</v>
      </c>
      <c r="B82">
        <f t="shared" si="2"/>
        <v>-4.4639170395205383</v>
      </c>
    </row>
    <row r="83" spans="1:2">
      <c r="A83">
        <v>63.8</v>
      </c>
      <c r="B83">
        <f t="shared" si="2"/>
        <v>-4.38388111485202</v>
      </c>
    </row>
    <row r="84" spans="1:2">
      <c r="A84">
        <v>36</v>
      </c>
      <c r="B84">
        <f t="shared" si="2"/>
        <v>-4.2755020451593282</v>
      </c>
    </row>
    <row r="85" spans="1:2">
      <c r="A85">
        <v>107.6</v>
      </c>
      <c r="B85">
        <f t="shared" si="2"/>
        <v>-5.7681882460372877</v>
      </c>
    </row>
    <row r="86" spans="1:2">
      <c r="A86">
        <v>76.8</v>
      </c>
      <c r="B86">
        <f t="shared" si="2"/>
        <v>-4.697635512383556</v>
      </c>
    </row>
    <row r="87" spans="1:2">
      <c r="A87">
        <v>51.6</v>
      </c>
      <c r="B87">
        <f t="shared" si="2"/>
        <v>-4.2117552768030784</v>
      </c>
    </row>
    <row r="88" spans="1:2">
      <c r="A88">
        <v>54.1</v>
      </c>
      <c r="B88">
        <f t="shared" si="2"/>
        <v>-4.2347846509521965</v>
      </c>
    </row>
    <row r="89" spans="1:2">
      <c r="A89">
        <v>91.4</v>
      </c>
      <c r="B89">
        <f t="shared" si="2"/>
        <v>-5.1596529927389589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9"/>
  <sheetViews>
    <sheetView zoomScaleNormal="100" workbookViewId="0">
      <selection activeCell="D5" sqref="D5"/>
    </sheetView>
  </sheetViews>
  <sheetFormatPr defaultColWidth="9" defaultRowHeight="15"/>
  <sheetData>
    <row r="1" spans="1:10">
      <c r="B1" t="s">
        <v>31</v>
      </c>
      <c r="D1">
        <v>4.8826422297462804</v>
      </c>
    </row>
    <row r="2" spans="1:10">
      <c r="A2" t="s">
        <v>31</v>
      </c>
      <c r="D2">
        <v>11.683184638034501</v>
      </c>
    </row>
    <row r="3" spans="1:10">
      <c r="A3">
        <v>39.6</v>
      </c>
      <c r="B3">
        <f t="shared" ref="B3:B34" si="0">(D$1-1)*LN(A3)-A3/$D$2-$D$1*LN($D$2)-$D$3</f>
        <v>-4.1110160728396226</v>
      </c>
      <c r="D3">
        <f>GAMMALN(D1)</f>
        <v>3.002836658127463</v>
      </c>
    </row>
    <row r="4" spans="1:10">
      <c r="A4">
        <v>22.5</v>
      </c>
      <c r="B4">
        <f t="shared" si="0"/>
        <v>-4.8422853178044418</v>
      </c>
      <c r="J4">
        <f>MAX($D$5)</f>
        <v>-400.0336815117023</v>
      </c>
    </row>
    <row r="5" spans="1:10">
      <c r="A5">
        <v>104</v>
      </c>
      <c r="B5">
        <f t="shared" si="0"/>
        <v>-5.8742808163418898</v>
      </c>
      <c r="D5">
        <f>SUM(B3:B148)</f>
        <v>-400.0336815117023</v>
      </c>
      <c r="J5">
        <f>COUNT($D$1:$D$2)</f>
        <v>2</v>
      </c>
    </row>
    <row r="6" spans="1:10">
      <c r="A6">
        <v>49</v>
      </c>
      <c r="B6">
        <f t="shared" si="0"/>
        <v>-4.0886226705973678</v>
      </c>
      <c r="J6" t="b">
        <f t="array" ref="J6">$D$1:$D$2&gt;=0.00001</f>
        <v>1</v>
      </c>
    </row>
    <row r="7" spans="1:10">
      <c r="A7">
        <v>52.3</v>
      </c>
      <c r="B7">
        <f t="shared" si="0"/>
        <v>-4.1180245298831943</v>
      </c>
      <c r="E7">
        <f>D1*D2</f>
        <v>57.044810691590264</v>
      </c>
      <c r="J7">
        <f>{100,100,0.000001,0.05,FALSE,FALSE,FALSE,1,1,1,0.0001,FALSE}</f>
        <v>100</v>
      </c>
    </row>
    <row r="8" spans="1:10">
      <c r="A8">
        <v>146.19999999999999</v>
      </c>
      <c r="B8">
        <f t="shared" si="0"/>
        <v>-8.1639413308945024</v>
      </c>
      <c r="E8">
        <f>D1*D2^2</f>
        <v>666.46505595157362</v>
      </c>
    </row>
    <row r="9" spans="1:10">
      <c r="A9">
        <v>37.799999999999997</v>
      </c>
      <c r="B9">
        <f t="shared" si="0"/>
        <v>-4.1375690686919357</v>
      </c>
      <c r="E9">
        <f>SQRT(E8)</f>
        <v>25.815984504790315</v>
      </c>
    </row>
    <row r="10" spans="1:10">
      <c r="A10">
        <v>19.7</v>
      </c>
      <c r="B10">
        <f t="shared" si="0"/>
        <v>-5.1186148722510696</v>
      </c>
    </row>
    <row r="11" spans="1:10">
      <c r="A11">
        <v>56.9</v>
      </c>
      <c r="B11">
        <f t="shared" si="0"/>
        <v>-4.1844500523257713</v>
      </c>
    </row>
    <row r="12" spans="1:10">
      <c r="A12">
        <v>51.3</v>
      </c>
      <c r="B12">
        <f t="shared" si="0"/>
        <v>-4.1073882403062578</v>
      </c>
    </row>
    <row r="13" spans="1:10">
      <c r="A13">
        <v>6.4</v>
      </c>
      <c r="B13">
        <f t="shared" si="0"/>
        <v>-8.3455614495745465</v>
      </c>
    </row>
    <row r="14" spans="1:10">
      <c r="A14">
        <v>47.6</v>
      </c>
      <c r="B14">
        <f t="shared" si="0"/>
        <v>-4.0813405643243117</v>
      </c>
    </row>
    <row r="15" spans="1:10">
      <c r="A15">
        <v>90.1</v>
      </c>
      <c r="B15">
        <f t="shared" si="0"/>
        <v>-5.2415822482914249</v>
      </c>
    </row>
    <row r="16" spans="1:10">
      <c r="A16">
        <v>66.900000000000006</v>
      </c>
      <c r="B16">
        <f t="shared" si="0"/>
        <v>-4.4117672045293981</v>
      </c>
    </row>
    <row r="17" spans="1:2">
      <c r="A17">
        <v>43.3</v>
      </c>
      <c r="B17">
        <f t="shared" si="0"/>
        <v>-4.080899287441377</v>
      </c>
    </row>
    <row r="18" spans="1:2">
      <c r="A18">
        <v>70.8</v>
      </c>
      <c r="B18">
        <f t="shared" si="0"/>
        <v>-4.5255896584595634</v>
      </c>
    </row>
    <row r="19" spans="1:2">
      <c r="A19">
        <v>75.7</v>
      </c>
      <c r="B19">
        <f t="shared" si="0"/>
        <v>-4.6851726966165659</v>
      </c>
    </row>
    <row r="20" spans="1:2">
      <c r="A20">
        <v>66.8</v>
      </c>
      <c r="B20">
        <f t="shared" si="0"/>
        <v>-4.4090158869041085</v>
      </c>
    </row>
    <row r="21" spans="1:2">
      <c r="A21">
        <v>61.2</v>
      </c>
      <c r="B21">
        <f t="shared" si="0"/>
        <v>-4.2696427225643179</v>
      </c>
    </row>
    <row r="22" spans="1:2">
      <c r="A22">
        <v>65.8</v>
      </c>
      <c r="B22">
        <f t="shared" si="0"/>
        <v>-4.3819856193085434</v>
      </c>
    </row>
    <row r="23" spans="1:2">
      <c r="A23">
        <v>39.9</v>
      </c>
      <c r="B23">
        <f t="shared" si="0"/>
        <v>-4.1073909037531324</v>
      </c>
    </row>
    <row r="24" spans="1:2">
      <c r="A24">
        <v>39.9</v>
      </c>
      <c r="B24">
        <f t="shared" si="0"/>
        <v>-4.1073909037531324</v>
      </c>
    </row>
    <row r="25" spans="1:2">
      <c r="A25">
        <v>100.7</v>
      </c>
      <c r="B25">
        <f t="shared" si="0"/>
        <v>-5.7170197685098172</v>
      </c>
    </row>
    <row r="26" spans="1:2">
      <c r="A26">
        <v>84.2</v>
      </c>
      <c r="B26">
        <f t="shared" si="0"/>
        <v>-4.999535843680234</v>
      </c>
    </row>
    <row r="27" spans="1:2">
      <c r="A27">
        <v>13.3</v>
      </c>
      <c r="B27">
        <f t="shared" si="0"/>
        <v>-6.0961328894582154</v>
      </c>
    </row>
    <row r="28" spans="1:2">
      <c r="A28">
        <v>36.5</v>
      </c>
      <c r="B28">
        <f t="shared" si="0"/>
        <v>-4.1621782544961325</v>
      </c>
    </row>
    <row r="29" spans="1:2">
      <c r="A29">
        <v>90.8</v>
      </c>
      <c r="B29">
        <f t="shared" si="0"/>
        <v>-5.2714491808397961</v>
      </c>
    </row>
    <row r="30" spans="1:2">
      <c r="A30">
        <v>66.400000000000006</v>
      </c>
      <c r="B30">
        <f t="shared" si="0"/>
        <v>-4.3980978892464568</v>
      </c>
    </row>
    <row r="31" spans="1:2">
      <c r="A31">
        <v>54.4</v>
      </c>
      <c r="B31">
        <f t="shared" si="0"/>
        <v>-4.1449190255375088</v>
      </c>
    </row>
    <row r="32" spans="1:2">
      <c r="A32">
        <v>42.4</v>
      </c>
      <c r="B32">
        <f t="shared" si="0"/>
        <v>-4.0854175732152678</v>
      </c>
    </row>
    <row r="33" spans="1:2">
      <c r="A33">
        <v>76</v>
      </c>
      <c r="B33">
        <f t="shared" si="0"/>
        <v>-4.6954940785622012</v>
      </c>
    </row>
    <row r="34" spans="1:2">
      <c r="A34">
        <v>56.3</v>
      </c>
      <c r="B34">
        <f t="shared" si="0"/>
        <v>-4.1742533288587902</v>
      </c>
    </row>
    <row r="35" spans="1:2">
      <c r="A35">
        <v>27.1</v>
      </c>
      <c r="B35">
        <f t="shared" ref="B35:B66" si="1">(D$1-1)*LN(A35)-A35/$D$2-$D$1*LN($D$2)-$D$3</f>
        <v>-4.5137706134722864</v>
      </c>
    </row>
    <row r="36" spans="1:2">
      <c r="A36">
        <v>55.7</v>
      </c>
      <c r="B36">
        <f t="shared" si="1"/>
        <v>-4.1644976045381172</v>
      </c>
    </row>
    <row r="37" spans="1:2">
      <c r="A37">
        <v>46.5</v>
      </c>
      <c r="B37">
        <f t="shared" si="1"/>
        <v>-4.0779660707367276</v>
      </c>
    </row>
    <row r="38" spans="1:2">
      <c r="A38">
        <v>79.5</v>
      </c>
      <c r="B38">
        <f t="shared" si="1"/>
        <v>-4.8202590846047189</v>
      </c>
    </row>
    <row r="39" spans="1:2">
      <c r="A39">
        <v>32.4</v>
      </c>
      <c r="B39">
        <f t="shared" si="1"/>
        <v>-4.2738782637928212</v>
      </c>
    </row>
    <row r="40" spans="1:2">
      <c r="A40">
        <v>47</v>
      </c>
      <c r="B40">
        <f t="shared" si="1"/>
        <v>-4.0792366399360782</v>
      </c>
    </row>
    <row r="41" spans="1:2">
      <c r="A41">
        <v>36.799999999999997</v>
      </c>
      <c r="B41">
        <f t="shared" si="1"/>
        <v>-4.1560744883356913</v>
      </c>
    </row>
    <row r="42" spans="1:2">
      <c r="A42">
        <v>47.1</v>
      </c>
      <c r="B42">
        <f t="shared" si="1"/>
        <v>-4.0795437848876928</v>
      </c>
    </row>
    <row r="43" spans="1:2">
      <c r="A43">
        <v>23.3</v>
      </c>
      <c r="B43">
        <f t="shared" si="1"/>
        <v>-4.7751078447774988</v>
      </c>
    </row>
    <row r="44" spans="1:2">
      <c r="A44">
        <v>85.3</v>
      </c>
      <c r="B44">
        <f t="shared" si="1"/>
        <v>-5.0432933706073451</v>
      </c>
    </row>
    <row r="45" spans="1:2">
      <c r="A45">
        <v>55.4</v>
      </c>
      <c r="B45">
        <f t="shared" si="1"/>
        <v>-4.1597880901487452</v>
      </c>
    </row>
    <row r="46" spans="1:2">
      <c r="A46">
        <v>73.5</v>
      </c>
      <c r="B46">
        <f t="shared" si="1"/>
        <v>-4.6113776879536923</v>
      </c>
    </row>
    <row r="47" spans="1:2">
      <c r="A47">
        <v>77.5</v>
      </c>
      <c r="B47">
        <f t="shared" si="1"/>
        <v>-4.7479990556361011</v>
      </c>
    </row>
    <row r="48" spans="1:2">
      <c r="A48">
        <v>46.6</v>
      </c>
      <c r="B48">
        <f t="shared" si="1"/>
        <v>-4.0781845779714958</v>
      </c>
    </row>
    <row r="49" spans="1:2">
      <c r="A49">
        <v>42.7</v>
      </c>
      <c r="B49">
        <f t="shared" si="1"/>
        <v>-4.0837207092241643</v>
      </c>
    </row>
    <row r="50" spans="1:2">
      <c r="A50">
        <v>87.6</v>
      </c>
      <c r="B50">
        <f t="shared" si="1"/>
        <v>-5.1368538132048807</v>
      </c>
    </row>
    <row r="51" spans="1:2">
      <c r="A51">
        <v>49.8</v>
      </c>
      <c r="B51">
        <f t="shared" si="1"/>
        <v>-4.0942189797603818</v>
      </c>
    </row>
    <row r="52" spans="1:2">
      <c r="A52">
        <v>66.099999999999994</v>
      </c>
      <c r="B52">
        <f t="shared" si="1"/>
        <v>-4.3900017651948398</v>
      </c>
    </row>
    <row r="53" spans="1:2">
      <c r="A53">
        <v>36.6</v>
      </c>
      <c r="B53">
        <f t="shared" si="1"/>
        <v>-4.1601147337883129</v>
      </c>
    </row>
    <row r="54" spans="1:2">
      <c r="A54">
        <v>86.9</v>
      </c>
      <c r="B54">
        <f t="shared" si="1"/>
        <v>-5.1080889479901765</v>
      </c>
    </row>
    <row r="55" spans="1:2">
      <c r="A55">
        <v>76.7</v>
      </c>
      <c r="B55">
        <f t="shared" si="1"/>
        <v>-4.7198117559869646</v>
      </c>
    </row>
    <row r="56" spans="1:2">
      <c r="A56">
        <v>38.4</v>
      </c>
      <c r="B56">
        <f t="shared" si="1"/>
        <v>-4.1277796933383799</v>
      </c>
    </row>
    <row r="57" spans="1:2">
      <c r="A57">
        <v>68.099999999999994</v>
      </c>
      <c r="B57">
        <f t="shared" si="1"/>
        <v>-4.4454523566764577</v>
      </c>
    </row>
    <row r="58" spans="1:2">
      <c r="A58">
        <v>36.799999999999997</v>
      </c>
      <c r="B58">
        <f t="shared" si="1"/>
        <v>-4.1560744883356913</v>
      </c>
    </row>
    <row r="59" spans="1:2">
      <c r="A59">
        <v>54</v>
      </c>
      <c r="B59">
        <f t="shared" si="1"/>
        <v>-4.1393361014846102</v>
      </c>
    </row>
    <row r="60" spans="1:2">
      <c r="A60">
        <v>29.6</v>
      </c>
      <c r="B60">
        <f t="shared" si="1"/>
        <v>-4.385146555598566</v>
      </c>
    </row>
    <row r="61" spans="1:2">
      <c r="A61">
        <v>72.7</v>
      </c>
      <c r="B61">
        <f t="shared" si="1"/>
        <v>-4.585394928075659</v>
      </c>
    </row>
    <row r="62" spans="1:2">
      <c r="A62">
        <v>66.900000000000006</v>
      </c>
      <c r="B62">
        <f t="shared" si="1"/>
        <v>-4.4117672045293981</v>
      </c>
    </row>
    <row r="63" spans="1:2">
      <c r="A63">
        <v>47.3</v>
      </c>
      <c r="B63">
        <f t="shared" si="1"/>
        <v>-4.0802105065705385</v>
      </c>
    </row>
    <row r="64" spans="1:2">
      <c r="A64">
        <v>64.099999999999994</v>
      </c>
      <c r="B64">
        <f t="shared" si="1"/>
        <v>-4.3381073503121685</v>
      </c>
    </row>
    <row r="65" spans="1:2">
      <c r="A65">
        <v>32.200000000000003</v>
      </c>
      <c r="B65">
        <f t="shared" si="1"/>
        <v>-4.2808008488093785</v>
      </c>
    </row>
    <row r="66" spans="1:2">
      <c r="A66">
        <v>53.2</v>
      </c>
      <c r="B66">
        <f t="shared" si="1"/>
        <v>-4.1288125807088862</v>
      </c>
    </row>
    <row r="67" spans="1:2">
      <c r="A67">
        <v>81.900000000000006</v>
      </c>
      <c r="B67">
        <f t="shared" ref="B67:B98" si="2">(D$1-1)*LN(A67)-A67/$D$2-$D$1*LN($D$2)-$D$3</f>
        <v>-4.9102051008381205</v>
      </c>
    </row>
    <row r="68" spans="1:2">
      <c r="A68">
        <v>25.8</v>
      </c>
      <c r="B68">
        <f t="shared" si="2"/>
        <v>-4.5933673079884096</v>
      </c>
    </row>
    <row r="69" spans="1:2">
      <c r="A69">
        <v>69.099999999999994</v>
      </c>
      <c r="B69">
        <f t="shared" si="2"/>
        <v>-4.4744461719340913</v>
      </c>
    </row>
    <row r="70" spans="1:2">
      <c r="A70">
        <v>87.6</v>
      </c>
      <c r="B70">
        <f t="shared" si="2"/>
        <v>-5.1368538132048807</v>
      </c>
    </row>
    <row r="71" spans="1:2">
      <c r="A71">
        <v>54.2</v>
      </c>
      <c r="B71">
        <f t="shared" si="2"/>
        <v>-4.142101129579987</v>
      </c>
    </row>
    <row r="72" spans="1:2">
      <c r="A72">
        <v>47.8</v>
      </c>
      <c r="B72">
        <f t="shared" si="2"/>
        <v>-4.0821797382810638</v>
      </c>
    </row>
    <row r="73" spans="1:2">
      <c r="A73">
        <v>44.4</v>
      </c>
      <c r="B73">
        <f t="shared" si="2"/>
        <v>-4.0776484955172778</v>
      </c>
    </row>
    <row r="74" spans="1:2">
      <c r="A74">
        <v>61.4</v>
      </c>
      <c r="B74">
        <f t="shared" si="2"/>
        <v>-4.2740936569952384</v>
      </c>
    </row>
    <row r="75" spans="1:2">
      <c r="A75">
        <v>40.799999999999997</v>
      </c>
      <c r="B75">
        <f t="shared" si="2"/>
        <v>-4.0978194183517251</v>
      </c>
    </row>
    <row r="76" spans="1:2">
      <c r="A76">
        <v>25.6</v>
      </c>
      <c r="B76">
        <f t="shared" si="2"/>
        <v>-4.6064639549531963</v>
      </c>
    </row>
    <row r="77" spans="1:2">
      <c r="A77">
        <v>59.2</v>
      </c>
      <c r="B77">
        <f t="shared" si="2"/>
        <v>-4.2274598236231737</v>
      </c>
    </row>
    <row r="78" spans="1:2">
      <c r="A78">
        <v>90</v>
      </c>
      <c r="B78">
        <f t="shared" si="2"/>
        <v>-5.2373345902178068</v>
      </c>
    </row>
    <row r="79" spans="1:2">
      <c r="A79">
        <v>20.3</v>
      </c>
      <c r="B79">
        <f t="shared" si="2"/>
        <v>-5.0534827286941786</v>
      </c>
    </row>
    <row r="80" spans="1:2">
      <c r="A80">
        <v>93.2</v>
      </c>
      <c r="B80">
        <f t="shared" si="2"/>
        <v>-5.3755805590310972</v>
      </c>
    </row>
    <row r="81" spans="1:2">
      <c r="A81">
        <v>26.2</v>
      </c>
      <c r="B81">
        <f t="shared" si="2"/>
        <v>-4.5678704127077348</v>
      </c>
    </row>
    <row r="82" spans="1:2">
      <c r="A82">
        <v>90.2</v>
      </c>
      <c r="B82">
        <f t="shared" si="2"/>
        <v>-5.2458346891192198</v>
      </c>
    </row>
    <row r="83" spans="1:2">
      <c r="A83">
        <v>92</v>
      </c>
      <c r="B83">
        <f t="shared" si="2"/>
        <v>-5.3231845603613612</v>
      </c>
    </row>
    <row r="84" spans="1:2">
      <c r="A84">
        <v>67.599999999999994</v>
      </c>
      <c r="B84">
        <f t="shared" si="2"/>
        <v>-4.4312678903054801</v>
      </c>
    </row>
    <row r="85" spans="1:2">
      <c r="A85">
        <v>87.6</v>
      </c>
      <c r="B85">
        <f t="shared" si="2"/>
        <v>-5.1368538132048807</v>
      </c>
    </row>
    <row r="86" spans="1:2">
      <c r="A86">
        <v>29.1</v>
      </c>
      <c r="B86">
        <f t="shared" si="2"/>
        <v>-4.4084954248876036</v>
      </c>
    </row>
    <row r="87" spans="1:2">
      <c r="A87">
        <v>26.4</v>
      </c>
      <c r="B87">
        <f t="shared" si="2"/>
        <v>-4.5554630941477319</v>
      </c>
    </row>
    <row r="88" spans="1:2">
      <c r="A88">
        <v>61.6</v>
      </c>
      <c r="B88">
        <f t="shared" si="2"/>
        <v>-4.2785857872248103</v>
      </c>
    </row>
    <row r="89" spans="1:2">
      <c r="A89">
        <v>62.8</v>
      </c>
      <c r="B89">
        <f t="shared" si="2"/>
        <v>-4.30638890368368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89"/>
  <sheetViews>
    <sheetView zoomScaleNormal="100" workbookViewId="0">
      <selection activeCell="D5" sqref="D5"/>
    </sheetView>
  </sheetViews>
  <sheetFormatPr defaultColWidth="9" defaultRowHeight="15"/>
  <sheetData>
    <row r="1" spans="1:10">
      <c r="B1" t="s">
        <v>32</v>
      </c>
      <c r="D1">
        <v>3.3017896069738</v>
      </c>
    </row>
    <row r="2" spans="1:10">
      <c r="A2" t="s">
        <v>32</v>
      </c>
      <c r="D2">
        <v>15.2334663129657</v>
      </c>
    </row>
    <row r="3" spans="1:10">
      <c r="A3">
        <v>29.9</v>
      </c>
      <c r="B3">
        <f t="shared" ref="B3:B34" si="0">(D$1-1)*LN(A3)-A3/$D$2-$D$1*LN($D$2)-$D$3</f>
        <v>-4.122986097295569</v>
      </c>
      <c r="D3">
        <f>GAMMALN(D1)</f>
        <v>0.98895106939810085</v>
      </c>
    </row>
    <row r="4" spans="1:10">
      <c r="A4">
        <v>56.2</v>
      </c>
      <c r="B4">
        <f t="shared" si="0"/>
        <v>-4.3968846679383331</v>
      </c>
      <c r="J4">
        <f>MAX($D$5)</f>
        <v>-402.8827326756998</v>
      </c>
    </row>
    <row r="5" spans="1:10">
      <c r="A5">
        <v>77.3</v>
      </c>
      <c r="B5">
        <f t="shared" si="0"/>
        <v>-5.0482348838291022</v>
      </c>
      <c r="D5">
        <f>SUM(B3:B148)</f>
        <v>-402.8827326756998</v>
      </c>
      <c r="J5">
        <f>COUNT($D$1:$D$2)</f>
        <v>2</v>
      </c>
    </row>
    <row r="6" spans="1:10">
      <c r="A6">
        <v>34.6</v>
      </c>
      <c r="B6">
        <f t="shared" si="0"/>
        <v>-4.095467082950992</v>
      </c>
      <c r="J6" t="b">
        <f t="array" ref="J6">$D$1:$D$2&gt;=0.00001</f>
        <v>1</v>
      </c>
    </row>
    <row r="7" spans="1:10">
      <c r="A7">
        <v>67.599999999999994</v>
      </c>
      <c r="B7">
        <f t="shared" si="0"/>
        <v>-4.7201166524792155</v>
      </c>
      <c r="E7">
        <f>D1*D2</f>
        <v>50.297700750335636</v>
      </c>
      <c r="J7">
        <f>{100,100,0.000001,0.05,FALSE,FALSE,FALSE,1,1,1,0.0001,FALSE}</f>
        <v>100</v>
      </c>
    </row>
    <row r="8" spans="1:10">
      <c r="A8">
        <v>47</v>
      </c>
      <c r="B8">
        <f t="shared" si="0"/>
        <v>-4.2044401925948218</v>
      </c>
      <c r="E8">
        <f>D1*D2^2</f>
        <v>766.2083299998676</v>
      </c>
    </row>
    <row r="9" spans="1:10">
      <c r="A9">
        <v>73.2</v>
      </c>
      <c r="B9">
        <f t="shared" si="0"/>
        <v>-4.9045347856108927</v>
      </c>
      <c r="E9">
        <f>SQRT(E8)</f>
        <v>27.680468384763067</v>
      </c>
    </row>
    <row r="10" spans="1:10">
      <c r="A10">
        <v>39.799999999999997</v>
      </c>
      <c r="B10">
        <f t="shared" si="0"/>
        <v>-4.1145397788842741</v>
      </c>
    </row>
    <row r="11" spans="1:10">
      <c r="A11">
        <v>94</v>
      </c>
      <c r="B11">
        <f t="shared" si="0"/>
        <v>-5.6942734514853042</v>
      </c>
    </row>
    <row r="12" spans="1:10">
      <c r="A12">
        <v>72.8</v>
      </c>
      <c r="B12">
        <f t="shared" si="0"/>
        <v>-4.8908893864898353</v>
      </c>
    </row>
    <row r="13" spans="1:10">
      <c r="A13">
        <v>18.399999999999999</v>
      </c>
      <c r="B13">
        <f t="shared" si="0"/>
        <v>-4.4856061182584499</v>
      </c>
    </row>
    <row r="14" spans="1:10">
      <c r="A14">
        <v>85.5</v>
      </c>
      <c r="B14">
        <f t="shared" si="0"/>
        <v>-5.3544514021508336</v>
      </c>
    </row>
    <row r="15" spans="1:10">
      <c r="A15">
        <v>44.9</v>
      </c>
      <c r="B15">
        <f t="shared" si="0"/>
        <v>-4.17180017472971</v>
      </c>
    </row>
    <row r="16" spans="1:10">
      <c r="A16">
        <v>103.3</v>
      </c>
      <c r="B16">
        <f t="shared" si="0"/>
        <v>-6.0876146023774096</v>
      </c>
    </row>
    <row r="17" spans="1:2">
      <c r="A17">
        <v>29.7</v>
      </c>
      <c r="B17">
        <f t="shared" si="0"/>
        <v>-4.1253054194431593</v>
      </c>
    </row>
    <row r="18" spans="1:2">
      <c r="A18">
        <v>73.5</v>
      </c>
      <c r="B18">
        <f t="shared" si="0"/>
        <v>-4.9148139824186403</v>
      </c>
    </row>
    <row r="19" spans="1:2">
      <c r="A19">
        <v>44.4</v>
      </c>
      <c r="B19">
        <f t="shared" si="0"/>
        <v>-4.1647538929565426</v>
      </c>
    </row>
    <row r="20" spans="1:2">
      <c r="A20">
        <v>72.900000000000006</v>
      </c>
      <c r="B20">
        <f t="shared" si="0"/>
        <v>-4.8942942512752383</v>
      </c>
    </row>
    <row r="21" spans="1:2">
      <c r="A21">
        <v>35.799999999999997</v>
      </c>
      <c r="B21">
        <f t="shared" si="0"/>
        <v>-4.0957633110332905</v>
      </c>
    </row>
    <row r="22" spans="1:2">
      <c r="A22">
        <v>141.5</v>
      </c>
      <c r="B22">
        <f t="shared" si="0"/>
        <v>-7.8709648491249427</v>
      </c>
    </row>
    <row r="23" spans="1:2">
      <c r="A23">
        <v>83.3</v>
      </c>
      <c r="B23">
        <f t="shared" si="0"/>
        <v>-5.2700351843020874</v>
      </c>
    </row>
    <row r="24" spans="1:2">
      <c r="A24">
        <v>67.5</v>
      </c>
      <c r="B24">
        <f t="shared" si="0"/>
        <v>-4.7169596935613791</v>
      </c>
    </row>
    <row r="25" spans="1:2">
      <c r="A25">
        <v>88.5</v>
      </c>
      <c r="B25">
        <f t="shared" si="0"/>
        <v>-5.4720063040097724</v>
      </c>
    </row>
    <row r="26" spans="1:2">
      <c r="A26">
        <v>11.3</v>
      </c>
      <c r="B26">
        <f t="shared" si="0"/>
        <v>-5.1417598145725307</v>
      </c>
    </row>
    <row r="27" spans="1:2">
      <c r="A27">
        <v>29.2</v>
      </c>
      <c r="B27">
        <f t="shared" si="0"/>
        <v>-4.1315635074344828</v>
      </c>
    </row>
    <row r="28" spans="1:2">
      <c r="A28">
        <v>46.5</v>
      </c>
      <c r="B28">
        <f t="shared" si="0"/>
        <v>-4.1962360273400279</v>
      </c>
    </row>
    <row r="29" spans="1:2">
      <c r="A29">
        <v>48.4</v>
      </c>
      <c r="B29">
        <f t="shared" si="0"/>
        <v>-4.2287804936871458</v>
      </c>
    </row>
    <row r="30" spans="1:2">
      <c r="A30">
        <v>54.8</v>
      </c>
      <c r="B30">
        <f t="shared" si="0"/>
        <v>-4.3630479907019097</v>
      </c>
    </row>
    <row r="31" spans="1:2">
      <c r="A31">
        <v>37.4</v>
      </c>
      <c r="B31">
        <f t="shared" si="0"/>
        <v>-4.1001545049333465</v>
      </c>
    </row>
    <row r="32" spans="1:2">
      <c r="A32">
        <v>57.3</v>
      </c>
      <c r="B32">
        <f t="shared" si="0"/>
        <v>-4.4244765200387492</v>
      </c>
    </row>
    <row r="33" spans="1:2">
      <c r="A33">
        <v>76.400000000000006</v>
      </c>
      <c r="B33">
        <f t="shared" si="0"/>
        <v>-5.016111291991562</v>
      </c>
    </row>
    <row r="34" spans="1:2">
      <c r="A34">
        <v>35.200000000000003</v>
      </c>
      <c r="B34">
        <f t="shared" si="0"/>
        <v>-4.0952807587729962</v>
      </c>
    </row>
    <row r="35" spans="1:2">
      <c r="A35">
        <v>11.7</v>
      </c>
      <c r="B35">
        <f t="shared" ref="B35:B66" si="1">(D$1-1)*LN(A35)-A35/$D$2-$D$1*LN($D$2)-$D$3</f>
        <v>-5.0879474705699801</v>
      </c>
    </row>
    <row r="36" spans="1:2">
      <c r="A36">
        <v>29.1</v>
      </c>
      <c r="B36">
        <f t="shared" si="1"/>
        <v>-4.1328953833491697</v>
      </c>
    </row>
    <row r="37" spans="1:2">
      <c r="A37">
        <v>15.9</v>
      </c>
      <c r="B37">
        <f t="shared" si="1"/>
        <v>-4.6576276818059839</v>
      </c>
    </row>
    <row r="38" spans="1:2">
      <c r="A38">
        <v>31.8</v>
      </c>
      <c r="B38">
        <f t="shared" si="1"/>
        <v>-4.1059032701661708</v>
      </c>
    </row>
    <row r="39" spans="1:2">
      <c r="A39">
        <v>26.2</v>
      </c>
      <c r="B39">
        <f t="shared" si="1"/>
        <v>-4.1841640805138178</v>
      </c>
    </row>
    <row r="40" spans="1:2">
      <c r="A40">
        <v>81.8</v>
      </c>
      <c r="B40">
        <f t="shared" si="1"/>
        <v>-5.2133942948327547</v>
      </c>
    </row>
    <row r="41" spans="1:2">
      <c r="A41">
        <v>123.4</v>
      </c>
      <c r="B41">
        <f t="shared" si="1"/>
        <v>-6.9978341477832542</v>
      </c>
    </row>
    <row r="42" spans="1:2">
      <c r="A42">
        <v>39.1</v>
      </c>
      <c r="B42">
        <f t="shared" si="1"/>
        <v>-4.1094322998329682</v>
      </c>
    </row>
    <row r="43" spans="1:2">
      <c r="A43">
        <v>9.6999999999999993</v>
      </c>
      <c r="B43">
        <f t="shared" si="1"/>
        <v>-5.3881578727117372</v>
      </c>
    </row>
    <row r="44" spans="1:2">
      <c r="A44">
        <v>59.7</v>
      </c>
      <c r="B44">
        <f t="shared" si="1"/>
        <v>-4.4875787364250828</v>
      </c>
    </row>
    <row r="45" spans="1:2">
      <c r="A45">
        <v>18</v>
      </c>
      <c r="B45">
        <f t="shared" si="1"/>
        <v>-4.5099389608465303</v>
      </c>
    </row>
    <row r="46" spans="1:2">
      <c r="A46">
        <v>56.2</v>
      </c>
      <c r="B46">
        <f t="shared" si="1"/>
        <v>-4.3968846679383331</v>
      </c>
    </row>
    <row r="47" spans="1:2">
      <c r="A47">
        <v>19.7</v>
      </c>
      <c r="B47">
        <f t="shared" si="1"/>
        <v>-4.4138060353515147</v>
      </c>
    </row>
    <row r="48" spans="1:2">
      <c r="A48">
        <v>30.3</v>
      </c>
      <c r="B48">
        <f t="shared" si="1"/>
        <v>-4.1186550573899652</v>
      </c>
    </row>
    <row r="49" spans="1:2">
      <c r="A49">
        <v>45.9</v>
      </c>
      <c r="B49">
        <f t="shared" si="1"/>
        <v>-4.1867428543226133</v>
      </c>
    </row>
    <row r="50" spans="1:2">
      <c r="A50">
        <v>8.1999999999999993</v>
      </c>
      <c r="B50">
        <f t="shared" si="1"/>
        <v>-5.6763720819735903</v>
      </c>
    </row>
    <row r="51" spans="1:2">
      <c r="A51">
        <v>35.1</v>
      </c>
      <c r="B51">
        <f t="shared" si="1"/>
        <v>-4.0952647459058431</v>
      </c>
    </row>
    <row r="52" spans="1:2">
      <c r="A52">
        <v>56.2</v>
      </c>
      <c r="B52">
        <f t="shared" si="1"/>
        <v>-4.3968846679383331</v>
      </c>
    </row>
    <row r="53" spans="1:2">
      <c r="A53">
        <v>16.8</v>
      </c>
      <c r="B53">
        <f t="shared" si="1"/>
        <v>-4.5899721059809453</v>
      </c>
    </row>
    <row r="54" spans="1:2">
      <c r="A54">
        <v>57.3</v>
      </c>
      <c r="B54">
        <f t="shared" si="1"/>
        <v>-4.4244765200387492</v>
      </c>
    </row>
    <row r="55" spans="1:2">
      <c r="A55">
        <v>83</v>
      </c>
      <c r="B55">
        <f t="shared" si="1"/>
        <v>-5.2586464239120092</v>
      </c>
    </row>
    <row r="56" spans="1:2">
      <c r="A56">
        <v>35.799999999999997</v>
      </c>
      <c r="B56">
        <f t="shared" si="1"/>
        <v>-4.0957633110332905</v>
      </c>
    </row>
    <row r="57" spans="1:2">
      <c r="A57">
        <v>75.5</v>
      </c>
      <c r="B57">
        <f t="shared" si="1"/>
        <v>-4.9843071436587314</v>
      </c>
    </row>
    <row r="58" spans="1:2">
      <c r="A58">
        <v>29.5</v>
      </c>
      <c r="B58">
        <f t="shared" si="1"/>
        <v>-4.1277291228578772</v>
      </c>
    </row>
    <row r="59" spans="1:2">
      <c r="A59">
        <v>96.8</v>
      </c>
      <c r="B59">
        <f t="shared" si="1"/>
        <v>-5.8105166702220785</v>
      </c>
    </row>
    <row r="60" spans="1:2">
      <c r="A60">
        <v>41.7</v>
      </c>
      <c r="B60">
        <f t="shared" si="1"/>
        <v>-4.1319230122138988</v>
      </c>
    </row>
    <row r="61" spans="1:2">
      <c r="A61">
        <v>16.100000000000001</v>
      </c>
      <c r="B61">
        <f t="shared" si="1"/>
        <v>-4.641983925304717</v>
      </c>
    </row>
    <row r="62" spans="1:2">
      <c r="A62">
        <v>29.7</v>
      </c>
      <c r="B62">
        <f t="shared" si="1"/>
        <v>-4.1253054194431593</v>
      </c>
    </row>
    <row r="63" spans="1:2">
      <c r="A63">
        <v>49.1</v>
      </c>
      <c r="B63">
        <f t="shared" si="1"/>
        <v>-4.2416800466680469</v>
      </c>
    </row>
    <row r="64" spans="1:2">
      <c r="A64">
        <v>43</v>
      </c>
      <c r="B64">
        <f t="shared" si="1"/>
        <v>-4.146598826775608</v>
      </c>
    </row>
    <row r="65" spans="1:2">
      <c r="A65">
        <v>44.5</v>
      </c>
      <c r="B65">
        <f t="shared" si="1"/>
        <v>-4.1661400055716422</v>
      </c>
    </row>
    <row r="66" spans="1:2">
      <c r="A66">
        <v>26.5</v>
      </c>
      <c r="B66">
        <f t="shared" si="1"/>
        <v>-4.1776509464963585</v>
      </c>
    </row>
    <row r="67" spans="1:2">
      <c r="A67">
        <v>17.600000000000001</v>
      </c>
      <c r="B67">
        <f t="shared" ref="B67:B98" si="2">(D$1-1)*LN(A67)-A67/$D$2-$D$1*LN($D$2)-$D$3</f>
        <v>-4.5354087704159758</v>
      </c>
    </row>
    <row r="68" spans="1:2">
      <c r="A68">
        <v>70.599999999999994</v>
      </c>
      <c r="B68">
        <f t="shared" si="2"/>
        <v>-4.817102796064451</v>
      </c>
    </row>
    <row r="69" spans="1:2">
      <c r="A69">
        <v>59.3</v>
      </c>
      <c r="B69">
        <f t="shared" si="2"/>
        <v>-4.4767950340800207</v>
      </c>
    </row>
    <row r="70" spans="1:2">
      <c r="A70">
        <v>79.3</v>
      </c>
      <c r="B70">
        <f t="shared" si="2"/>
        <v>-5.1207274541390113</v>
      </c>
    </row>
    <row r="71" spans="1:2">
      <c r="A71">
        <v>42.9</v>
      </c>
      <c r="B71">
        <f t="shared" si="2"/>
        <v>-4.1453935658287984</v>
      </c>
    </row>
    <row r="72" spans="1:2">
      <c r="A72">
        <v>67.3</v>
      </c>
      <c r="B72">
        <f t="shared" si="2"/>
        <v>-4.7106609465607496</v>
      </c>
    </row>
    <row r="73" spans="1:2">
      <c r="A73">
        <v>69.8</v>
      </c>
      <c r="B73">
        <f t="shared" si="2"/>
        <v>-4.7908183476079538</v>
      </c>
    </row>
    <row r="74" spans="1:2">
      <c r="A74">
        <v>39</v>
      </c>
      <c r="B74">
        <f t="shared" si="2"/>
        <v>-4.1087622765602285</v>
      </c>
    </row>
    <row r="75" spans="1:2">
      <c r="A75">
        <v>22.6</v>
      </c>
      <c r="B75">
        <f t="shared" si="2"/>
        <v>-4.2880686735295219</v>
      </c>
    </row>
    <row r="76" spans="1:2">
      <c r="A76">
        <v>50.8</v>
      </c>
      <c r="B76">
        <f t="shared" si="2"/>
        <v>-4.2749296977369129</v>
      </c>
    </row>
    <row r="77" spans="1:2">
      <c r="A77">
        <v>81.599999999999994</v>
      </c>
      <c r="B77">
        <f t="shared" si="2"/>
        <v>-5.2059000452917203</v>
      </c>
    </row>
    <row r="78" spans="1:2">
      <c r="A78">
        <v>77.8</v>
      </c>
      <c r="B78">
        <f t="shared" si="2"/>
        <v>-5.0662166221098941</v>
      </c>
    </row>
    <row r="79" spans="1:2">
      <c r="A79">
        <v>21.6</v>
      </c>
      <c r="B79">
        <f t="shared" si="2"/>
        <v>-4.3265948845195092</v>
      </c>
    </row>
    <row r="80" spans="1:2">
      <c r="A80">
        <v>42.8</v>
      </c>
      <c r="B80">
        <f t="shared" si="2"/>
        <v>-4.14420081185522</v>
      </c>
    </row>
    <row r="81" spans="1:2">
      <c r="A81">
        <v>21.7</v>
      </c>
      <c r="B81">
        <f t="shared" si="2"/>
        <v>-4.3225275370697771</v>
      </c>
    </row>
    <row r="82" spans="1:2">
      <c r="A82">
        <v>83.6</v>
      </c>
      <c r="B82">
        <f t="shared" si="2"/>
        <v>-5.2814537999583697</v>
      </c>
    </row>
    <row r="83" spans="1:2">
      <c r="A83">
        <v>49.4</v>
      </c>
      <c r="B83">
        <f t="shared" si="2"/>
        <v>-4.247352432222665</v>
      </c>
    </row>
    <row r="84" spans="1:2">
      <c r="A84">
        <v>50.6</v>
      </c>
      <c r="B84">
        <f t="shared" si="2"/>
        <v>-4.2708807591740685</v>
      </c>
    </row>
    <row r="85" spans="1:2">
      <c r="A85">
        <v>54.4</v>
      </c>
      <c r="B85">
        <f t="shared" si="2"/>
        <v>-4.3536530171762742</v>
      </c>
    </row>
    <row r="86" spans="1:2">
      <c r="A86">
        <v>11</v>
      </c>
      <c r="B86">
        <f t="shared" si="2"/>
        <v>-5.1840016277013676</v>
      </c>
    </row>
    <row r="87" spans="1:2">
      <c r="A87">
        <v>46.2</v>
      </c>
      <c r="B87">
        <f t="shared" si="2"/>
        <v>-4.1914409116076623</v>
      </c>
    </row>
    <row r="88" spans="1:2">
      <c r="A88">
        <v>45.2</v>
      </c>
      <c r="B88">
        <f t="shared" si="2"/>
        <v>-4.1761653677595802</v>
      </c>
    </row>
    <row r="89" spans="1:2">
      <c r="A89">
        <v>49.4</v>
      </c>
      <c r="B89">
        <f t="shared" si="2"/>
        <v>-4.247352432222665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8"/>
  <sheetViews>
    <sheetView zoomScaleNormal="100" workbookViewId="0">
      <selection activeCell="D5" sqref="D5"/>
    </sheetView>
  </sheetViews>
  <sheetFormatPr defaultColWidth="9" defaultRowHeight="15"/>
  <sheetData>
    <row r="1" spans="1:10">
      <c r="B1" t="s">
        <v>33</v>
      </c>
      <c r="D1">
        <v>2.3982588753806802</v>
      </c>
    </row>
    <row r="2" spans="1:10">
      <c r="A2" t="s">
        <v>33</v>
      </c>
      <c r="D2">
        <v>18.536698084598701</v>
      </c>
    </row>
    <row r="3" spans="1:10">
      <c r="A3">
        <v>48.6</v>
      </c>
      <c r="B3">
        <f t="shared" ref="B3:B34" si="0">(D$1-1)*LN(A3)-A3/$D$2-$D$1*LN($D$2)-$D$3</f>
        <v>-4.4095606337310169</v>
      </c>
      <c r="D3">
        <f>GAMMALN(D1)</f>
        <v>0.21572332122361337</v>
      </c>
    </row>
    <row r="4" spans="1:10">
      <c r="A4">
        <v>65.8</v>
      </c>
      <c r="B4">
        <f t="shared" si="0"/>
        <v>-4.9137824521268616</v>
      </c>
      <c r="J4">
        <f>MAX($D$5)</f>
        <v>-397.49755249772795</v>
      </c>
    </row>
    <row r="5" spans="1:10">
      <c r="A5">
        <v>46.6</v>
      </c>
      <c r="B5">
        <f t="shared" si="0"/>
        <v>-4.3604255714025459</v>
      </c>
      <c r="D5">
        <f>SUM(B3:B147)</f>
        <v>-397.49755249772795</v>
      </c>
      <c r="J5">
        <f>COUNT($D$1:$D$2)</f>
        <v>2</v>
      </c>
    </row>
    <row r="6" spans="1:10">
      <c r="A6">
        <v>22.9</v>
      </c>
      <c r="B6">
        <f t="shared" si="0"/>
        <v>-4.0752927915826707</v>
      </c>
      <c r="J6" t="b">
        <f t="array" ref="J6">$D$1:$D$2&gt;=0.00001</f>
        <v>1</v>
      </c>
    </row>
    <row r="7" spans="1:10">
      <c r="A7">
        <v>85.2</v>
      </c>
      <c r="B7">
        <f t="shared" si="0"/>
        <v>-5.5990706762648541</v>
      </c>
      <c r="E7">
        <f>D1*D2</f>
        <v>44.455800701640889</v>
      </c>
      <c r="J7">
        <f>{100,100,0.000001,0.05,FALSE,FALSE,FALSE,1,1,1,0.0001,FALSE}</f>
        <v>100</v>
      </c>
    </row>
    <row r="8" spans="1:10">
      <c r="A8">
        <v>60.1</v>
      </c>
      <c r="B8">
        <f t="shared" si="0"/>
        <v>-4.7329805541959757</v>
      </c>
      <c r="E8">
        <f>D1*D2^2</f>
        <v>824.06375571540832</v>
      </c>
    </row>
    <row r="9" spans="1:10">
      <c r="A9">
        <v>54.9</v>
      </c>
      <c r="B9">
        <f t="shared" si="0"/>
        <v>-4.5789934688068765</v>
      </c>
      <c r="E9">
        <f>SQRT(E8)</f>
        <v>28.706510685128702</v>
      </c>
    </row>
    <row r="10" spans="1:10">
      <c r="A10">
        <v>28.5</v>
      </c>
      <c r="B10">
        <f t="shared" si="0"/>
        <v>-4.071503071203086</v>
      </c>
    </row>
    <row r="11" spans="1:10">
      <c r="A11">
        <v>33.6</v>
      </c>
      <c r="B11">
        <f t="shared" si="0"/>
        <v>-4.116448832927956</v>
      </c>
    </row>
    <row r="12" spans="1:10">
      <c r="A12">
        <v>46.3</v>
      </c>
      <c r="B12">
        <f t="shared" si="0"/>
        <v>-4.353272226152332</v>
      </c>
    </row>
    <row r="13" spans="1:10">
      <c r="A13">
        <v>0.5</v>
      </c>
      <c r="B13">
        <f t="shared" si="0"/>
        <v>-8.2142182595552882</v>
      </c>
    </row>
    <row r="14" spans="1:10">
      <c r="A14">
        <v>19.100000000000001</v>
      </c>
      <c r="B14">
        <f t="shared" si="0"/>
        <v>-4.1240061192841191</v>
      </c>
    </row>
    <row r="15" spans="1:10">
      <c r="A15">
        <v>40.4</v>
      </c>
      <c r="B15">
        <f t="shared" si="0"/>
        <v>-4.2255843980256937</v>
      </c>
    </row>
    <row r="16" spans="1:10">
      <c r="A16">
        <v>60.6</v>
      </c>
      <c r="B16">
        <f t="shared" si="0"/>
        <v>-4.7483694275432189</v>
      </c>
    </row>
    <row r="17" spans="1:2">
      <c r="A17">
        <v>57.3</v>
      </c>
      <c r="B17">
        <f t="shared" si="0"/>
        <v>-4.6486386783992568</v>
      </c>
    </row>
    <row r="18" spans="1:2">
      <c r="A18">
        <v>22</v>
      </c>
      <c r="B18">
        <f t="shared" si="0"/>
        <v>-4.082802885880735</v>
      </c>
    </row>
    <row r="19" spans="1:2">
      <c r="A19">
        <v>76.099999999999994</v>
      </c>
      <c r="B19">
        <f t="shared" si="0"/>
        <v>-5.2660903798583316</v>
      </c>
    </row>
    <row r="20" spans="1:2">
      <c r="A20">
        <v>42.4</v>
      </c>
      <c r="B20">
        <f t="shared" si="0"/>
        <v>-4.2659165992622032</v>
      </c>
    </row>
    <row r="21" spans="1:2">
      <c r="A21">
        <v>38.4</v>
      </c>
      <c r="B21">
        <f t="shared" si="0"/>
        <v>-4.1886831718516149</v>
      </c>
    </row>
    <row r="22" spans="1:2">
      <c r="A22">
        <v>57.8</v>
      </c>
      <c r="B22">
        <f t="shared" si="0"/>
        <v>-4.66346391300163</v>
      </c>
    </row>
    <row r="23" spans="1:2">
      <c r="A23">
        <v>60.3</v>
      </c>
      <c r="B23">
        <f t="shared" si="0"/>
        <v>-4.7391245796748187</v>
      </c>
    </row>
    <row r="24" spans="1:2">
      <c r="A24">
        <v>31.1</v>
      </c>
      <c r="B24">
        <f t="shared" si="0"/>
        <v>-4.089692158181796</v>
      </c>
    </row>
    <row r="25" spans="1:2">
      <c r="A25">
        <v>70.8</v>
      </c>
      <c r="B25">
        <f t="shared" si="0"/>
        <v>-5.0811103451977555</v>
      </c>
    </row>
    <row r="26" spans="1:2">
      <c r="A26">
        <v>31.2</v>
      </c>
      <c r="B26">
        <f t="shared" si="0"/>
        <v>-4.0905980658269421</v>
      </c>
    </row>
    <row r="27" spans="1:2">
      <c r="A27">
        <v>84.4</v>
      </c>
      <c r="B27">
        <f t="shared" si="0"/>
        <v>-5.5691042632653023</v>
      </c>
    </row>
    <row r="28" spans="1:2">
      <c r="A28">
        <v>33.6</v>
      </c>
      <c r="B28">
        <f t="shared" si="0"/>
        <v>-4.116448832927956</v>
      </c>
    </row>
    <row r="29" spans="1:2">
      <c r="A29">
        <v>48.1</v>
      </c>
      <c r="B29">
        <f t="shared" si="0"/>
        <v>-4.3970470032701563</v>
      </c>
    </row>
    <row r="30" spans="1:2">
      <c r="A30">
        <v>15.3</v>
      </c>
      <c r="B30">
        <f t="shared" si="0"/>
        <v>-4.2291908319106684</v>
      </c>
    </row>
    <row r="31" spans="1:2">
      <c r="A31">
        <v>68.099999999999994</v>
      </c>
      <c r="B31">
        <f t="shared" si="0"/>
        <v>-4.9898201407080105</v>
      </c>
    </row>
    <row r="32" spans="1:2">
      <c r="A32">
        <v>8.9</v>
      </c>
      <c r="B32">
        <f t="shared" si="0"/>
        <v>-4.641508601810914</v>
      </c>
    </row>
    <row r="33" spans="1:2">
      <c r="A33">
        <v>54.8</v>
      </c>
      <c r="B33">
        <f t="shared" si="0"/>
        <v>-4.5761480068161458</v>
      </c>
    </row>
    <row r="34" spans="1:2">
      <c r="A34">
        <v>31.8</v>
      </c>
      <c r="B34">
        <f t="shared" si="0"/>
        <v>-4.0963319823745419</v>
      </c>
    </row>
    <row r="35" spans="1:2">
      <c r="A35">
        <v>31.7</v>
      </c>
      <c r="B35">
        <f t="shared" ref="B35:B66" si="1">(D$1-1)*LN(A35)-A35/$D$2-$D$1*LN($D$2)-$D$3</f>
        <v>-4.0953412469394355</v>
      </c>
    </row>
    <row r="36" spans="1:2">
      <c r="A36">
        <v>14.5</v>
      </c>
      <c r="B36">
        <f t="shared" si="1"/>
        <v>-4.2611255445026313</v>
      </c>
    </row>
    <row r="37" spans="1:2">
      <c r="A37">
        <v>8.6</v>
      </c>
      <c r="B37">
        <f t="shared" si="1"/>
        <v>-4.6732694910183135</v>
      </c>
    </row>
    <row r="38" spans="1:2">
      <c r="A38">
        <v>20</v>
      </c>
      <c r="B38">
        <f t="shared" si="1"/>
        <v>-4.1081771099550775</v>
      </c>
    </row>
    <row r="39" spans="1:2">
      <c r="A39">
        <v>23</v>
      </c>
      <c r="B39">
        <f t="shared" si="1"/>
        <v>-4.0745948547153441</v>
      </c>
    </row>
    <row r="40" spans="1:2">
      <c r="A40">
        <v>44.5</v>
      </c>
      <c r="B40">
        <f t="shared" si="1"/>
        <v>-4.3116123937468442</v>
      </c>
    </row>
    <row r="41" spans="1:2">
      <c r="A41">
        <v>17.3</v>
      </c>
      <c r="B41">
        <f t="shared" si="1"/>
        <v>-4.1653036738691878</v>
      </c>
    </row>
    <row r="42" spans="1:2">
      <c r="A42">
        <v>34.5</v>
      </c>
      <c r="B42">
        <f t="shared" si="1"/>
        <v>-4.1280406329652211</v>
      </c>
    </row>
    <row r="43" spans="1:2">
      <c r="A43">
        <v>43.7</v>
      </c>
      <c r="B43">
        <f t="shared" si="1"/>
        <v>-4.2938206974519613</v>
      </c>
    </row>
    <row r="44" spans="1:2">
      <c r="A44">
        <v>61.2</v>
      </c>
      <c r="B44">
        <f t="shared" si="1"/>
        <v>-4.766961590824252</v>
      </c>
    </row>
    <row r="45" spans="1:2">
      <c r="A45">
        <v>33.4</v>
      </c>
      <c r="B45">
        <f t="shared" si="1"/>
        <v>-4.1140072638292224</v>
      </c>
    </row>
    <row r="46" spans="1:2">
      <c r="A46">
        <v>60.1</v>
      </c>
      <c r="B46">
        <f t="shared" si="1"/>
        <v>-4.7329805541959757</v>
      </c>
    </row>
    <row r="47" spans="1:2">
      <c r="A47">
        <v>65.8</v>
      </c>
      <c r="B47">
        <f t="shared" si="1"/>
        <v>-4.9137824521268616</v>
      </c>
    </row>
    <row r="48" spans="1:2">
      <c r="A48">
        <v>106.1</v>
      </c>
      <c r="B48">
        <f t="shared" si="1"/>
        <v>-6.4198129326003679</v>
      </c>
    </row>
    <row r="49" spans="1:2">
      <c r="A49">
        <v>63.1</v>
      </c>
      <c r="B49">
        <f t="shared" si="1"/>
        <v>-4.8267111879103233</v>
      </c>
    </row>
    <row r="50" spans="1:2">
      <c r="A50">
        <v>72.3</v>
      </c>
      <c r="B50">
        <f t="shared" si="1"/>
        <v>-5.1327162288113968</v>
      </c>
    </row>
    <row r="51" spans="1:2">
      <c r="A51">
        <v>52.2</v>
      </c>
      <c r="B51">
        <f t="shared" si="1"/>
        <v>-4.503851848469604</v>
      </c>
    </row>
    <row r="52" spans="1:2">
      <c r="A52">
        <v>45.1</v>
      </c>
      <c r="B52">
        <f t="shared" si="1"/>
        <v>-4.3252536566830422</v>
      </c>
    </row>
    <row r="53" spans="1:2">
      <c r="A53">
        <v>34.299999999999997</v>
      </c>
      <c r="B53">
        <f t="shared" si="1"/>
        <v>-4.1253806598556215</v>
      </c>
    </row>
    <row r="54" spans="1:2">
      <c r="A54">
        <v>29.1</v>
      </c>
      <c r="B54">
        <f t="shared" si="1"/>
        <v>-4.0747398485060895</v>
      </c>
    </row>
    <row r="55" spans="1:2">
      <c r="A55">
        <v>44.4</v>
      </c>
      <c r="B55">
        <f t="shared" si="1"/>
        <v>-4.3093633802944904</v>
      </c>
    </row>
    <row r="56" spans="1:2">
      <c r="A56">
        <v>44.3</v>
      </c>
      <c r="B56">
        <f t="shared" si="1"/>
        <v>-4.3071214597243204</v>
      </c>
    </row>
    <row r="57" spans="1:2">
      <c r="A57">
        <v>59.9</v>
      </c>
      <c r="B57">
        <f t="shared" si="1"/>
        <v>-4.7268520133544136</v>
      </c>
    </row>
    <row r="58" spans="1:2">
      <c r="A58">
        <v>20.6</v>
      </c>
      <c r="B58">
        <f t="shared" si="1"/>
        <v>-4.0992144766005705</v>
      </c>
    </row>
    <row r="59" spans="1:2">
      <c r="A59">
        <v>21.6</v>
      </c>
      <c r="B59">
        <f t="shared" si="1"/>
        <v>-4.0868809157288952</v>
      </c>
    </row>
    <row r="60" spans="1:2">
      <c r="A60">
        <v>6.9</v>
      </c>
      <c r="B60">
        <f t="shared" si="1"/>
        <v>-4.8895131640340246</v>
      </c>
    </row>
    <row r="61" spans="1:2">
      <c r="A61">
        <v>82.2</v>
      </c>
      <c r="B61">
        <f t="shared" si="1"/>
        <v>-5.4873517270379315</v>
      </c>
    </row>
    <row r="62" spans="1:2">
      <c r="A62">
        <v>27.7</v>
      </c>
      <c r="B62">
        <f t="shared" si="1"/>
        <v>-4.068156209883754</v>
      </c>
    </row>
    <row r="63" spans="1:2">
      <c r="A63">
        <v>112.6</v>
      </c>
      <c r="B63">
        <f t="shared" si="1"/>
        <v>-6.6873286836172428</v>
      </c>
    </row>
    <row r="64" spans="1:2">
      <c r="A64">
        <v>8.6</v>
      </c>
      <c r="B64">
        <f t="shared" si="1"/>
        <v>-4.6732694910183135</v>
      </c>
    </row>
    <row r="65" spans="1:2">
      <c r="A65">
        <v>29.8</v>
      </c>
      <c r="B65">
        <f t="shared" si="1"/>
        <v>-4.0792658566156161</v>
      </c>
    </row>
    <row r="66" spans="1:2">
      <c r="A66">
        <v>19.8</v>
      </c>
      <c r="B66">
        <f t="shared" si="1"/>
        <v>-4.1114406731876736</v>
      </c>
    </row>
    <row r="67" spans="1:2">
      <c r="A67">
        <v>90.9</v>
      </c>
      <c r="B67">
        <f t="shared" ref="B67:B98" si="2">(D$1-1)*LN(A67)-A67/$D$2-$D$1*LN($D$2)-$D$3</f>
        <v>-5.816019564854221</v>
      </c>
    </row>
    <row r="68" spans="1:2">
      <c r="A68">
        <v>4.2</v>
      </c>
      <c r="B68">
        <f t="shared" si="2"/>
        <v>-5.4380034373746744</v>
      </c>
    </row>
    <row r="69" spans="1:2">
      <c r="A69">
        <v>26.5</v>
      </c>
      <c r="B69">
        <f t="shared" si="2"/>
        <v>-4.0653454033442751</v>
      </c>
    </row>
    <row r="70" spans="1:2">
      <c r="A70">
        <v>18.399999999999999</v>
      </c>
      <c r="B70">
        <f t="shared" si="2"/>
        <v>-4.1384509200966795</v>
      </c>
    </row>
    <row r="71" spans="1:2">
      <c r="A71">
        <v>85.9</v>
      </c>
      <c r="B71">
        <f t="shared" si="2"/>
        <v>-5.6253924978805019</v>
      </c>
    </row>
    <row r="72" spans="1:2">
      <c r="A72">
        <v>111.6</v>
      </c>
      <c r="B72">
        <f t="shared" si="2"/>
        <v>-6.6458550433126096</v>
      </c>
    </row>
    <row r="73" spans="1:2">
      <c r="A73">
        <v>74.2</v>
      </c>
      <c r="B73">
        <f t="shared" si="2"/>
        <v>-5.1989447409221636</v>
      </c>
    </row>
    <row r="74" spans="1:2">
      <c r="A74">
        <v>45.2</v>
      </c>
      <c r="B74">
        <f t="shared" si="2"/>
        <v>-4.327551440572253</v>
      </c>
    </row>
    <row r="75" spans="1:2">
      <c r="A75">
        <v>54.4</v>
      </c>
      <c r="B75">
        <f t="shared" si="2"/>
        <v>-4.5648128912460457</v>
      </c>
    </row>
    <row r="76" spans="1:2">
      <c r="A76">
        <v>30.9</v>
      </c>
      <c r="B76">
        <f t="shared" si="2"/>
        <v>-4.087923806399739</v>
      </c>
    </row>
    <row r="77" spans="1:2">
      <c r="A77">
        <v>71</v>
      </c>
      <c r="B77">
        <f t="shared" si="2"/>
        <v>-5.0879554378918215</v>
      </c>
    </row>
    <row r="78" spans="1:2">
      <c r="A78">
        <v>97</v>
      </c>
      <c r="B78">
        <f t="shared" si="2"/>
        <v>-6.0542782306430611</v>
      </c>
    </row>
    <row r="79" spans="1:2">
      <c r="A79">
        <v>41.8</v>
      </c>
      <c r="B79">
        <f t="shared" si="2"/>
        <v>-4.2534763922793202</v>
      </c>
    </row>
    <row r="80" spans="1:2">
      <c r="A80">
        <v>20.2</v>
      </c>
      <c r="B80">
        <f t="shared" si="2"/>
        <v>-4.1050533796017792</v>
      </c>
    </row>
    <row r="81" spans="1:2">
      <c r="A81">
        <v>46</v>
      </c>
      <c r="B81">
        <f t="shared" si="2"/>
        <v>-4.3461775861909153</v>
      </c>
    </row>
    <row r="82" spans="1:2">
      <c r="A82">
        <v>27.6</v>
      </c>
      <c r="B82">
        <f t="shared" si="2"/>
        <v>-4.0678185054826956</v>
      </c>
    </row>
    <row r="83" spans="1:2">
      <c r="A83">
        <v>49</v>
      </c>
      <c r="B83">
        <f t="shared" si="2"/>
        <v>-4.4196782473885809</v>
      </c>
    </row>
    <row r="84" spans="1:2">
      <c r="A84">
        <v>43.5</v>
      </c>
      <c r="B84">
        <f t="shared" si="2"/>
        <v>-4.2894453321623258</v>
      </c>
    </row>
    <row r="85" spans="1:2">
      <c r="A85">
        <v>43</v>
      </c>
      <c r="B85">
        <f t="shared" si="2"/>
        <v>-4.2786368345035344</v>
      </c>
    </row>
    <row r="86" spans="1:2">
      <c r="A86">
        <v>9.6</v>
      </c>
      <c r="B86">
        <f t="shared" si="2"/>
        <v>-4.5734068033606503</v>
      </c>
    </row>
    <row r="87" spans="1:2">
      <c r="A87">
        <v>31.5</v>
      </c>
      <c r="B87">
        <f t="shared" si="2"/>
        <v>-4.0934016081237665</v>
      </c>
    </row>
    <row r="88" spans="1:2">
      <c r="A88">
        <v>16.399999999999999</v>
      </c>
      <c r="B88">
        <f t="shared" si="2"/>
        <v>-4.1914535510011817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8"/>
  <sheetViews>
    <sheetView zoomScaleNormal="100" workbookViewId="0">
      <selection activeCell="D5" sqref="D5"/>
    </sheetView>
  </sheetViews>
  <sheetFormatPr defaultColWidth="9" defaultRowHeight="15"/>
  <sheetData>
    <row r="1" spans="1:10">
      <c r="B1" t="s">
        <v>34</v>
      </c>
      <c r="D1">
        <v>1.48967960846189</v>
      </c>
    </row>
    <row r="2" spans="1:10">
      <c r="A2" t="s">
        <v>34</v>
      </c>
      <c r="D2">
        <v>20.588944685664199</v>
      </c>
    </row>
    <row r="3" spans="1:10">
      <c r="A3">
        <v>17.600000000000001</v>
      </c>
      <c r="B3">
        <f t="shared" ref="B3:B34" si="0">(D$1-1)*LN(A3)-A3/$D$2-$D$1*LN($D$2)-$D$3</f>
        <v>-3.8352819351471172</v>
      </c>
      <c r="D3">
        <f>GAMMALN(D1)</f>
        <v>-0.12110889282853729</v>
      </c>
    </row>
    <row r="4" spans="1:10">
      <c r="A4">
        <v>28.8</v>
      </c>
      <c r="B4">
        <f t="shared" si="0"/>
        <v>-4.1381074992420785</v>
      </c>
      <c r="J4">
        <f>MAX($D$5)</f>
        <v>-376.69741091509013</v>
      </c>
    </row>
    <row r="5" spans="1:10">
      <c r="A5">
        <v>57.3</v>
      </c>
      <c r="B5">
        <f t="shared" si="0"/>
        <v>-5.1854825575010306</v>
      </c>
      <c r="D5">
        <f>SUM(B3:B147)</f>
        <v>-376.69741091509013</v>
      </c>
      <c r="J5">
        <f>COUNT($D$1:$D$2)</f>
        <v>2</v>
      </c>
    </row>
    <row r="6" spans="1:10">
      <c r="A6">
        <v>75.900000000000006</v>
      </c>
      <c r="B6">
        <f t="shared" si="0"/>
        <v>-5.9512231987954154</v>
      </c>
      <c r="J6" t="b">
        <f t="array" ref="J6">$D$1:$D$2&gt;=0.00001</f>
        <v>1</v>
      </c>
    </row>
    <row r="7" spans="1:10">
      <c r="A7">
        <v>7.9</v>
      </c>
      <c r="B7">
        <f t="shared" si="0"/>
        <v>-3.7564063758770403</v>
      </c>
      <c r="E7">
        <f>D1*D2</f>
        <v>30.670931057983754</v>
      </c>
      <c r="J7">
        <f>{100,100,0.000001,0.05,FALSE,FALSE,FALSE,1,1,1,0.0001,FALSE}</f>
        <v>100</v>
      </c>
    </row>
    <row r="8" spans="1:10">
      <c r="A8">
        <v>67.599999999999994</v>
      </c>
      <c r="B8">
        <f t="shared" si="0"/>
        <v>-5.6048033914639293</v>
      </c>
      <c r="E8">
        <f>D1*D2^2</f>
        <v>631.48210301064762</v>
      </c>
    </row>
    <row r="9" spans="1:10">
      <c r="A9">
        <v>37.9</v>
      </c>
      <c r="B9">
        <f t="shared" si="0"/>
        <v>-4.4456381366587943</v>
      </c>
      <c r="E9">
        <f>SQRT(E8)</f>
        <v>25.129307650841628</v>
      </c>
    </row>
    <row r="10" spans="1:10">
      <c r="A10">
        <v>9.6999999999999993</v>
      </c>
      <c r="B10">
        <f t="shared" si="0"/>
        <v>-3.7433187677673385</v>
      </c>
    </row>
    <row r="11" spans="1:10">
      <c r="A11">
        <v>46.6</v>
      </c>
      <c r="B11">
        <f t="shared" si="0"/>
        <v>-4.7670029940400314</v>
      </c>
    </row>
    <row r="12" spans="1:10">
      <c r="A12">
        <v>27</v>
      </c>
      <c r="B12">
        <f t="shared" si="0"/>
        <v>-4.0822851379239866</v>
      </c>
    </row>
    <row r="13" spans="1:10">
      <c r="A13">
        <v>54.2</v>
      </c>
      <c r="B13">
        <f t="shared" si="0"/>
        <v>-5.0621521572628758</v>
      </c>
    </row>
    <row r="14" spans="1:10">
      <c r="A14">
        <v>5.3</v>
      </c>
      <c r="B14">
        <f t="shared" si="0"/>
        <v>-3.8255835366453699</v>
      </c>
    </row>
    <row r="15" spans="1:10">
      <c r="A15">
        <v>82.5</v>
      </c>
      <c r="B15">
        <f t="shared" si="0"/>
        <v>-6.230953308468524</v>
      </c>
    </row>
    <row r="16" spans="1:10">
      <c r="A16">
        <v>50.8</v>
      </c>
      <c r="B16">
        <f t="shared" si="0"/>
        <v>-4.928738665081922</v>
      </c>
    </row>
    <row r="17" spans="1:2">
      <c r="A17">
        <v>9.1999999999999993</v>
      </c>
      <c r="B17">
        <f t="shared" si="0"/>
        <v>-3.744948911068295</v>
      </c>
    </row>
    <row r="18" spans="1:2">
      <c r="A18">
        <v>1.8</v>
      </c>
      <c r="B18">
        <f t="shared" si="0"/>
        <v>-4.1844042729826025</v>
      </c>
    </row>
    <row r="19" spans="1:2">
      <c r="A19">
        <v>28</v>
      </c>
      <c r="B19">
        <f t="shared" si="0"/>
        <v>-4.1130463992098489</v>
      </c>
    </row>
    <row r="20" spans="1:2">
      <c r="A20">
        <v>50</v>
      </c>
      <c r="B20">
        <f t="shared" si="0"/>
        <v>-4.8976557164464438</v>
      </c>
    </row>
    <row r="21" spans="1:2">
      <c r="A21">
        <v>4.9000000000000004</v>
      </c>
      <c r="B21">
        <f t="shared" si="0"/>
        <v>-3.8445815845524782</v>
      </c>
    </row>
    <row r="22" spans="1:2">
      <c r="A22">
        <v>22.9</v>
      </c>
      <c r="B22">
        <f t="shared" si="0"/>
        <v>-3.9637993519385986</v>
      </c>
    </row>
    <row r="23" spans="1:2">
      <c r="A23">
        <v>40.4</v>
      </c>
      <c r="B23">
        <f t="shared" si="0"/>
        <v>-4.5357824407448186</v>
      </c>
    </row>
    <row r="24" spans="1:2">
      <c r="A24">
        <v>6.8</v>
      </c>
      <c r="B24">
        <f t="shared" si="0"/>
        <v>-3.7764022779466226</v>
      </c>
    </row>
    <row r="25" spans="1:2">
      <c r="A25">
        <v>13.2</v>
      </c>
      <c r="B25">
        <f t="shared" si="0"/>
        <v>-3.7624470575526066</v>
      </c>
    </row>
    <row r="26" spans="1:2">
      <c r="A26">
        <v>31</v>
      </c>
      <c r="B26">
        <f t="shared" si="0"/>
        <v>-4.208914754444371</v>
      </c>
    </row>
    <row r="27" spans="1:2">
      <c r="A27">
        <v>16.5</v>
      </c>
      <c r="B27">
        <f t="shared" si="0"/>
        <v>-3.8134584023599216</v>
      </c>
    </row>
    <row r="28" spans="1:2">
      <c r="A28">
        <v>27</v>
      </c>
      <c r="B28">
        <f t="shared" si="0"/>
        <v>-4.0822851379239866</v>
      </c>
    </row>
    <row r="29" spans="1:2">
      <c r="A29">
        <v>27.9</v>
      </c>
      <c r="B29">
        <f t="shared" si="0"/>
        <v>-4.1099414098622136</v>
      </c>
    </row>
    <row r="30" spans="1:2">
      <c r="A30">
        <v>16.600000000000001</v>
      </c>
      <c r="B30">
        <f t="shared" si="0"/>
        <v>-3.8153565796873359</v>
      </c>
    </row>
    <row r="31" spans="1:2">
      <c r="A31">
        <v>0.3</v>
      </c>
      <c r="B31">
        <f t="shared" si="0"/>
        <v>-4.9889377157658741</v>
      </c>
    </row>
    <row r="32" spans="1:2">
      <c r="A32">
        <v>0.8</v>
      </c>
      <c r="B32">
        <f t="shared" si="0"/>
        <v>-4.532930508705193</v>
      </c>
    </row>
    <row r="33" spans="1:2">
      <c r="A33">
        <v>54.1</v>
      </c>
      <c r="B33">
        <f t="shared" si="0"/>
        <v>-5.0581994841548203</v>
      </c>
    </row>
    <row r="34" spans="1:2">
      <c r="A34">
        <v>16.8</v>
      </c>
      <c r="B34">
        <f t="shared" si="0"/>
        <v>-3.819206034153543</v>
      </c>
    </row>
    <row r="35" spans="1:2">
      <c r="A35">
        <v>18</v>
      </c>
      <c r="B35">
        <f t="shared" ref="B35:B66" si="1">(D$1-1)*LN(A35)-A35/$D$2-$D$1*LN($D$2)-$D$3</f>
        <v>-3.8437053379101154</v>
      </c>
    </row>
    <row r="36" spans="1:2">
      <c r="A36">
        <v>0.3</v>
      </c>
      <c r="B36">
        <f t="shared" si="1"/>
        <v>-4.9889377157658741</v>
      </c>
    </row>
    <row r="37" spans="1:2">
      <c r="A37">
        <v>3</v>
      </c>
      <c r="B37">
        <f t="shared" si="1"/>
        <v>-3.992547087597536</v>
      </c>
    </row>
    <row r="38" spans="1:2">
      <c r="A38">
        <v>72.8</v>
      </c>
      <c r="B38">
        <f t="shared" si="1"/>
        <v>-5.8210769549053039</v>
      </c>
    </row>
    <row r="39" spans="1:2">
      <c r="A39">
        <v>48.7</v>
      </c>
      <c r="B39">
        <f t="shared" si="1"/>
        <v>-4.8474151424186909</v>
      </c>
    </row>
    <row r="40" spans="1:2">
      <c r="A40">
        <v>23.2</v>
      </c>
      <c r="B40">
        <f t="shared" si="1"/>
        <v>-3.9719969180907335</v>
      </c>
    </row>
    <row r="41" spans="1:2">
      <c r="A41">
        <v>23.4</v>
      </c>
      <c r="B41">
        <f t="shared" si="1"/>
        <v>-3.9775075848496235</v>
      </c>
    </row>
    <row r="42" spans="1:2">
      <c r="A42">
        <v>22</v>
      </c>
      <c r="B42">
        <f t="shared" si="1"/>
        <v>-3.9397200105029833</v>
      </c>
    </row>
    <row r="43" spans="1:2">
      <c r="A43">
        <v>45.8</v>
      </c>
      <c r="B43">
        <f t="shared" si="1"/>
        <v>-4.7366267024662836</v>
      </c>
    </row>
    <row r="44" spans="1:2">
      <c r="A44">
        <v>72</v>
      </c>
      <c r="B44">
        <f t="shared" si="1"/>
        <v>-5.7876320303274094</v>
      </c>
    </row>
    <row r="45" spans="1:2">
      <c r="A45">
        <v>18.600000000000001</v>
      </c>
      <c r="B45">
        <f t="shared" si="1"/>
        <v>-3.8567906833351011</v>
      </c>
    </row>
    <row r="46" spans="1:2">
      <c r="A46">
        <v>29.6</v>
      </c>
      <c r="B46">
        <f t="shared" si="1"/>
        <v>-4.1635465843246946</v>
      </c>
    </row>
    <row r="47" spans="1:2">
      <c r="A47">
        <v>75.8</v>
      </c>
      <c r="B47">
        <f t="shared" si="1"/>
        <v>-5.9470118128485359</v>
      </c>
    </row>
    <row r="48" spans="1:2">
      <c r="A48">
        <v>65.900000000000006</v>
      </c>
      <c r="B48">
        <f t="shared" si="1"/>
        <v>-5.5347067230181324</v>
      </c>
    </row>
    <row r="49" spans="1:2">
      <c r="A49">
        <v>20.100000000000001</v>
      </c>
      <c r="B49">
        <f t="shared" si="1"/>
        <v>-3.8916666300738236</v>
      </c>
    </row>
    <row r="50" spans="1:2">
      <c r="A50">
        <v>10.9</v>
      </c>
      <c r="B50">
        <f t="shared" si="1"/>
        <v>-3.7444877604716651</v>
      </c>
    </row>
    <row r="51" spans="1:2">
      <c r="A51">
        <v>54.9</v>
      </c>
      <c r="B51">
        <f t="shared" si="1"/>
        <v>-5.0898672015647399</v>
      </c>
    </row>
    <row r="52" spans="1:2">
      <c r="A52">
        <v>40.9</v>
      </c>
      <c r="B52">
        <f t="shared" si="1"/>
        <v>-4.5540441229118924</v>
      </c>
    </row>
    <row r="53" spans="1:2">
      <c r="A53">
        <v>21.1</v>
      </c>
      <c r="B53">
        <f t="shared" si="1"/>
        <v>-3.916460860706207</v>
      </c>
    </row>
    <row r="54" spans="1:2">
      <c r="A54">
        <v>61.2</v>
      </c>
      <c r="B54">
        <f t="shared" si="1"/>
        <v>-5.3426608816148446</v>
      </c>
    </row>
    <row r="55" spans="1:2">
      <c r="A55">
        <v>28.3</v>
      </c>
      <c r="B55">
        <f t="shared" si="1"/>
        <v>-4.122398665937804</v>
      </c>
    </row>
    <row r="56" spans="1:2">
      <c r="A56">
        <v>33.799999999999997</v>
      </c>
      <c r="B56">
        <f t="shared" si="1"/>
        <v>-4.3025657109551503</v>
      </c>
    </row>
    <row r="57" spans="1:2">
      <c r="A57">
        <v>10.1</v>
      </c>
      <c r="B57">
        <f t="shared" si="1"/>
        <v>-3.7429589428735759</v>
      </c>
    </row>
    <row r="58" spans="1:2">
      <c r="A58">
        <v>14.2</v>
      </c>
      <c r="B58">
        <f t="shared" si="1"/>
        <v>-3.7752578930747762</v>
      </c>
    </row>
    <row r="59" spans="1:2">
      <c r="A59">
        <v>76.599999999999994</v>
      </c>
      <c r="B59">
        <f t="shared" si="1"/>
        <v>-5.9807265763973039</v>
      </c>
    </row>
    <row r="60" spans="1:2">
      <c r="A60">
        <v>14.9</v>
      </c>
      <c r="B60">
        <f t="shared" si="1"/>
        <v>-3.7856937069170047</v>
      </c>
    </row>
    <row r="61" spans="1:2">
      <c r="A61">
        <v>22.4</v>
      </c>
      <c r="B61">
        <f t="shared" si="1"/>
        <v>-3.9503246178010181</v>
      </c>
    </row>
    <row r="62" spans="1:2">
      <c r="A62">
        <v>13.7</v>
      </c>
      <c r="B62">
        <f t="shared" si="1"/>
        <v>-3.7685261353242501</v>
      </c>
    </row>
    <row r="63" spans="1:2">
      <c r="A63">
        <v>103.8</v>
      </c>
      <c r="B63">
        <f t="shared" si="1"/>
        <v>-7.1530255125673943</v>
      </c>
    </row>
    <row r="64" spans="1:2">
      <c r="A64">
        <v>31.9</v>
      </c>
      <c r="B64">
        <f t="shared" si="1"/>
        <v>-4.2386134886073759</v>
      </c>
    </row>
    <row r="65" spans="1:2">
      <c r="A65">
        <v>30.4</v>
      </c>
      <c r="B65">
        <f t="shared" si="1"/>
        <v>-4.1893434915704466</v>
      </c>
    </row>
    <row r="66" spans="1:2">
      <c r="A66">
        <v>43.4</v>
      </c>
      <c r="B66">
        <f t="shared" si="1"/>
        <v>-4.6464161239047002</v>
      </c>
    </row>
    <row r="67" spans="1:2">
      <c r="A67">
        <v>17.8</v>
      </c>
      <c r="B67">
        <f t="shared" ref="B67:B98" si="2">(D$1-1)*LN(A67)-A67/$D$2-$D$1*LN($D$2)-$D$3</f>
        <v>-3.839462724363405</v>
      </c>
    </row>
    <row r="68" spans="1:2">
      <c r="A68">
        <v>34</v>
      </c>
      <c r="B68">
        <f t="shared" si="2"/>
        <v>-4.3093906883427024</v>
      </c>
    </row>
    <row r="69" spans="1:2">
      <c r="A69">
        <v>50.2</v>
      </c>
      <c r="B69">
        <f t="shared" si="2"/>
        <v>-4.9054148560430324</v>
      </c>
    </row>
    <row r="70" spans="1:2">
      <c r="A70">
        <v>29.9</v>
      </c>
      <c r="B70">
        <f t="shared" si="2"/>
        <v>-4.1731795233617079</v>
      </c>
    </row>
    <row r="71" spans="1:2">
      <c r="A71">
        <v>18</v>
      </c>
      <c r="B71">
        <f t="shared" si="2"/>
        <v>-3.8437053379101154</v>
      </c>
    </row>
    <row r="72" spans="1:2">
      <c r="A72">
        <v>9.4</v>
      </c>
      <c r="B72">
        <f t="shared" si="2"/>
        <v>-3.7441317119250201</v>
      </c>
    </row>
    <row r="73" spans="1:2">
      <c r="A73">
        <v>28.4</v>
      </c>
      <c r="B73">
        <f t="shared" si="2"/>
        <v>-4.125528374718467</v>
      </c>
    </row>
    <row r="74" spans="1:2">
      <c r="A74">
        <v>24.6</v>
      </c>
      <c r="B74">
        <f t="shared" si="2"/>
        <v>-4.0113022077365743</v>
      </c>
    </row>
    <row r="75" spans="1:2">
      <c r="A75">
        <v>23.4</v>
      </c>
      <c r="B75">
        <f t="shared" si="2"/>
        <v>-3.9775075848496235</v>
      </c>
    </row>
    <row r="76" spans="1:2">
      <c r="A76">
        <v>44.2</v>
      </c>
      <c r="B76">
        <f t="shared" si="2"/>
        <v>-4.6763277594940691</v>
      </c>
    </row>
    <row r="77" spans="1:2">
      <c r="A77">
        <v>30.8</v>
      </c>
      <c r="B77">
        <f t="shared" si="2"/>
        <v>-4.2023702618044183</v>
      </c>
    </row>
    <row r="78" spans="1:2">
      <c r="A78">
        <v>44.4</v>
      </c>
      <c r="B78">
        <f t="shared" si="2"/>
        <v>-4.683830963594561</v>
      </c>
    </row>
    <row r="79" spans="1:2">
      <c r="A79">
        <v>37.200000000000003</v>
      </c>
      <c r="B79">
        <f t="shared" si="2"/>
        <v>-4.4207680871729957</v>
      </c>
    </row>
    <row r="80" spans="1:2">
      <c r="A80">
        <v>4.8</v>
      </c>
      <c r="B80">
        <f t="shared" si="2"/>
        <v>-3.8498214535322632</v>
      </c>
    </row>
    <row r="81" spans="1:2">
      <c r="A81">
        <v>11.2</v>
      </c>
      <c r="B81">
        <f t="shared" si="2"/>
        <v>-3.7457634012897385</v>
      </c>
    </row>
    <row r="82" spans="1:2">
      <c r="A82">
        <v>43.6</v>
      </c>
      <c r="B82">
        <f t="shared" si="2"/>
        <v>-4.6538786704488375</v>
      </c>
    </row>
    <row r="83" spans="1:2">
      <c r="A83">
        <v>14.8</v>
      </c>
      <c r="B83">
        <f t="shared" si="2"/>
        <v>-3.7841342496545214</v>
      </c>
    </row>
    <row r="84" spans="1:2">
      <c r="A84">
        <v>10.199999999999999</v>
      </c>
      <c r="B84">
        <f t="shared" si="2"/>
        <v>-3.7429914497133256</v>
      </c>
    </row>
    <row r="85" spans="1:2">
      <c r="A85">
        <v>12</v>
      </c>
      <c r="B85">
        <f t="shared" si="2"/>
        <v>-3.7508348030286562</v>
      </c>
    </row>
    <row r="86" spans="1:2">
      <c r="A86">
        <v>28.6</v>
      </c>
      <c r="B86">
        <f t="shared" si="2"/>
        <v>-4.1318059634954558</v>
      </c>
    </row>
    <row r="87" spans="1:2">
      <c r="A87">
        <v>22.8</v>
      </c>
      <c r="B87">
        <f t="shared" si="2"/>
        <v>-3.9610853978346969</v>
      </c>
    </row>
    <row r="88" spans="1:2">
      <c r="A88">
        <v>8.4</v>
      </c>
      <c r="B88">
        <f t="shared" si="2"/>
        <v>-3.7506401317658478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9"/>
  <sheetViews>
    <sheetView topLeftCell="A2" zoomScaleNormal="100" workbookViewId="0">
      <selection activeCell="G13" sqref="G13"/>
    </sheetView>
  </sheetViews>
  <sheetFormatPr defaultColWidth="9" defaultRowHeight="15"/>
  <sheetData>
    <row r="1" spans="1:10">
      <c r="B1" t="s">
        <v>35</v>
      </c>
      <c r="D1">
        <v>1.17901279549472</v>
      </c>
    </row>
    <row r="2" spans="1:10">
      <c r="A2" t="s">
        <v>35</v>
      </c>
      <c r="D2">
        <v>19.9046212584147</v>
      </c>
    </row>
    <row r="3" spans="1:10">
      <c r="A3">
        <v>1.1000000000000001</v>
      </c>
      <c r="B3">
        <f t="shared" ref="B3:B34" si="0">(D$1-1)*LN(A3)-A3/$D$2-$D$1*LN($D$2)-$D$3</f>
        <v>-3.4855458708447231</v>
      </c>
      <c r="D3">
        <f>GAMMALN(D1)</f>
        <v>-7.902653059286413E-2</v>
      </c>
    </row>
    <row r="4" spans="1:10">
      <c r="A4">
        <v>2.2000000000000002</v>
      </c>
      <c r="B4">
        <f t="shared" si="0"/>
        <v>-3.4167272047484292</v>
      </c>
      <c r="J4">
        <f>MAX($D$5)</f>
        <v>-360.83260916706394</v>
      </c>
    </row>
    <row r="5" spans="1:10">
      <c r="A5">
        <v>45.3</v>
      </c>
      <c r="B5">
        <f t="shared" si="0"/>
        <v>-5.0405667138942611</v>
      </c>
      <c r="D5">
        <f>SUM(B3:B146)</f>
        <v>-360.83260916706394</v>
      </c>
      <c r="J5">
        <f>COUNT($D$1:$D$2)</f>
        <v>2</v>
      </c>
    </row>
    <row r="6" spans="1:10">
      <c r="A6">
        <v>3.1</v>
      </c>
      <c r="B6">
        <f t="shared" si="0"/>
        <v>-3.4005513366458131</v>
      </c>
      <c r="J6" t="b">
        <f t="array" ref="J6">$D$1:$D$2&gt;=0.00001</f>
        <v>1</v>
      </c>
    </row>
    <row r="7" spans="1:10">
      <c r="A7">
        <v>20.5</v>
      </c>
      <c r="B7">
        <f t="shared" si="0"/>
        <v>-3.9365609452741555</v>
      </c>
      <c r="E7">
        <f>D1*D2</f>
        <v>23.467803153147148</v>
      </c>
      <c r="J7">
        <f>{100,100,0.000001,0.05,FALSE,FALSE,FALSE,1,1,1,0.0001,FALSE}</f>
        <v>100</v>
      </c>
    </row>
    <row r="8" spans="1:10">
      <c r="A8">
        <v>8.1</v>
      </c>
      <c r="B8">
        <f t="shared" si="0"/>
        <v>-3.4798143051811348</v>
      </c>
      <c r="E8">
        <f>D1*D2^2</f>
        <v>467.11773353042423</v>
      </c>
    </row>
    <row r="9" spans="1:10">
      <c r="A9">
        <v>50.6</v>
      </c>
      <c r="B9">
        <f t="shared" si="0"/>
        <v>-5.2870297488385312</v>
      </c>
      <c r="E9">
        <f>SQRT(E8)</f>
        <v>21.612906642338142</v>
      </c>
    </row>
    <row r="10" spans="1:10">
      <c r="A10">
        <v>33.200000000000003</v>
      </c>
      <c r="B10">
        <f t="shared" si="0"/>
        <v>-4.4882971889759524</v>
      </c>
    </row>
    <row r="11" spans="1:10">
      <c r="A11">
        <v>35.4</v>
      </c>
      <c r="B11">
        <f t="shared" si="0"/>
        <v>-4.5873384767472896</v>
      </c>
    </row>
    <row r="12" spans="1:10">
      <c r="A12">
        <v>49.8</v>
      </c>
      <c r="B12">
        <f t="shared" si="0"/>
        <v>-5.24969093121741</v>
      </c>
    </row>
    <row r="13" spans="1:10">
      <c r="A13">
        <v>19.899999999999999</v>
      </c>
      <c r="B13">
        <f t="shared" si="0"/>
        <v>-3.9117347943418332</v>
      </c>
    </row>
    <row r="14" spans="1:10">
      <c r="A14">
        <v>0.8</v>
      </c>
      <c r="B14">
        <f t="shared" si="0"/>
        <v>-3.5274812866556964</v>
      </c>
    </row>
    <row r="15" spans="1:10">
      <c r="A15">
        <v>34.9</v>
      </c>
      <c r="B15">
        <f t="shared" si="0"/>
        <v>-4.5647651374193323</v>
      </c>
    </row>
    <row r="16" spans="1:10">
      <c r="A16">
        <v>26.5</v>
      </c>
      <c r="B16">
        <f t="shared" si="0"/>
        <v>-4.1920423444765422</v>
      </c>
    </row>
    <row r="17" spans="1:2">
      <c r="A17">
        <v>12.7</v>
      </c>
      <c r="B17">
        <f t="shared" si="0"/>
        <v>-3.6304075722003684</v>
      </c>
    </row>
    <row r="18" spans="1:2">
      <c r="A18">
        <v>19.3</v>
      </c>
      <c r="B18">
        <f t="shared" si="0"/>
        <v>-3.8870714522183949</v>
      </c>
    </row>
    <row r="19" spans="1:2">
      <c r="A19">
        <v>40.700000000000003</v>
      </c>
      <c r="B19">
        <f t="shared" si="0"/>
        <v>-4.8286331028612253</v>
      </c>
    </row>
    <row r="20" spans="1:2">
      <c r="A20">
        <v>14.7</v>
      </c>
      <c r="B20">
        <f t="shared" si="0"/>
        <v>-3.7047069352413993</v>
      </c>
    </row>
    <row r="21" spans="1:2">
      <c r="A21">
        <v>52.3</v>
      </c>
      <c r="B21">
        <f t="shared" si="0"/>
        <v>-5.3665216097984523</v>
      </c>
    </row>
    <row r="22" spans="1:2">
      <c r="A22">
        <v>40.1</v>
      </c>
      <c r="B22">
        <f t="shared" si="0"/>
        <v>-4.8011480039386072</v>
      </c>
    </row>
    <row r="23" spans="1:2">
      <c r="A23">
        <v>3</v>
      </c>
      <c r="B23">
        <f t="shared" si="0"/>
        <v>-3.40139717554904</v>
      </c>
    </row>
    <row r="24" spans="1:2">
      <c r="A24">
        <v>1.8</v>
      </c>
      <c r="B24">
        <f t="shared" si="0"/>
        <v>-3.4325539911406056</v>
      </c>
    </row>
    <row r="25" spans="1:2">
      <c r="A25">
        <v>20.8</v>
      </c>
      <c r="B25">
        <f t="shared" si="0"/>
        <v>-3.94903210621144</v>
      </c>
    </row>
    <row r="26" spans="1:2">
      <c r="A26">
        <v>22.4</v>
      </c>
      <c r="B26">
        <f t="shared" si="0"/>
        <v>-4.0161491740532487</v>
      </c>
    </row>
    <row r="27" spans="1:2">
      <c r="A27">
        <v>5.0999999999999996</v>
      </c>
      <c r="B27">
        <f t="shared" si="0"/>
        <v>-3.4119110667838837</v>
      </c>
    </row>
    <row r="28" spans="1:2">
      <c r="A28">
        <v>19.100000000000001</v>
      </c>
      <c r="B28">
        <f t="shared" si="0"/>
        <v>-3.8788882678114449</v>
      </c>
    </row>
    <row r="29" spans="1:2">
      <c r="A29">
        <v>14</v>
      </c>
      <c r="B29">
        <f t="shared" si="0"/>
        <v>-3.6782732863133631</v>
      </c>
    </row>
    <row r="30" spans="1:2">
      <c r="A30">
        <v>1.5</v>
      </c>
      <c r="B30">
        <f t="shared" si="0"/>
        <v>-3.4501200058689614</v>
      </c>
    </row>
    <row r="31" spans="1:2">
      <c r="A31">
        <v>3.3</v>
      </c>
      <c r="B31">
        <f t="shared" si="0"/>
        <v>-3.3994073106554428</v>
      </c>
    </row>
    <row r="32" spans="1:2">
      <c r="A32">
        <v>10.199999999999999</v>
      </c>
      <c r="B32">
        <f t="shared" si="0"/>
        <v>-3.5440507584513172</v>
      </c>
    </row>
    <row r="33" spans="1:2">
      <c r="A33">
        <v>16.2</v>
      </c>
      <c r="B33">
        <f t="shared" si="0"/>
        <v>-3.7626727651713638</v>
      </c>
    </row>
    <row r="34" spans="1:2">
      <c r="A34">
        <v>9.9</v>
      </c>
      <c r="B34">
        <f t="shared" si="0"/>
        <v>-3.5343229440062629</v>
      </c>
    </row>
    <row r="35" spans="1:2">
      <c r="A35">
        <v>51.6</v>
      </c>
      <c r="B35">
        <f t="shared" ref="B35:B66" si="1">(D$1-1)*LN(A35)-A35/$D$2-$D$1*LN($D$2)-$D$3</f>
        <v>-5.3337660406516569</v>
      </c>
    </row>
    <row r="36" spans="1:2">
      <c r="A36">
        <v>59.3</v>
      </c>
      <c r="B36">
        <f t="shared" si="1"/>
        <v>-5.6957124132523589</v>
      </c>
    </row>
    <row r="37" spans="1:2">
      <c r="A37">
        <v>5.0999999999999996</v>
      </c>
      <c r="B37">
        <f t="shared" si="1"/>
        <v>-3.4119110667838837</v>
      </c>
    </row>
    <row r="38" spans="1:2">
      <c r="A38">
        <v>21.1</v>
      </c>
      <c r="B38">
        <f t="shared" si="1"/>
        <v>-3.9615405101858667</v>
      </c>
    </row>
    <row r="39" spans="1:2">
      <c r="A39">
        <v>22.8</v>
      </c>
      <c r="B39">
        <f t="shared" si="1"/>
        <v>-4.033076559053983</v>
      </c>
    </row>
    <row r="40" spans="1:2">
      <c r="A40">
        <v>14.5</v>
      </c>
      <c r="B40">
        <f t="shared" si="1"/>
        <v>-3.6971112857768147</v>
      </c>
    </row>
    <row r="41" spans="1:2">
      <c r="A41">
        <v>12.4</v>
      </c>
      <c r="B41">
        <f t="shared" si="1"/>
        <v>-3.6196150894838413</v>
      </c>
    </row>
    <row r="42" spans="1:2">
      <c r="A42">
        <v>20.6</v>
      </c>
      <c r="B42">
        <f t="shared" si="1"/>
        <v>-3.9407137940053842</v>
      </c>
    </row>
    <row r="43" spans="1:2">
      <c r="A43">
        <v>35.5</v>
      </c>
      <c r="B43">
        <f t="shared" si="1"/>
        <v>-4.5918574627317206</v>
      </c>
    </row>
    <row r="44" spans="1:2">
      <c r="A44">
        <v>24.7</v>
      </c>
      <c r="B44">
        <f t="shared" si="1"/>
        <v>-4.1142031101321468</v>
      </c>
    </row>
    <row r="45" spans="1:2">
      <c r="A45">
        <v>64.900000000000006</v>
      </c>
      <c r="B45">
        <f t="shared" si="1"/>
        <v>-5.9609003006082215</v>
      </c>
    </row>
    <row r="46" spans="1:2">
      <c r="A46">
        <v>63.5</v>
      </c>
      <c r="B46">
        <f t="shared" si="1"/>
        <v>-5.8944687359196948</v>
      </c>
    </row>
    <row r="47" spans="1:2">
      <c r="A47">
        <v>15.1</v>
      </c>
      <c r="B47">
        <f t="shared" si="1"/>
        <v>-3.7199967697374481</v>
      </c>
    </row>
    <row r="48" spans="1:2">
      <c r="A48">
        <v>1</v>
      </c>
      <c r="B48">
        <f t="shared" si="1"/>
        <v>-3.4975836536265068</v>
      </c>
    </row>
    <row r="49" spans="1:2">
      <c r="A49">
        <v>18.100000000000001</v>
      </c>
      <c r="B49">
        <f t="shared" si="1"/>
        <v>-3.838275341489878</v>
      </c>
    </row>
    <row r="50" spans="1:2">
      <c r="A50">
        <v>39.799999999999997</v>
      </c>
      <c r="B50">
        <f t="shared" si="1"/>
        <v>-4.7874204097350592</v>
      </c>
    </row>
    <row r="51" spans="1:2">
      <c r="A51">
        <v>52.8</v>
      </c>
      <c r="B51">
        <f t="shared" si="1"/>
        <v>-5.3899381300562954</v>
      </c>
    </row>
    <row r="52" spans="1:2">
      <c r="A52">
        <v>59.4</v>
      </c>
      <c r="B52">
        <f t="shared" si="1"/>
        <v>-5.7004347498917429</v>
      </c>
    </row>
    <row r="53" spans="1:2">
      <c r="A53">
        <v>33.5</v>
      </c>
      <c r="B53">
        <f t="shared" si="1"/>
        <v>-4.5017587449449188</v>
      </c>
    </row>
    <row r="54" spans="1:2">
      <c r="A54">
        <v>19.600000000000001</v>
      </c>
      <c r="B54">
        <f t="shared" si="1"/>
        <v>-3.8993821514986577</v>
      </c>
    </row>
    <row r="55" spans="1:2">
      <c r="A55">
        <v>9.6999999999999993</v>
      </c>
      <c r="B55">
        <f t="shared" si="1"/>
        <v>-3.5279284752816715</v>
      </c>
    </row>
    <row r="56" spans="1:2">
      <c r="A56">
        <v>4.5</v>
      </c>
      <c r="B56">
        <f t="shared" si="1"/>
        <v>-3.4041731172324265</v>
      </c>
    </row>
    <row r="57" spans="1:2">
      <c r="A57">
        <v>4.8</v>
      </c>
      <c r="B57">
        <f t="shared" si="1"/>
        <v>-3.4076917729787741</v>
      </c>
    </row>
    <row r="58" spans="1:2">
      <c r="A58">
        <v>47.7</v>
      </c>
      <c r="B58">
        <f t="shared" si="1"/>
        <v>-5.1519003065856523</v>
      </c>
    </row>
    <row r="59" spans="1:2">
      <c r="A59">
        <v>0.8</v>
      </c>
      <c r="B59">
        <f t="shared" si="1"/>
        <v>-3.5274812866556964</v>
      </c>
    </row>
    <row r="60" spans="1:2">
      <c r="A60">
        <v>6.7</v>
      </c>
      <c r="B60">
        <f t="shared" si="1"/>
        <v>-3.4434477278079587</v>
      </c>
    </row>
    <row r="61" spans="1:2">
      <c r="A61">
        <v>9.6999999999999993</v>
      </c>
      <c r="B61">
        <f t="shared" si="1"/>
        <v>-3.5279284752816715</v>
      </c>
    </row>
    <row r="62" spans="1:2">
      <c r="A62">
        <v>4.5999999999999996</v>
      </c>
      <c r="B62">
        <f t="shared" si="1"/>
        <v>-3.4052625706428739</v>
      </c>
    </row>
    <row r="63" spans="1:2">
      <c r="A63">
        <v>21.9</v>
      </c>
      <c r="B63">
        <f t="shared" si="1"/>
        <v>-3.9950704718272996</v>
      </c>
    </row>
    <row r="64" spans="1:2">
      <c r="A64">
        <v>15.3</v>
      </c>
      <c r="B64">
        <f t="shared" si="1"/>
        <v>-3.7276892221220583</v>
      </c>
    </row>
    <row r="65" spans="1:2">
      <c r="A65">
        <v>83.6</v>
      </c>
      <c r="B65">
        <f t="shared" si="1"/>
        <v>-6.8550553179347631</v>
      </c>
    </row>
    <row r="66" spans="1:2">
      <c r="A66">
        <v>11.2</v>
      </c>
      <c r="B66">
        <f t="shared" si="1"/>
        <v>-3.5775479867961302</v>
      </c>
    </row>
    <row r="67" spans="1:2">
      <c r="A67">
        <v>49.7</v>
      </c>
      <c r="B67">
        <f t="shared" ref="B67:B98" si="2">(D$1-1)*LN(A67)-A67/$D$2-$D$1*LN($D$2)-$D$3</f>
        <v>-5.2450267971090305</v>
      </c>
    </row>
    <row r="68" spans="1:2">
      <c r="A68">
        <v>35.700000000000003</v>
      </c>
      <c r="B68">
        <f t="shared" si="2"/>
        <v>-4.6008996881124613</v>
      </c>
    </row>
    <row r="69" spans="1:2">
      <c r="A69">
        <v>28</v>
      </c>
      <c r="B69">
        <f t="shared" si="2"/>
        <v>-4.2575453240050898</v>
      </c>
    </row>
    <row r="70" spans="1:2">
      <c r="A70">
        <v>22.8</v>
      </c>
      <c r="B70">
        <f t="shared" si="2"/>
        <v>-4.033076559053983</v>
      </c>
    </row>
    <row r="71" spans="1:2">
      <c r="A71">
        <v>0.6</v>
      </c>
      <c r="B71">
        <f t="shared" si="2"/>
        <v>-3.5689321407708179</v>
      </c>
    </row>
    <row r="72" spans="1:2">
      <c r="A72">
        <v>33.1</v>
      </c>
      <c r="B72">
        <f t="shared" si="2"/>
        <v>-4.4838132388742231</v>
      </c>
    </row>
    <row r="73" spans="1:2">
      <c r="A73">
        <v>12.8</v>
      </c>
      <c r="B73">
        <f t="shared" si="2"/>
        <v>-3.6340275020216022</v>
      </c>
    </row>
    <row r="74" spans="1:2">
      <c r="A74">
        <v>9.6</v>
      </c>
      <c r="B74">
        <f t="shared" si="2"/>
        <v>-3.5247595878139282</v>
      </c>
    </row>
    <row r="75" spans="1:2">
      <c r="A75">
        <v>25.4</v>
      </c>
      <c r="B75">
        <f t="shared" si="2"/>
        <v>-4.1443681436188839</v>
      </c>
    </row>
    <row r="76" spans="1:2">
      <c r="A76">
        <v>20.399999999999999</v>
      </c>
      <c r="B76">
        <f t="shared" si="2"/>
        <v>-3.9324123562675033</v>
      </c>
    </row>
    <row r="77" spans="1:2">
      <c r="A77">
        <v>16.5</v>
      </c>
      <c r="B77">
        <f t="shared" si="2"/>
        <v>-3.7744599113957293</v>
      </c>
    </row>
    <row r="78" spans="1:2">
      <c r="A78">
        <v>13.2</v>
      </c>
      <c r="B78">
        <f t="shared" si="2"/>
        <v>-3.6486148171580304</v>
      </c>
    </row>
    <row r="79" spans="1:2">
      <c r="A79">
        <v>38.6</v>
      </c>
      <c r="B79">
        <f t="shared" si="2"/>
        <v>-4.732613313947061</v>
      </c>
    </row>
    <row r="80" spans="1:2">
      <c r="A80">
        <v>10</v>
      </c>
      <c r="B80">
        <f t="shared" si="2"/>
        <v>-3.53754776423356</v>
      </c>
    </row>
    <row r="81" spans="1:2">
      <c r="A81">
        <v>0.2</v>
      </c>
      <c r="B81">
        <f t="shared" si="2"/>
        <v>-3.7455019619537757</v>
      </c>
    </row>
    <row r="82" spans="1:2">
      <c r="A82">
        <v>15.6</v>
      </c>
      <c r="B82">
        <f t="shared" si="2"/>
        <v>-3.739285013121902</v>
      </c>
    </row>
    <row r="83" spans="1:2">
      <c r="A83">
        <v>6.6</v>
      </c>
      <c r="B83">
        <f t="shared" si="2"/>
        <v>-3.4411157413291988</v>
      </c>
    </row>
    <row r="84" spans="1:2">
      <c r="A84">
        <v>30.4</v>
      </c>
      <c r="B84">
        <f t="shared" si="2"/>
        <v>-4.363398666801757</v>
      </c>
    </row>
    <row r="85" spans="1:2">
      <c r="A85">
        <v>47.8</v>
      </c>
      <c r="B85">
        <f t="shared" si="2"/>
        <v>-5.1565493694859317</v>
      </c>
    </row>
    <row r="86" spans="1:2">
      <c r="A86">
        <v>30.8</v>
      </c>
      <c r="B86">
        <f t="shared" si="2"/>
        <v>-4.3811544327138243</v>
      </c>
    </row>
    <row r="87" spans="1:2">
      <c r="A87">
        <v>29.4</v>
      </c>
      <c r="B87">
        <f t="shared" si="2"/>
        <v>-4.3191466855417797</v>
      </c>
    </row>
    <row r="88" spans="1:2">
      <c r="A88">
        <v>20.399999999999999</v>
      </c>
      <c r="B88">
        <f t="shared" si="2"/>
        <v>-3.9324123562675033</v>
      </c>
    </row>
    <row r="89" spans="1:2">
      <c r="A89">
        <v>49.8</v>
      </c>
      <c r="B89">
        <f t="shared" si="2"/>
        <v>-5.24969093121741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88"/>
  <sheetViews>
    <sheetView topLeftCell="A69" zoomScaleNormal="100" workbookViewId="0">
      <selection activeCell="M88" sqref="M88"/>
    </sheetView>
  </sheetViews>
  <sheetFormatPr defaultColWidth="9" defaultRowHeight="15"/>
  <sheetData>
    <row r="1" spans="1:13">
      <c r="B1" t="s">
        <v>0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>
      <c r="A2">
        <v>1904</v>
      </c>
      <c r="B2">
        <v>67.3</v>
      </c>
      <c r="C2">
        <v>15.1</v>
      </c>
      <c r="D2">
        <v>8.4</v>
      </c>
      <c r="E2">
        <v>41.8</v>
      </c>
      <c r="F2">
        <v>33.799999999999997</v>
      </c>
      <c r="G2">
        <v>83.7</v>
      </c>
      <c r="H2">
        <v>108.6</v>
      </c>
      <c r="I2">
        <v>39.6</v>
      </c>
      <c r="J2">
        <v>29.9</v>
      </c>
      <c r="K2">
        <v>48.6</v>
      </c>
      <c r="L2">
        <v>17.600000000000001</v>
      </c>
      <c r="M2">
        <v>1.1000000000000001</v>
      </c>
    </row>
    <row r="3" spans="1:13">
      <c r="A3">
        <v>1905</v>
      </c>
      <c r="B3">
        <v>28.2</v>
      </c>
      <c r="C3">
        <v>6.2</v>
      </c>
      <c r="D3">
        <v>4.9000000000000004</v>
      </c>
      <c r="E3">
        <v>84</v>
      </c>
      <c r="F3">
        <v>69.400000000000006</v>
      </c>
      <c r="G3">
        <v>102</v>
      </c>
      <c r="H3">
        <v>97.4</v>
      </c>
      <c r="I3">
        <v>22.5</v>
      </c>
      <c r="J3">
        <v>56.2</v>
      </c>
      <c r="K3">
        <v>65.8</v>
      </c>
      <c r="L3">
        <v>28.8</v>
      </c>
      <c r="M3">
        <v>2.2000000000000002</v>
      </c>
    </row>
    <row r="4" spans="1:13">
      <c r="A4">
        <v>1906</v>
      </c>
      <c r="B4">
        <v>0</v>
      </c>
      <c r="C4">
        <v>12.2</v>
      </c>
      <c r="D4">
        <v>50.3</v>
      </c>
      <c r="E4">
        <v>32.6</v>
      </c>
      <c r="F4">
        <v>33.4</v>
      </c>
      <c r="G4">
        <v>89.7</v>
      </c>
      <c r="H4">
        <v>66.099999999999994</v>
      </c>
      <c r="I4">
        <v>104</v>
      </c>
      <c r="J4">
        <v>77.3</v>
      </c>
      <c r="K4">
        <v>46.6</v>
      </c>
      <c r="L4">
        <v>57.3</v>
      </c>
      <c r="M4">
        <v>45.3</v>
      </c>
    </row>
    <row r="5" spans="1:13">
      <c r="A5">
        <v>1907</v>
      </c>
      <c r="B5">
        <v>3.7</v>
      </c>
      <c r="C5">
        <v>6.3</v>
      </c>
      <c r="D5">
        <v>13.1</v>
      </c>
      <c r="E5">
        <v>76.099999999999994</v>
      </c>
      <c r="F5">
        <v>57.6</v>
      </c>
      <c r="G5">
        <v>52.7</v>
      </c>
      <c r="H5">
        <v>56.1</v>
      </c>
      <c r="I5">
        <v>49</v>
      </c>
      <c r="J5">
        <v>34.6</v>
      </c>
      <c r="K5">
        <v>22.9</v>
      </c>
      <c r="L5">
        <v>75.900000000000006</v>
      </c>
      <c r="M5">
        <v>3.1</v>
      </c>
    </row>
    <row r="6" spans="1:13">
      <c r="A6">
        <v>1908</v>
      </c>
      <c r="B6">
        <v>0</v>
      </c>
      <c r="C6">
        <v>20.6</v>
      </c>
      <c r="D6">
        <v>48.7</v>
      </c>
      <c r="E6">
        <v>22.4</v>
      </c>
      <c r="F6">
        <v>94.6</v>
      </c>
      <c r="G6">
        <v>131.5</v>
      </c>
      <c r="H6">
        <v>30.2</v>
      </c>
      <c r="I6">
        <v>52.3</v>
      </c>
      <c r="J6">
        <v>67.599999999999994</v>
      </c>
      <c r="K6">
        <v>85.2</v>
      </c>
      <c r="L6">
        <v>7.9</v>
      </c>
      <c r="M6">
        <v>20.5</v>
      </c>
    </row>
    <row r="7" spans="1:13">
      <c r="A7">
        <v>1909</v>
      </c>
      <c r="B7">
        <v>16.100000000000001</v>
      </c>
      <c r="C7">
        <v>3.6</v>
      </c>
      <c r="D7">
        <v>21.1</v>
      </c>
      <c r="E7">
        <v>79.5</v>
      </c>
      <c r="F7">
        <v>67.400000000000006</v>
      </c>
      <c r="G7">
        <v>60.4</v>
      </c>
      <c r="H7">
        <v>64.3</v>
      </c>
      <c r="I7">
        <v>146.19999999999999</v>
      </c>
      <c r="J7">
        <v>47</v>
      </c>
      <c r="K7">
        <v>60.1</v>
      </c>
      <c r="L7">
        <v>67.599999999999994</v>
      </c>
      <c r="M7">
        <v>8.1</v>
      </c>
    </row>
    <row r="8" spans="1:13">
      <c r="A8">
        <v>1910</v>
      </c>
      <c r="B8">
        <v>1.6</v>
      </c>
      <c r="C8">
        <v>2.2999999999999998</v>
      </c>
      <c r="D8">
        <v>109.5</v>
      </c>
      <c r="E8">
        <v>2.1</v>
      </c>
      <c r="F8">
        <v>122.7</v>
      </c>
      <c r="G8">
        <v>62.5</v>
      </c>
      <c r="H8">
        <v>84.7</v>
      </c>
      <c r="I8">
        <v>37.799999999999997</v>
      </c>
      <c r="J8">
        <v>73.2</v>
      </c>
      <c r="K8">
        <v>54.9</v>
      </c>
      <c r="L8">
        <v>37.9</v>
      </c>
      <c r="M8">
        <v>50.6</v>
      </c>
    </row>
    <row r="9" spans="1:13">
      <c r="A9">
        <v>1911</v>
      </c>
      <c r="B9">
        <v>5.4</v>
      </c>
      <c r="C9">
        <v>31.8</v>
      </c>
      <c r="D9">
        <v>22.3</v>
      </c>
      <c r="E9">
        <v>8.9</v>
      </c>
      <c r="F9">
        <v>32.700000000000003</v>
      </c>
      <c r="G9">
        <v>71.2</v>
      </c>
      <c r="H9">
        <v>45.1</v>
      </c>
      <c r="I9">
        <v>19.7</v>
      </c>
      <c r="J9">
        <v>39.799999999999997</v>
      </c>
      <c r="K9">
        <v>28.5</v>
      </c>
      <c r="L9">
        <v>9.6999999999999993</v>
      </c>
      <c r="M9">
        <v>33.200000000000003</v>
      </c>
    </row>
    <row r="10" spans="1:13">
      <c r="A10">
        <v>1912</v>
      </c>
      <c r="B10">
        <v>9.1999999999999993</v>
      </c>
      <c r="C10">
        <v>9.4</v>
      </c>
      <c r="D10">
        <v>20.8</v>
      </c>
      <c r="E10">
        <v>23.4</v>
      </c>
      <c r="F10">
        <v>5.0999999999999996</v>
      </c>
      <c r="G10">
        <v>100.3</v>
      </c>
      <c r="H10">
        <v>59.5</v>
      </c>
      <c r="I10">
        <v>56.9</v>
      </c>
      <c r="J10">
        <v>94</v>
      </c>
      <c r="K10">
        <v>33.6</v>
      </c>
      <c r="L10">
        <v>46.6</v>
      </c>
      <c r="M10">
        <v>35.4</v>
      </c>
    </row>
    <row r="11" spans="1:13">
      <c r="A11">
        <v>1913</v>
      </c>
      <c r="B11">
        <v>4.4000000000000004</v>
      </c>
      <c r="C11">
        <v>62</v>
      </c>
      <c r="D11">
        <v>41.2</v>
      </c>
      <c r="E11">
        <v>14.8</v>
      </c>
      <c r="F11">
        <v>39.299999999999997</v>
      </c>
      <c r="G11">
        <v>7.2</v>
      </c>
      <c r="H11">
        <v>19.5</v>
      </c>
      <c r="I11">
        <v>51.3</v>
      </c>
      <c r="J11">
        <v>72.8</v>
      </c>
      <c r="K11">
        <v>46.3</v>
      </c>
      <c r="L11">
        <v>27</v>
      </c>
      <c r="M11">
        <v>49.8</v>
      </c>
    </row>
    <row r="12" spans="1:13">
      <c r="A12">
        <v>1914</v>
      </c>
      <c r="B12">
        <v>23.6</v>
      </c>
      <c r="C12">
        <v>6.9</v>
      </c>
      <c r="D12">
        <v>25.2</v>
      </c>
      <c r="E12">
        <v>67.5</v>
      </c>
      <c r="F12">
        <v>34.1</v>
      </c>
      <c r="G12">
        <v>2.9</v>
      </c>
      <c r="H12">
        <v>42.6</v>
      </c>
      <c r="I12">
        <v>6.4</v>
      </c>
      <c r="J12">
        <v>18.399999999999999</v>
      </c>
      <c r="K12">
        <v>0.5</v>
      </c>
      <c r="L12">
        <v>54.2</v>
      </c>
      <c r="M12">
        <v>19.899999999999999</v>
      </c>
    </row>
    <row r="13" spans="1:13">
      <c r="A13">
        <v>1915</v>
      </c>
      <c r="B13">
        <v>15.8</v>
      </c>
      <c r="C13">
        <v>0.8</v>
      </c>
      <c r="D13">
        <v>0</v>
      </c>
      <c r="E13">
        <v>49.9</v>
      </c>
      <c r="F13">
        <v>86.9</v>
      </c>
      <c r="G13">
        <v>88.2</v>
      </c>
      <c r="H13">
        <v>52.7</v>
      </c>
      <c r="I13">
        <v>47.6</v>
      </c>
      <c r="J13">
        <v>85.5</v>
      </c>
      <c r="K13">
        <v>19.100000000000001</v>
      </c>
      <c r="L13">
        <v>5.3</v>
      </c>
      <c r="M13">
        <v>0.8</v>
      </c>
    </row>
    <row r="14" spans="1:13">
      <c r="A14">
        <v>1916</v>
      </c>
      <c r="B14">
        <v>15.1</v>
      </c>
      <c r="C14">
        <v>5.3</v>
      </c>
      <c r="D14">
        <v>11.4</v>
      </c>
      <c r="E14">
        <v>31.3</v>
      </c>
      <c r="F14">
        <v>16.399999999999999</v>
      </c>
      <c r="G14">
        <v>184.3</v>
      </c>
      <c r="H14">
        <v>79.900000000000006</v>
      </c>
      <c r="I14">
        <v>90.1</v>
      </c>
      <c r="J14">
        <v>44.9</v>
      </c>
      <c r="K14">
        <v>40.4</v>
      </c>
      <c r="L14">
        <v>82.5</v>
      </c>
      <c r="M14">
        <v>34.9</v>
      </c>
    </row>
    <row r="15" spans="1:13">
      <c r="A15">
        <v>1917</v>
      </c>
      <c r="B15">
        <v>11.6</v>
      </c>
      <c r="C15">
        <v>67</v>
      </c>
      <c r="D15">
        <v>51.7</v>
      </c>
      <c r="E15">
        <v>24.4</v>
      </c>
      <c r="F15">
        <v>120.5</v>
      </c>
      <c r="G15">
        <v>65.900000000000006</v>
      </c>
      <c r="H15">
        <v>72.2</v>
      </c>
      <c r="I15">
        <v>66.900000000000006</v>
      </c>
      <c r="J15">
        <v>103.3</v>
      </c>
      <c r="K15">
        <v>60.6</v>
      </c>
      <c r="L15">
        <v>50.8</v>
      </c>
      <c r="M15">
        <v>26.5</v>
      </c>
    </row>
    <row r="16" spans="1:13">
      <c r="A16">
        <v>1918</v>
      </c>
      <c r="B16">
        <v>11.9</v>
      </c>
      <c r="C16">
        <v>3.6</v>
      </c>
      <c r="D16">
        <v>7</v>
      </c>
      <c r="E16">
        <v>28.7</v>
      </c>
      <c r="F16">
        <v>59</v>
      </c>
      <c r="G16">
        <v>59.3</v>
      </c>
      <c r="H16">
        <v>61</v>
      </c>
      <c r="I16">
        <v>43.3</v>
      </c>
      <c r="J16">
        <v>29.7</v>
      </c>
      <c r="K16">
        <v>57.3</v>
      </c>
      <c r="L16">
        <v>9.1999999999999993</v>
      </c>
      <c r="M16">
        <v>12.7</v>
      </c>
    </row>
    <row r="17" spans="1:13">
      <c r="A17">
        <v>1919</v>
      </c>
      <c r="B17">
        <v>5.8</v>
      </c>
      <c r="C17">
        <v>99.6</v>
      </c>
      <c r="D17">
        <v>0</v>
      </c>
      <c r="E17">
        <v>4.5</v>
      </c>
      <c r="F17">
        <v>49.9</v>
      </c>
      <c r="G17">
        <v>35.700000000000003</v>
      </c>
      <c r="H17">
        <v>42.4</v>
      </c>
      <c r="I17">
        <v>70.8</v>
      </c>
      <c r="J17">
        <v>73.5</v>
      </c>
      <c r="K17">
        <v>22</v>
      </c>
      <c r="L17">
        <v>1.8</v>
      </c>
      <c r="M17">
        <v>19.3</v>
      </c>
    </row>
    <row r="18" spans="1:13">
      <c r="A18">
        <v>1920</v>
      </c>
      <c r="B18">
        <v>1.8</v>
      </c>
      <c r="C18">
        <v>1.6</v>
      </c>
      <c r="D18">
        <v>30</v>
      </c>
      <c r="E18">
        <v>8</v>
      </c>
      <c r="F18">
        <v>41.4</v>
      </c>
      <c r="G18">
        <v>166.6</v>
      </c>
      <c r="H18">
        <v>55.7</v>
      </c>
      <c r="I18">
        <v>75.7</v>
      </c>
      <c r="J18">
        <v>44.4</v>
      </c>
      <c r="K18">
        <v>76.099999999999994</v>
      </c>
      <c r="L18">
        <v>28</v>
      </c>
      <c r="M18">
        <v>40.700000000000003</v>
      </c>
    </row>
    <row r="19" spans="1:13">
      <c r="A19">
        <v>1921</v>
      </c>
      <c r="B19">
        <v>39.6</v>
      </c>
      <c r="C19">
        <v>40.299999999999997</v>
      </c>
      <c r="D19">
        <v>8.4</v>
      </c>
      <c r="E19">
        <v>8.1999999999999993</v>
      </c>
      <c r="F19">
        <v>67.8</v>
      </c>
      <c r="G19">
        <v>58.7</v>
      </c>
      <c r="H19">
        <v>41.9</v>
      </c>
      <c r="I19">
        <v>66.8</v>
      </c>
      <c r="J19">
        <v>72.900000000000006</v>
      </c>
      <c r="K19">
        <v>42.4</v>
      </c>
      <c r="L19">
        <v>50</v>
      </c>
      <c r="M19">
        <v>14.7</v>
      </c>
    </row>
    <row r="20" spans="1:13">
      <c r="A20">
        <v>1922</v>
      </c>
      <c r="B20">
        <v>47.3</v>
      </c>
      <c r="C20">
        <v>1.3</v>
      </c>
      <c r="D20">
        <v>3.8</v>
      </c>
      <c r="E20">
        <v>23.7</v>
      </c>
      <c r="F20">
        <v>100.1</v>
      </c>
      <c r="G20">
        <v>44</v>
      </c>
      <c r="H20">
        <v>111.9</v>
      </c>
      <c r="I20">
        <v>61.2</v>
      </c>
      <c r="J20">
        <v>35.799999999999997</v>
      </c>
      <c r="K20">
        <v>38.4</v>
      </c>
      <c r="L20">
        <v>4.9000000000000004</v>
      </c>
      <c r="M20">
        <v>52.3</v>
      </c>
    </row>
    <row r="21" spans="1:13">
      <c r="A21">
        <v>1923</v>
      </c>
      <c r="B21">
        <v>18.5</v>
      </c>
      <c r="C21">
        <v>0.5</v>
      </c>
      <c r="D21">
        <v>0</v>
      </c>
      <c r="E21">
        <v>0.8</v>
      </c>
      <c r="F21">
        <v>125.7</v>
      </c>
      <c r="G21">
        <v>182.2</v>
      </c>
      <c r="H21">
        <v>107.9</v>
      </c>
      <c r="I21">
        <v>65.8</v>
      </c>
      <c r="J21">
        <v>141.5</v>
      </c>
      <c r="K21">
        <v>57.8</v>
      </c>
      <c r="L21">
        <v>22.9</v>
      </c>
      <c r="M21">
        <v>40.1</v>
      </c>
    </row>
    <row r="22" spans="1:13">
      <c r="A22">
        <v>1924</v>
      </c>
      <c r="B22">
        <v>12</v>
      </c>
      <c r="C22">
        <v>48</v>
      </c>
      <c r="D22">
        <v>51.6</v>
      </c>
      <c r="E22">
        <v>39.5</v>
      </c>
      <c r="F22">
        <v>95.6</v>
      </c>
      <c r="G22">
        <v>100.8</v>
      </c>
      <c r="H22">
        <v>13.7</v>
      </c>
      <c r="I22">
        <v>39.9</v>
      </c>
      <c r="J22">
        <v>83.3</v>
      </c>
      <c r="K22">
        <v>60.3</v>
      </c>
      <c r="L22">
        <v>40.4</v>
      </c>
      <c r="M22">
        <v>3</v>
      </c>
    </row>
    <row r="23" spans="1:13">
      <c r="A23">
        <v>1925</v>
      </c>
      <c r="B23">
        <v>8</v>
      </c>
      <c r="C23">
        <v>27.3</v>
      </c>
      <c r="D23">
        <v>9.6</v>
      </c>
      <c r="E23">
        <v>29.8</v>
      </c>
      <c r="F23">
        <v>69.2</v>
      </c>
      <c r="G23">
        <v>49.2</v>
      </c>
      <c r="H23">
        <v>40.4</v>
      </c>
      <c r="I23">
        <v>39.9</v>
      </c>
      <c r="J23">
        <v>67.5</v>
      </c>
      <c r="K23">
        <v>31.1</v>
      </c>
      <c r="L23">
        <v>6.8</v>
      </c>
      <c r="M23">
        <v>1.8</v>
      </c>
    </row>
    <row r="24" spans="1:13">
      <c r="A24">
        <v>1926</v>
      </c>
      <c r="B24">
        <v>0</v>
      </c>
      <c r="C24">
        <v>23.4</v>
      </c>
      <c r="D24">
        <v>0</v>
      </c>
      <c r="E24">
        <v>37.200000000000003</v>
      </c>
      <c r="F24">
        <v>109.7</v>
      </c>
      <c r="G24">
        <v>55</v>
      </c>
      <c r="H24">
        <v>37.4</v>
      </c>
      <c r="I24">
        <v>100.7</v>
      </c>
      <c r="J24">
        <v>88.5</v>
      </c>
      <c r="K24">
        <v>70.8</v>
      </c>
      <c r="L24">
        <v>13.2</v>
      </c>
      <c r="M24">
        <v>20.8</v>
      </c>
    </row>
    <row r="25" spans="1:13">
      <c r="A25">
        <v>1927</v>
      </c>
      <c r="B25">
        <v>7.6</v>
      </c>
      <c r="C25">
        <v>22.3</v>
      </c>
      <c r="D25">
        <v>23.2</v>
      </c>
      <c r="E25">
        <v>8.5</v>
      </c>
      <c r="F25">
        <v>51</v>
      </c>
      <c r="G25">
        <v>23.5</v>
      </c>
      <c r="H25">
        <v>54</v>
      </c>
      <c r="I25">
        <v>84.2</v>
      </c>
      <c r="J25">
        <v>11.3</v>
      </c>
      <c r="K25">
        <v>31.2</v>
      </c>
      <c r="L25">
        <v>31</v>
      </c>
      <c r="M25">
        <v>22.4</v>
      </c>
    </row>
    <row r="26" spans="1:13">
      <c r="A26">
        <v>1928</v>
      </c>
      <c r="B26">
        <v>20.9</v>
      </c>
      <c r="C26">
        <v>66.8</v>
      </c>
      <c r="D26">
        <v>27.2</v>
      </c>
      <c r="E26">
        <v>12.4</v>
      </c>
      <c r="F26">
        <v>40.200000000000003</v>
      </c>
      <c r="G26">
        <v>102.1</v>
      </c>
      <c r="H26">
        <v>47.2</v>
      </c>
      <c r="I26">
        <v>13.3</v>
      </c>
      <c r="J26">
        <v>29.2</v>
      </c>
      <c r="K26">
        <v>84.4</v>
      </c>
      <c r="L26">
        <v>16.5</v>
      </c>
      <c r="M26">
        <v>5.0999999999999996</v>
      </c>
    </row>
    <row r="27" spans="1:13">
      <c r="A27">
        <v>1929</v>
      </c>
      <c r="B27">
        <v>5.3</v>
      </c>
      <c r="C27">
        <v>9.9</v>
      </c>
      <c r="D27">
        <v>4.5</v>
      </c>
      <c r="E27">
        <v>11.7</v>
      </c>
      <c r="F27">
        <v>27</v>
      </c>
      <c r="G27">
        <v>65.099999999999994</v>
      </c>
      <c r="H27">
        <v>28.5</v>
      </c>
      <c r="I27">
        <v>36.5</v>
      </c>
      <c r="J27">
        <v>46.5</v>
      </c>
      <c r="K27">
        <v>33.6</v>
      </c>
      <c r="L27">
        <v>27</v>
      </c>
      <c r="M27">
        <v>19.100000000000001</v>
      </c>
    </row>
    <row r="28" spans="1:13">
      <c r="A28">
        <v>1930</v>
      </c>
      <c r="B28">
        <v>1</v>
      </c>
      <c r="C28">
        <v>7.1</v>
      </c>
      <c r="D28">
        <v>0.8</v>
      </c>
      <c r="E28">
        <v>20.9</v>
      </c>
      <c r="F28">
        <v>15.7</v>
      </c>
      <c r="G28">
        <v>21.9</v>
      </c>
      <c r="H28">
        <v>89</v>
      </c>
      <c r="I28">
        <v>90.8</v>
      </c>
      <c r="J28">
        <v>48.4</v>
      </c>
      <c r="K28">
        <v>48.1</v>
      </c>
      <c r="L28">
        <v>27.9</v>
      </c>
      <c r="M28">
        <v>14</v>
      </c>
    </row>
    <row r="29" spans="1:13">
      <c r="A29">
        <v>1931</v>
      </c>
      <c r="B29">
        <v>12.1</v>
      </c>
      <c r="C29">
        <v>3.1</v>
      </c>
      <c r="D29">
        <v>26.4</v>
      </c>
      <c r="E29">
        <v>16.5</v>
      </c>
      <c r="F29">
        <v>70.8</v>
      </c>
      <c r="G29">
        <v>84.1</v>
      </c>
      <c r="H29">
        <v>74.5</v>
      </c>
      <c r="I29">
        <v>66.400000000000006</v>
      </c>
      <c r="J29">
        <v>54.8</v>
      </c>
      <c r="K29">
        <v>15.3</v>
      </c>
      <c r="L29">
        <v>16.600000000000001</v>
      </c>
      <c r="M29">
        <v>1.5</v>
      </c>
    </row>
    <row r="30" spans="1:13">
      <c r="A30">
        <v>1932</v>
      </c>
      <c r="B30">
        <v>3</v>
      </c>
      <c r="C30">
        <v>25.7</v>
      </c>
      <c r="D30">
        <v>42.3</v>
      </c>
      <c r="E30">
        <v>84.4</v>
      </c>
      <c r="F30">
        <v>9</v>
      </c>
      <c r="G30">
        <v>119</v>
      </c>
      <c r="H30">
        <v>43.1</v>
      </c>
      <c r="I30">
        <v>54.4</v>
      </c>
      <c r="J30">
        <v>37.4</v>
      </c>
      <c r="K30">
        <v>68.099999999999994</v>
      </c>
      <c r="L30">
        <v>0.3</v>
      </c>
      <c r="M30">
        <v>3.3</v>
      </c>
    </row>
    <row r="31" spans="1:13">
      <c r="A31">
        <v>1933</v>
      </c>
      <c r="B31">
        <v>43.8</v>
      </c>
      <c r="C31">
        <v>20.6</v>
      </c>
      <c r="D31">
        <v>27.9</v>
      </c>
      <c r="E31">
        <v>45.7</v>
      </c>
      <c r="F31">
        <v>102.6</v>
      </c>
      <c r="G31">
        <v>17.7</v>
      </c>
      <c r="H31">
        <v>29.2</v>
      </c>
      <c r="I31">
        <v>42.4</v>
      </c>
      <c r="J31">
        <v>57.3</v>
      </c>
      <c r="K31">
        <v>8.9</v>
      </c>
      <c r="L31">
        <v>0.8</v>
      </c>
      <c r="M31">
        <v>10.199999999999999</v>
      </c>
    </row>
    <row r="32" spans="1:13">
      <c r="A32">
        <v>1934</v>
      </c>
      <c r="B32">
        <v>11.2</v>
      </c>
      <c r="C32">
        <v>2.1</v>
      </c>
      <c r="D32">
        <v>7.8</v>
      </c>
      <c r="E32">
        <v>33.1</v>
      </c>
      <c r="F32">
        <v>1.3</v>
      </c>
      <c r="G32">
        <v>12.5</v>
      </c>
      <c r="H32">
        <v>25.3</v>
      </c>
      <c r="I32">
        <v>76</v>
      </c>
      <c r="J32">
        <v>76.400000000000006</v>
      </c>
      <c r="K32">
        <v>54.8</v>
      </c>
      <c r="L32">
        <v>54.1</v>
      </c>
      <c r="M32">
        <v>16.2</v>
      </c>
    </row>
    <row r="33" spans="1:13">
      <c r="A33">
        <v>1935</v>
      </c>
      <c r="B33">
        <v>14.5</v>
      </c>
      <c r="C33">
        <v>0</v>
      </c>
      <c r="D33">
        <v>43.8</v>
      </c>
      <c r="E33">
        <v>25.3</v>
      </c>
      <c r="F33">
        <v>29.7</v>
      </c>
      <c r="G33">
        <v>44.8</v>
      </c>
      <c r="H33">
        <v>42.4</v>
      </c>
      <c r="I33">
        <v>56.3</v>
      </c>
      <c r="J33">
        <v>35.200000000000003</v>
      </c>
      <c r="K33">
        <v>31.8</v>
      </c>
      <c r="L33">
        <v>16.8</v>
      </c>
      <c r="M33">
        <v>9.9</v>
      </c>
    </row>
    <row r="34" spans="1:13">
      <c r="A34">
        <v>1936</v>
      </c>
      <c r="B34">
        <v>21.8</v>
      </c>
      <c r="C34">
        <v>10.4</v>
      </c>
      <c r="D34">
        <v>0</v>
      </c>
      <c r="E34">
        <v>22.7</v>
      </c>
      <c r="F34">
        <v>17.8</v>
      </c>
      <c r="G34">
        <v>51.7</v>
      </c>
      <c r="H34">
        <v>36.299999999999997</v>
      </c>
      <c r="I34">
        <v>27.1</v>
      </c>
      <c r="J34">
        <v>11.7</v>
      </c>
      <c r="K34">
        <v>31.7</v>
      </c>
      <c r="L34">
        <v>18</v>
      </c>
      <c r="M34">
        <v>51.6</v>
      </c>
    </row>
    <row r="35" spans="1:13">
      <c r="A35">
        <v>1937</v>
      </c>
      <c r="B35">
        <v>47.8</v>
      </c>
      <c r="C35">
        <v>19.399999999999999</v>
      </c>
      <c r="D35">
        <v>17.8</v>
      </c>
      <c r="E35">
        <v>14.7</v>
      </c>
      <c r="F35">
        <v>41.6</v>
      </c>
      <c r="G35">
        <v>57.9</v>
      </c>
      <c r="H35">
        <v>33.9</v>
      </c>
      <c r="I35">
        <v>55.7</v>
      </c>
      <c r="J35">
        <v>29.1</v>
      </c>
      <c r="K35">
        <v>14.5</v>
      </c>
      <c r="L35">
        <v>0.3</v>
      </c>
      <c r="M35">
        <v>59.3</v>
      </c>
    </row>
    <row r="36" spans="1:13">
      <c r="A36">
        <v>1938</v>
      </c>
      <c r="B36">
        <v>17.7</v>
      </c>
      <c r="C36">
        <v>35.700000000000003</v>
      </c>
      <c r="D36">
        <v>1</v>
      </c>
      <c r="E36">
        <v>92.2</v>
      </c>
      <c r="F36">
        <v>9.6999999999999993</v>
      </c>
      <c r="G36">
        <v>30</v>
      </c>
      <c r="H36">
        <v>25.9</v>
      </c>
      <c r="I36">
        <v>46.5</v>
      </c>
      <c r="J36">
        <v>15.9</v>
      </c>
      <c r="K36">
        <v>8.6</v>
      </c>
      <c r="L36">
        <v>3</v>
      </c>
      <c r="M36">
        <v>5.0999999999999996</v>
      </c>
    </row>
    <row r="37" spans="1:13">
      <c r="A37">
        <v>1939</v>
      </c>
      <c r="B37">
        <v>26.1</v>
      </c>
      <c r="C37">
        <v>23.4</v>
      </c>
      <c r="D37">
        <v>21.6</v>
      </c>
      <c r="E37">
        <v>58.5</v>
      </c>
      <c r="F37">
        <v>47.5</v>
      </c>
      <c r="G37">
        <v>110.1</v>
      </c>
      <c r="H37">
        <v>38.5</v>
      </c>
      <c r="I37">
        <v>79.5</v>
      </c>
      <c r="J37">
        <v>31.8</v>
      </c>
      <c r="K37">
        <v>20</v>
      </c>
      <c r="L37">
        <v>72.8</v>
      </c>
      <c r="M37">
        <v>21.1</v>
      </c>
    </row>
    <row r="38" spans="1:13">
      <c r="A38">
        <v>1940</v>
      </c>
      <c r="B38">
        <v>28</v>
      </c>
      <c r="C38">
        <v>5</v>
      </c>
      <c r="D38">
        <v>8.6</v>
      </c>
      <c r="E38">
        <v>107.5</v>
      </c>
      <c r="F38">
        <v>33.1</v>
      </c>
      <c r="G38">
        <v>20.7</v>
      </c>
      <c r="H38">
        <v>62.3</v>
      </c>
      <c r="I38">
        <v>32.4</v>
      </c>
      <c r="J38">
        <v>26.2</v>
      </c>
      <c r="K38">
        <v>23</v>
      </c>
      <c r="L38">
        <v>48.7</v>
      </c>
      <c r="M38">
        <v>22.8</v>
      </c>
    </row>
    <row r="39" spans="1:13">
      <c r="A39">
        <v>1941</v>
      </c>
      <c r="B39">
        <v>119.5</v>
      </c>
      <c r="C39">
        <v>18.8</v>
      </c>
      <c r="D39">
        <v>41.6</v>
      </c>
      <c r="E39">
        <v>22.4</v>
      </c>
      <c r="F39">
        <v>23.2</v>
      </c>
      <c r="G39">
        <v>42.4</v>
      </c>
      <c r="H39">
        <v>104</v>
      </c>
      <c r="I39">
        <v>47</v>
      </c>
      <c r="J39">
        <v>81.8</v>
      </c>
      <c r="K39">
        <v>44.5</v>
      </c>
      <c r="L39">
        <v>23.2</v>
      </c>
      <c r="M39">
        <v>14.5</v>
      </c>
    </row>
    <row r="40" spans="1:13">
      <c r="A40">
        <v>1942</v>
      </c>
      <c r="B40">
        <v>40.9</v>
      </c>
      <c r="C40">
        <v>3.3</v>
      </c>
      <c r="D40">
        <v>7.4</v>
      </c>
      <c r="E40">
        <v>47.3</v>
      </c>
      <c r="F40">
        <v>92.2</v>
      </c>
      <c r="G40">
        <v>116.3</v>
      </c>
      <c r="H40">
        <v>61.3</v>
      </c>
      <c r="I40">
        <v>36.799999999999997</v>
      </c>
      <c r="J40">
        <v>123.4</v>
      </c>
      <c r="K40">
        <v>17.3</v>
      </c>
      <c r="L40">
        <v>23.4</v>
      </c>
      <c r="M40">
        <v>12.4</v>
      </c>
    </row>
    <row r="41" spans="1:13">
      <c r="A41">
        <v>1943</v>
      </c>
      <c r="B41">
        <v>16.7</v>
      </c>
      <c r="C41">
        <v>76</v>
      </c>
      <c r="D41">
        <v>0</v>
      </c>
      <c r="E41">
        <v>59.7</v>
      </c>
      <c r="F41">
        <v>8.1</v>
      </c>
      <c r="G41">
        <v>55.2</v>
      </c>
      <c r="H41">
        <v>56.2</v>
      </c>
      <c r="I41">
        <v>47.1</v>
      </c>
      <c r="J41">
        <v>39.1</v>
      </c>
      <c r="K41">
        <v>34.5</v>
      </c>
      <c r="L41">
        <v>22</v>
      </c>
      <c r="M41">
        <v>20.6</v>
      </c>
    </row>
    <row r="42" spans="1:13">
      <c r="A42">
        <v>1944</v>
      </c>
      <c r="B42">
        <v>5.9</v>
      </c>
      <c r="C42">
        <v>19.3</v>
      </c>
      <c r="D42">
        <v>14.2</v>
      </c>
      <c r="E42">
        <v>38.299999999999997</v>
      </c>
      <c r="F42">
        <v>101.5</v>
      </c>
      <c r="G42">
        <v>12</v>
      </c>
      <c r="H42">
        <v>50.6</v>
      </c>
      <c r="I42">
        <v>23.3</v>
      </c>
      <c r="J42">
        <v>9.6999999999999993</v>
      </c>
      <c r="K42">
        <v>43.7</v>
      </c>
      <c r="L42">
        <v>45.8</v>
      </c>
      <c r="M42">
        <v>35.5</v>
      </c>
    </row>
    <row r="43" spans="1:13">
      <c r="A43">
        <v>1945</v>
      </c>
      <c r="B43">
        <v>16.8</v>
      </c>
      <c r="C43">
        <v>40.4</v>
      </c>
      <c r="D43">
        <v>2.2999999999999998</v>
      </c>
      <c r="E43">
        <v>0.5</v>
      </c>
      <c r="F43">
        <v>34.6</v>
      </c>
      <c r="G43">
        <v>45.3</v>
      </c>
      <c r="H43">
        <v>14</v>
      </c>
      <c r="I43">
        <v>85.3</v>
      </c>
      <c r="J43">
        <v>59.7</v>
      </c>
      <c r="K43">
        <v>61.2</v>
      </c>
      <c r="L43">
        <v>72</v>
      </c>
      <c r="M43">
        <v>24.7</v>
      </c>
    </row>
    <row r="44" spans="1:13">
      <c r="A44">
        <v>1946</v>
      </c>
      <c r="B44">
        <v>30.4</v>
      </c>
      <c r="C44">
        <v>79.7</v>
      </c>
      <c r="D44">
        <v>48.8</v>
      </c>
      <c r="E44">
        <v>35.4</v>
      </c>
      <c r="F44">
        <v>65.8</v>
      </c>
      <c r="G44">
        <v>51.3</v>
      </c>
      <c r="H44">
        <v>86.6</v>
      </c>
      <c r="I44">
        <v>55.4</v>
      </c>
      <c r="J44">
        <v>18</v>
      </c>
      <c r="K44">
        <v>33.4</v>
      </c>
      <c r="L44">
        <v>18.600000000000001</v>
      </c>
      <c r="M44">
        <v>64.900000000000006</v>
      </c>
    </row>
    <row r="45" spans="1:13">
      <c r="A45">
        <v>1947</v>
      </c>
      <c r="B45">
        <v>5.0999999999999996</v>
      </c>
      <c r="C45">
        <v>14</v>
      </c>
      <c r="D45">
        <v>120.4</v>
      </c>
      <c r="E45">
        <v>53.9</v>
      </c>
      <c r="F45">
        <v>32.299999999999997</v>
      </c>
      <c r="G45">
        <v>60.5</v>
      </c>
      <c r="H45">
        <v>108</v>
      </c>
      <c r="I45">
        <v>73.5</v>
      </c>
      <c r="J45">
        <v>56.2</v>
      </c>
      <c r="K45">
        <v>60.1</v>
      </c>
      <c r="L45">
        <v>29.6</v>
      </c>
      <c r="M45">
        <v>63.5</v>
      </c>
    </row>
    <row r="46" spans="1:13">
      <c r="A46">
        <v>1948</v>
      </c>
      <c r="B46">
        <v>4.9000000000000004</v>
      </c>
      <c r="C46">
        <v>2.9</v>
      </c>
      <c r="D46">
        <v>5.3</v>
      </c>
      <c r="E46">
        <v>146.5</v>
      </c>
      <c r="F46">
        <v>55.5</v>
      </c>
      <c r="G46">
        <v>51.2</v>
      </c>
      <c r="H46">
        <v>40.4</v>
      </c>
      <c r="I46">
        <v>77.5</v>
      </c>
      <c r="J46">
        <v>19.7</v>
      </c>
      <c r="K46">
        <v>65.8</v>
      </c>
      <c r="L46">
        <v>75.8</v>
      </c>
      <c r="M46">
        <v>15.1</v>
      </c>
    </row>
    <row r="47" spans="1:13">
      <c r="A47">
        <v>1949</v>
      </c>
      <c r="B47">
        <v>14</v>
      </c>
      <c r="C47">
        <v>62.1</v>
      </c>
      <c r="D47">
        <v>1.8</v>
      </c>
      <c r="E47">
        <v>2.8</v>
      </c>
      <c r="F47">
        <v>45.3</v>
      </c>
      <c r="G47">
        <v>20.8</v>
      </c>
      <c r="H47">
        <v>46.4</v>
      </c>
      <c r="I47">
        <v>46.6</v>
      </c>
      <c r="J47">
        <v>30.3</v>
      </c>
      <c r="K47">
        <v>106.1</v>
      </c>
      <c r="L47">
        <v>65.900000000000006</v>
      </c>
      <c r="M47">
        <v>1</v>
      </c>
    </row>
    <row r="48" spans="1:13">
      <c r="A48">
        <v>1950</v>
      </c>
      <c r="B48">
        <v>0</v>
      </c>
      <c r="C48">
        <v>27.7</v>
      </c>
      <c r="D48">
        <v>6.1</v>
      </c>
      <c r="E48">
        <v>1</v>
      </c>
      <c r="F48">
        <v>84.2</v>
      </c>
      <c r="G48">
        <v>59.1</v>
      </c>
      <c r="H48">
        <v>23.4</v>
      </c>
      <c r="I48">
        <v>42.7</v>
      </c>
      <c r="J48">
        <v>45.9</v>
      </c>
      <c r="K48">
        <v>63.1</v>
      </c>
      <c r="L48">
        <v>20.100000000000001</v>
      </c>
      <c r="M48">
        <v>18.100000000000001</v>
      </c>
    </row>
    <row r="49" spans="1:13">
      <c r="A49">
        <v>1951</v>
      </c>
      <c r="B49">
        <v>31</v>
      </c>
      <c r="C49">
        <v>16</v>
      </c>
      <c r="D49">
        <v>0.5</v>
      </c>
      <c r="E49">
        <v>54.7</v>
      </c>
      <c r="F49">
        <v>101.7</v>
      </c>
      <c r="G49">
        <v>89.3</v>
      </c>
      <c r="H49">
        <v>138.80000000000001</v>
      </c>
      <c r="I49">
        <v>87.6</v>
      </c>
      <c r="J49">
        <v>8.1999999999999993</v>
      </c>
      <c r="K49">
        <v>72.3</v>
      </c>
      <c r="L49">
        <v>10.9</v>
      </c>
      <c r="M49">
        <v>39.799999999999997</v>
      </c>
    </row>
    <row r="50" spans="1:13">
      <c r="A50">
        <v>1952</v>
      </c>
      <c r="B50">
        <v>52.7</v>
      </c>
      <c r="C50">
        <v>7.6</v>
      </c>
      <c r="D50">
        <v>1.8</v>
      </c>
      <c r="E50">
        <v>65.3</v>
      </c>
      <c r="F50">
        <v>99.1</v>
      </c>
      <c r="G50">
        <v>87.5</v>
      </c>
      <c r="H50">
        <v>28.2</v>
      </c>
      <c r="I50">
        <v>49.8</v>
      </c>
      <c r="J50">
        <v>35.1</v>
      </c>
      <c r="K50">
        <v>52.2</v>
      </c>
      <c r="L50">
        <v>54.9</v>
      </c>
      <c r="M50">
        <v>52.8</v>
      </c>
    </row>
    <row r="51" spans="1:13">
      <c r="A51">
        <v>1953</v>
      </c>
      <c r="B51">
        <v>12.7</v>
      </c>
      <c r="C51">
        <v>16.2</v>
      </c>
      <c r="D51">
        <v>2.5</v>
      </c>
      <c r="E51">
        <v>31.5</v>
      </c>
      <c r="F51">
        <v>32</v>
      </c>
      <c r="G51">
        <v>92.2</v>
      </c>
      <c r="H51">
        <v>97.6</v>
      </c>
      <c r="I51">
        <v>66.099999999999994</v>
      </c>
      <c r="J51">
        <v>56.2</v>
      </c>
      <c r="K51">
        <v>45.1</v>
      </c>
      <c r="L51">
        <v>40.9</v>
      </c>
      <c r="M51">
        <v>59.4</v>
      </c>
    </row>
    <row r="52" spans="1:13">
      <c r="A52">
        <v>1954</v>
      </c>
      <c r="B52">
        <v>18.5</v>
      </c>
      <c r="C52">
        <v>0</v>
      </c>
      <c r="D52">
        <v>5.0999999999999996</v>
      </c>
      <c r="E52">
        <v>94.9</v>
      </c>
      <c r="F52">
        <v>17.3</v>
      </c>
      <c r="G52">
        <v>73.3</v>
      </c>
      <c r="H52">
        <v>52.1</v>
      </c>
      <c r="I52">
        <v>36.6</v>
      </c>
      <c r="J52">
        <v>16.8</v>
      </c>
      <c r="K52">
        <v>34.299999999999997</v>
      </c>
      <c r="L52">
        <v>21.1</v>
      </c>
      <c r="M52">
        <v>33.5</v>
      </c>
    </row>
    <row r="53" spans="1:13">
      <c r="A53">
        <v>1955</v>
      </c>
      <c r="B53">
        <v>0</v>
      </c>
      <c r="C53">
        <v>52.9</v>
      </c>
      <c r="D53">
        <v>4.0999999999999996</v>
      </c>
      <c r="E53">
        <v>40.5</v>
      </c>
      <c r="F53">
        <v>123.1</v>
      </c>
      <c r="G53">
        <v>152.69999999999999</v>
      </c>
      <c r="H53">
        <v>40</v>
      </c>
      <c r="I53">
        <v>86.9</v>
      </c>
      <c r="J53">
        <v>57.3</v>
      </c>
      <c r="K53">
        <v>29.1</v>
      </c>
      <c r="L53">
        <v>61.2</v>
      </c>
      <c r="M53">
        <v>19.600000000000001</v>
      </c>
    </row>
    <row r="54" spans="1:13">
      <c r="A54">
        <v>1956</v>
      </c>
      <c r="B54">
        <v>28.2</v>
      </c>
      <c r="C54">
        <v>4.3</v>
      </c>
      <c r="D54">
        <v>18.8</v>
      </c>
      <c r="E54">
        <v>72.2</v>
      </c>
      <c r="F54">
        <v>70</v>
      </c>
      <c r="G54">
        <v>132.69999999999999</v>
      </c>
      <c r="H54">
        <v>88</v>
      </c>
      <c r="I54">
        <v>76.7</v>
      </c>
      <c r="J54">
        <v>83</v>
      </c>
      <c r="K54">
        <v>44.4</v>
      </c>
      <c r="L54">
        <v>28.3</v>
      </c>
      <c r="M54">
        <v>9.6999999999999993</v>
      </c>
    </row>
    <row r="55" spans="1:13">
      <c r="A55">
        <v>1957</v>
      </c>
      <c r="B55">
        <v>0</v>
      </c>
      <c r="C55">
        <v>0</v>
      </c>
      <c r="D55">
        <v>23</v>
      </c>
      <c r="E55">
        <v>20.5</v>
      </c>
      <c r="F55">
        <v>27.6</v>
      </c>
      <c r="G55">
        <v>59.4</v>
      </c>
      <c r="H55">
        <v>79.400000000000006</v>
      </c>
      <c r="I55">
        <v>38.4</v>
      </c>
      <c r="J55">
        <v>35.799999999999997</v>
      </c>
      <c r="K55">
        <v>44.3</v>
      </c>
      <c r="L55">
        <v>33.799999999999997</v>
      </c>
      <c r="M55">
        <v>4.5</v>
      </c>
    </row>
    <row r="56" spans="1:13">
      <c r="A56">
        <v>1958</v>
      </c>
      <c r="B56">
        <v>2.8</v>
      </c>
      <c r="C56">
        <v>0.8</v>
      </c>
      <c r="D56">
        <v>30.2</v>
      </c>
      <c r="E56">
        <v>14.2</v>
      </c>
      <c r="F56">
        <v>106.4</v>
      </c>
      <c r="G56">
        <v>6.5</v>
      </c>
      <c r="H56">
        <v>83.2</v>
      </c>
      <c r="I56">
        <v>68.099999999999994</v>
      </c>
      <c r="J56">
        <v>75.5</v>
      </c>
      <c r="K56">
        <v>59.9</v>
      </c>
      <c r="L56">
        <v>10.1</v>
      </c>
      <c r="M56">
        <v>4.8</v>
      </c>
    </row>
    <row r="57" spans="1:13">
      <c r="A57">
        <v>1959</v>
      </c>
      <c r="B57">
        <v>0.8</v>
      </c>
      <c r="C57">
        <v>36.799999999999997</v>
      </c>
      <c r="D57">
        <v>29.5</v>
      </c>
      <c r="E57">
        <v>5.6</v>
      </c>
      <c r="F57">
        <v>1.5</v>
      </c>
      <c r="G57">
        <v>8.9</v>
      </c>
      <c r="H57">
        <v>27.5</v>
      </c>
      <c r="I57">
        <v>36.799999999999997</v>
      </c>
      <c r="J57">
        <v>29.5</v>
      </c>
      <c r="K57">
        <v>20.6</v>
      </c>
      <c r="L57">
        <v>14.2</v>
      </c>
      <c r="M57">
        <v>47.7</v>
      </c>
    </row>
    <row r="58" spans="1:13">
      <c r="A58">
        <v>1960</v>
      </c>
      <c r="B58">
        <v>9.1</v>
      </c>
      <c r="C58">
        <v>57.2</v>
      </c>
      <c r="D58">
        <v>18.600000000000001</v>
      </c>
      <c r="E58">
        <v>58.8</v>
      </c>
      <c r="F58">
        <v>123.7</v>
      </c>
      <c r="G58">
        <v>52</v>
      </c>
      <c r="H58">
        <v>39.9</v>
      </c>
      <c r="I58">
        <v>54</v>
      </c>
      <c r="J58">
        <v>96.8</v>
      </c>
      <c r="K58">
        <v>21.6</v>
      </c>
      <c r="L58">
        <v>76.599999999999994</v>
      </c>
      <c r="M58">
        <v>0.8</v>
      </c>
    </row>
    <row r="59" spans="1:13">
      <c r="A59">
        <v>1961</v>
      </c>
      <c r="B59">
        <v>4.3</v>
      </c>
      <c r="C59">
        <v>14.3</v>
      </c>
      <c r="D59">
        <v>4.0999999999999996</v>
      </c>
      <c r="E59">
        <v>134.19999999999999</v>
      </c>
      <c r="F59">
        <v>29.8</v>
      </c>
      <c r="G59">
        <v>90.1</v>
      </c>
      <c r="H59">
        <v>47.5</v>
      </c>
      <c r="I59">
        <v>29.6</v>
      </c>
      <c r="J59">
        <v>41.7</v>
      </c>
      <c r="K59">
        <v>6.9</v>
      </c>
      <c r="L59">
        <v>14.9</v>
      </c>
      <c r="M59">
        <v>6.7</v>
      </c>
    </row>
    <row r="60" spans="1:13">
      <c r="A60">
        <v>1962</v>
      </c>
      <c r="B60">
        <v>9.1</v>
      </c>
      <c r="C60">
        <v>10.9</v>
      </c>
      <c r="D60">
        <v>26.9</v>
      </c>
      <c r="E60">
        <v>3.1</v>
      </c>
      <c r="F60">
        <v>91.7</v>
      </c>
      <c r="G60">
        <v>33.5</v>
      </c>
      <c r="H60">
        <v>43.7</v>
      </c>
      <c r="I60">
        <v>72.7</v>
      </c>
      <c r="J60">
        <v>16.100000000000001</v>
      </c>
      <c r="K60">
        <v>82.2</v>
      </c>
      <c r="L60">
        <v>22.4</v>
      </c>
      <c r="M60">
        <v>9.6999999999999993</v>
      </c>
    </row>
    <row r="61" spans="1:13">
      <c r="A61">
        <v>1963</v>
      </c>
      <c r="B61">
        <v>78</v>
      </c>
      <c r="C61">
        <v>4.0999999999999996</v>
      </c>
      <c r="D61">
        <v>1.8</v>
      </c>
      <c r="E61">
        <v>87.1</v>
      </c>
      <c r="F61">
        <v>132.9</v>
      </c>
      <c r="G61">
        <v>110.4</v>
      </c>
      <c r="H61">
        <v>106.2</v>
      </c>
      <c r="I61">
        <v>66.900000000000006</v>
      </c>
      <c r="J61">
        <v>29.7</v>
      </c>
      <c r="K61">
        <v>27.7</v>
      </c>
      <c r="L61">
        <v>13.7</v>
      </c>
      <c r="M61">
        <v>4.5999999999999996</v>
      </c>
    </row>
    <row r="62" spans="1:13">
      <c r="A62">
        <v>1964</v>
      </c>
      <c r="B62">
        <v>10.199999999999999</v>
      </c>
      <c r="C62">
        <v>7.1</v>
      </c>
      <c r="D62">
        <v>2.2999999999999998</v>
      </c>
      <c r="E62">
        <v>93</v>
      </c>
      <c r="F62">
        <v>37.6</v>
      </c>
      <c r="G62">
        <v>48.2</v>
      </c>
      <c r="H62">
        <v>93.2</v>
      </c>
      <c r="I62">
        <v>47.3</v>
      </c>
      <c r="J62">
        <v>49.1</v>
      </c>
      <c r="K62">
        <v>112.6</v>
      </c>
      <c r="L62">
        <v>103.8</v>
      </c>
      <c r="M62">
        <v>21.9</v>
      </c>
    </row>
    <row r="63" spans="1:13">
      <c r="A63">
        <v>1965</v>
      </c>
      <c r="B63">
        <v>0.5</v>
      </c>
      <c r="C63">
        <v>0</v>
      </c>
      <c r="D63">
        <v>6.4</v>
      </c>
      <c r="E63">
        <v>23.2</v>
      </c>
      <c r="F63">
        <v>81.400000000000006</v>
      </c>
      <c r="G63">
        <v>44.5</v>
      </c>
      <c r="H63">
        <v>51.4</v>
      </c>
      <c r="I63">
        <v>64.099999999999994</v>
      </c>
      <c r="J63">
        <v>43</v>
      </c>
      <c r="K63">
        <v>8.6</v>
      </c>
      <c r="L63">
        <v>31.9</v>
      </c>
      <c r="M63">
        <v>15.3</v>
      </c>
    </row>
    <row r="64" spans="1:13">
      <c r="A64">
        <v>1966</v>
      </c>
      <c r="B64">
        <v>5.5</v>
      </c>
      <c r="C64">
        <v>7.9</v>
      </c>
      <c r="D64">
        <v>30.4</v>
      </c>
      <c r="E64">
        <v>8.5</v>
      </c>
      <c r="F64">
        <v>44.1</v>
      </c>
      <c r="G64">
        <v>89.1</v>
      </c>
      <c r="H64">
        <v>103</v>
      </c>
      <c r="I64">
        <v>32.200000000000003</v>
      </c>
      <c r="J64">
        <v>44.5</v>
      </c>
      <c r="K64">
        <v>29.8</v>
      </c>
      <c r="L64">
        <v>30.4</v>
      </c>
      <c r="M64">
        <v>83.6</v>
      </c>
    </row>
    <row r="65" spans="1:13">
      <c r="A65">
        <v>1967</v>
      </c>
      <c r="B65">
        <v>15.6</v>
      </c>
      <c r="C65">
        <v>41.7</v>
      </c>
      <c r="D65">
        <v>1.6</v>
      </c>
      <c r="E65">
        <v>6.4</v>
      </c>
      <c r="F65">
        <v>29.5</v>
      </c>
      <c r="G65">
        <v>7.8</v>
      </c>
      <c r="H65">
        <v>43.5</v>
      </c>
      <c r="I65">
        <v>53.2</v>
      </c>
      <c r="J65">
        <v>26.5</v>
      </c>
      <c r="K65">
        <v>19.8</v>
      </c>
      <c r="L65">
        <v>0</v>
      </c>
      <c r="M65">
        <v>11.2</v>
      </c>
    </row>
    <row r="66" spans="1:13">
      <c r="A66">
        <v>1968</v>
      </c>
      <c r="B66">
        <v>49.9</v>
      </c>
      <c r="C66">
        <v>42.6</v>
      </c>
      <c r="D66">
        <v>43.5</v>
      </c>
      <c r="E66">
        <v>40.5</v>
      </c>
      <c r="F66">
        <v>122</v>
      </c>
      <c r="G66">
        <v>86.4</v>
      </c>
      <c r="H66">
        <v>41.9</v>
      </c>
      <c r="I66">
        <v>81.900000000000006</v>
      </c>
      <c r="J66">
        <v>17.600000000000001</v>
      </c>
      <c r="K66">
        <v>90.9</v>
      </c>
      <c r="L66">
        <v>43.4</v>
      </c>
      <c r="M66">
        <v>49.7</v>
      </c>
    </row>
    <row r="67" spans="1:13">
      <c r="A67">
        <v>1969</v>
      </c>
      <c r="B67">
        <v>8.4</v>
      </c>
      <c r="C67">
        <v>92.2</v>
      </c>
      <c r="D67">
        <v>15.7</v>
      </c>
      <c r="E67">
        <v>26.1</v>
      </c>
      <c r="F67">
        <v>68.2</v>
      </c>
      <c r="G67">
        <v>66</v>
      </c>
      <c r="H67">
        <v>82.6</v>
      </c>
      <c r="I67">
        <v>25.8</v>
      </c>
      <c r="J67">
        <v>70.599999999999994</v>
      </c>
      <c r="K67">
        <v>0</v>
      </c>
      <c r="L67">
        <v>17.8</v>
      </c>
      <c r="M67">
        <v>35.700000000000003</v>
      </c>
    </row>
    <row r="68" spans="1:13">
      <c r="A68">
        <v>1970</v>
      </c>
      <c r="B68">
        <v>25.9</v>
      </c>
      <c r="C68">
        <v>0</v>
      </c>
      <c r="D68">
        <v>15.1</v>
      </c>
      <c r="E68">
        <v>50.1</v>
      </c>
      <c r="F68">
        <v>63.5</v>
      </c>
      <c r="G68">
        <v>51.6</v>
      </c>
      <c r="H68">
        <v>65.8</v>
      </c>
      <c r="I68">
        <v>69.099999999999994</v>
      </c>
      <c r="J68">
        <v>59.3</v>
      </c>
      <c r="K68">
        <v>4.2</v>
      </c>
      <c r="L68">
        <v>34</v>
      </c>
      <c r="M68">
        <v>28</v>
      </c>
    </row>
    <row r="69" spans="1:13">
      <c r="A69">
        <v>1971</v>
      </c>
      <c r="B69">
        <v>4</v>
      </c>
      <c r="C69">
        <v>19.100000000000001</v>
      </c>
      <c r="D69">
        <v>24.4</v>
      </c>
      <c r="E69">
        <v>123.8</v>
      </c>
      <c r="F69">
        <v>122.9</v>
      </c>
      <c r="G69">
        <v>69.7</v>
      </c>
      <c r="H69">
        <v>37.299999999999997</v>
      </c>
      <c r="I69">
        <v>87.6</v>
      </c>
      <c r="J69">
        <v>79.3</v>
      </c>
      <c r="K69">
        <v>26.5</v>
      </c>
      <c r="L69">
        <v>50.2</v>
      </c>
      <c r="M69">
        <v>22.8</v>
      </c>
    </row>
    <row r="70" spans="1:13">
      <c r="A70">
        <v>1972</v>
      </c>
      <c r="B70">
        <v>30.2</v>
      </c>
      <c r="C70">
        <v>26.4</v>
      </c>
      <c r="D70">
        <v>0.3</v>
      </c>
      <c r="E70">
        <v>41.6</v>
      </c>
      <c r="F70">
        <v>25.7</v>
      </c>
      <c r="G70">
        <v>8.6</v>
      </c>
      <c r="H70">
        <v>94</v>
      </c>
      <c r="I70">
        <v>54.2</v>
      </c>
      <c r="J70">
        <v>42.9</v>
      </c>
      <c r="K70">
        <v>18.399999999999999</v>
      </c>
      <c r="L70">
        <v>29.9</v>
      </c>
      <c r="M70">
        <v>0.6</v>
      </c>
    </row>
    <row r="71" spans="1:13">
      <c r="A71">
        <v>1973</v>
      </c>
      <c r="B71">
        <v>19.7</v>
      </c>
      <c r="C71">
        <v>48</v>
      </c>
      <c r="D71">
        <v>26.2</v>
      </c>
      <c r="E71">
        <v>36.1</v>
      </c>
      <c r="F71">
        <v>54.4</v>
      </c>
      <c r="G71">
        <v>96.1</v>
      </c>
      <c r="H71">
        <v>68.7</v>
      </c>
      <c r="I71">
        <v>47.8</v>
      </c>
      <c r="J71">
        <v>67.3</v>
      </c>
      <c r="K71">
        <v>85.9</v>
      </c>
      <c r="L71">
        <v>18</v>
      </c>
      <c r="M71">
        <v>33.1</v>
      </c>
    </row>
    <row r="72" spans="1:13">
      <c r="A72">
        <v>1974</v>
      </c>
      <c r="B72">
        <v>38.1</v>
      </c>
      <c r="C72">
        <v>88.6</v>
      </c>
      <c r="D72">
        <v>6</v>
      </c>
      <c r="E72">
        <v>68.8</v>
      </c>
      <c r="F72">
        <v>67.400000000000006</v>
      </c>
      <c r="G72">
        <v>32</v>
      </c>
      <c r="H72">
        <v>102.4</v>
      </c>
      <c r="I72">
        <v>44.4</v>
      </c>
      <c r="J72">
        <v>69.8</v>
      </c>
      <c r="K72">
        <v>111.6</v>
      </c>
      <c r="L72">
        <v>9.4</v>
      </c>
      <c r="M72">
        <v>12.8</v>
      </c>
    </row>
    <row r="73" spans="1:13">
      <c r="A73">
        <v>1975</v>
      </c>
      <c r="B73">
        <v>36.4</v>
      </c>
      <c r="C73">
        <v>3.2</v>
      </c>
      <c r="D73">
        <v>64</v>
      </c>
      <c r="E73">
        <v>16.2</v>
      </c>
      <c r="F73">
        <v>86.4</v>
      </c>
      <c r="G73">
        <v>15.6</v>
      </c>
      <c r="H73">
        <v>60.6</v>
      </c>
      <c r="I73">
        <v>61.4</v>
      </c>
      <c r="J73">
        <v>39</v>
      </c>
      <c r="K73">
        <v>74.2</v>
      </c>
      <c r="L73">
        <v>28.4</v>
      </c>
      <c r="M73">
        <v>9.6</v>
      </c>
    </row>
    <row r="74" spans="1:13">
      <c r="A74">
        <v>1976</v>
      </c>
      <c r="B74">
        <v>13.4</v>
      </c>
      <c r="C74">
        <v>33.4</v>
      </c>
      <c r="D74">
        <v>0.8</v>
      </c>
      <c r="E74">
        <v>40</v>
      </c>
      <c r="F74">
        <v>25.2</v>
      </c>
      <c r="G74">
        <v>49</v>
      </c>
      <c r="H74">
        <v>13.8</v>
      </c>
      <c r="I74">
        <v>40.799999999999997</v>
      </c>
      <c r="J74">
        <v>22.6</v>
      </c>
      <c r="K74">
        <v>45.2</v>
      </c>
      <c r="L74">
        <v>24.6</v>
      </c>
      <c r="M74">
        <v>25.4</v>
      </c>
    </row>
    <row r="75" spans="1:13">
      <c r="A75">
        <v>1977</v>
      </c>
      <c r="B75">
        <v>67.400000000000006</v>
      </c>
      <c r="C75">
        <v>10</v>
      </c>
      <c r="D75">
        <v>31.6</v>
      </c>
      <c r="E75">
        <v>19</v>
      </c>
      <c r="F75">
        <v>39.700000000000003</v>
      </c>
      <c r="G75">
        <v>50.4</v>
      </c>
      <c r="H75">
        <v>22.6</v>
      </c>
      <c r="I75">
        <v>25.6</v>
      </c>
      <c r="J75">
        <v>50.8</v>
      </c>
      <c r="K75">
        <v>54.4</v>
      </c>
      <c r="L75">
        <v>23.4</v>
      </c>
      <c r="M75">
        <v>20.399999999999999</v>
      </c>
    </row>
    <row r="76" spans="1:13">
      <c r="A76">
        <v>1978</v>
      </c>
      <c r="B76">
        <v>3.4</v>
      </c>
      <c r="C76">
        <v>4</v>
      </c>
      <c r="D76">
        <v>5.4</v>
      </c>
      <c r="E76">
        <v>27.1</v>
      </c>
      <c r="F76">
        <v>55.8</v>
      </c>
      <c r="G76">
        <v>76.599999999999994</v>
      </c>
      <c r="H76">
        <v>103.8</v>
      </c>
      <c r="I76">
        <v>59.2</v>
      </c>
      <c r="J76">
        <v>81.599999999999994</v>
      </c>
      <c r="K76">
        <v>30.9</v>
      </c>
      <c r="L76">
        <v>44.2</v>
      </c>
      <c r="M76">
        <v>16.5</v>
      </c>
    </row>
    <row r="77" spans="1:13">
      <c r="A77">
        <v>1979</v>
      </c>
      <c r="B77">
        <v>35</v>
      </c>
      <c r="C77">
        <v>7.4</v>
      </c>
      <c r="D77">
        <v>17</v>
      </c>
      <c r="E77">
        <v>44.8</v>
      </c>
      <c r="F77">
        <v>46.3</v>
      </c>
      <c r="G77">
        <v>9.1999999999999993</v>
      </c>
      <c r="H77">
        <v>48.7</v>
      </c>
      <c r="I77">
        <v>90</v>
      </c>
      <c r="J77">
        <v>77.8</v>
      </c>
      <c r="K77">
        <v>71</v>
      </c>
      <c r="L77">
        <v>30.8</v>
      </c>
      <c r="M77">
        <v>13.2</v>
      </c>
    </row>
    <row r="78" spans="1:13">
      <c r="A78">
        <v>1980</v>
      </c>
      <c r="B78">
        <v>5.2</v>
      </c>
      <c r="C78">
        <v>1.2</v>
      </c>
      <c r="D78">
        <v>3</v>
      </c>
      <c r="E78">
        <v>75.900000000000006</v>
      </c>
      <c r="F78">
        <v>27.2</v>
      </c>
      <c r="G78">
        <v>99.9</v>
      </c>
      <c r="H78">
        <v>51.3</v>
      </c>
      <c r="I78">
        <v>20.3</v>
      </c>
      <c r="J78">
        <v>21.6</v>
      </c>
      <c r="K78">
        <v>97</v>
      </c>
      <c r="L78">
        <v>44.4</v>
      </c>
      <c r="M78">
        <v>38.6</v>
      </c>
    </row>
    <row r="79" spans="1:13">
      <c r="A79">
        <v>1981</v>
      </c>
      <c r="B79">
        <v>23.4</v>
      </c>
      <c r="C79">
        <v>21.2</v>
      </c>
      <c r="D79">
        <v>27.4</v>
      </c>
      <c r="E79">
        <v>1.6</v>
      </c>
      <c r="F79">
        <v>38.5</v>
      </c>
      <c r="G79">
        <v>160.19999999999999</v>
      </c>
      <c r="H79">
        <v>99.8</v>
      </c>
      <c r="I79">
        <v>93.2</v>
      </c>
      <c r="J79">
        <v>42.8</v>
      </c>
      <c r="K79">
        <v>41.8</v>
      </c>
      <c r="L79">
        <v>37.200000000000003</v>
      </c>
      <c r="M79">
        <v>10</v>
      </c>
    </row>
    <row r="80" spans="1:13">
      <c r="A80">
        <v>1982</v>
      </c>
      <c r="B80">
        <v>20.2</v>
      </c>
      <c r="C80">
        <v>5.2</v>
      </c>
      <c r="D80">
        <v>55.4</v>
      </c>
      <c r="E80">
        <v>77.7</v>
      </c>
      <c r="F80">
        <v>27.2</v>
      </c>
      <c r="G80">
        <v>73.099999999999994</v>
      </c>
      <c r="H80">
        <v>19</v>
      </c>
      <c r="I80">
        <v>26.2</v>
      </c>
      <c r="J80">
        <v>21.7</v>
      </c>
      <c r="K80">
        <v>20.2</v>
      </c>
      <c r="L80">
        <v>4.8</v>
      </c>
      <c r="M80">
        <v>0.2</v>
      </c>
    </row>
    <row r="81" spans="1:13">
      <c r="A81">
        <v>1983</v>
      </c>
      <c r="B81">
        <v>10.8</v>
      </c>
      <c r="C81">
        <v>7.6</v>
      </c>
      <c r="D81">
        <v>118.6</v>
      </c>
      <c r="E81">
        <v>87.4</v>
      </c>
      <c r="F81">
        <v>70.2</v>
      </c>
      <c r="G81">
        <v>48.6</v>
      </c>
      <c r="H81">
        <v>67.599999999999994</v>
      </c>
      <c r="I81">
        <v>90.2</v>
      </c>
      <c r="J81">
        <v>83.6</v>
      </c>
      <c r="K81">
        <v>46</v>
      </c>
      <c r="L81">
        <v>11.2</v>
      </c>
      <c r="M81">
        <v>15.6</v>
      </c>
    </row>
    <row r="82" spans="1:13">
      <c r="A82">
        <v>1984</v>
      </c>
      <c r="B82">
        <v>22</v>
      </c>
      <c r="C82">
        <v>4</v>
      </c>
      <c r="D82">
        <v>35.4</v>
      </c>
      <c r="E82">
        <v>38.4</v>
      </c>
      <c r="F82">
        <v>43.4</v>
      </c>
      <c r="G82">
        <v>33</v>
      </c>
      <c r="H82">
        <v>63.8</v>
      </c>
      <c r="I82">
        <v>92</v>
      </c>
      <c r="J82">
        <v>49.4</v>
      </c>
      <c r="K82">
        <v>27.6</v>
      </c>
      <c r="L82">
        <v>43.6</v>
      </c>
      <c r="M82">
        <v>6.6</v>
      </c>
    </row>
    <row r="83" spans="1:13">
      <c r="A83">
        <v>1985</v>
      </c>
      <c r="B83">
        <v>7.2</v>
      </c>
      <c r="C83">
        <v>0.2</v>
      </c>
      <c r="D83">
        <v>62.4</v>
      </c>
      <c r="E83">
        <v>36.4</v>
      </c>
      <c r="F83">
        <v>51.2</v>
      </c>
      <c r="G83">
        <v>56.2</v>
      </c>
      <c r="H83">
        <v>36</v>
      </c>
      <c r="I83">
        <v>67.599999999999994</v>
      </c>
      <c r="J83">
        <v>50.6</v>
      </c>
      <c r="K83">
        <v>49</v>
      </c>
      <c r="L83">
        <v>14.8</v>
      </c>
      <c r="M83">
        <v>30.4</v>
      </c>
    </row>
    <row r="84" spans="1:13">
      <c r="A84">
        <v>1986</v>
      </c>
      <c r="B84">
        <v>4.5999999999999996</v>
      </c>
      <c r="C84">
        <v>3</v>
      </c>
      <c r="D84">
        <v>0</v>
      </c>
      <c r="E84">
        <v>45</v>
      </c>
      <c r="F84">
        <v>53.8</v>
      </c>
      <c r="G84">
        <v>33.799999999999997</v>
      </c>
      <c r="H84">
        <v>107.6</v>
      </c>
      <c r="I84">
        <v>87.6</v>
      </c>
      <c r="J84">
        <v>54.4</v>
      </c>
      <c r="K84">
        <v>43.5</v>
      </c>
      <c r="L84">
        <v>10.199999999999999</v>
      </c>
      <c r="M84">
        <v>47.8</v>
      </c>
    </row>
    <row r="85" spans="1:13">
      <c r="A85">
        <v>1987</v>
      </c>
      <c r="B85">
        <v>34.200000000000003</v>
      </c>
      <c r="C85">
        <v>32.200000000000003</v>
      </c>
      <c r="D85">
        <v>23.4</v>
      </c>
      <c r="E85">
        <v>24.6</v>
      </c>
      <c r="F85">
        <v>73</v>
      </c>
      <c r="G85">
        <v>82.2</v>
      </c>
      <c r="H85">
        <v>76.8</v>
      </c>
      <c r="I85">
        <v>29.1</v>
      </c>
      <c r="J85">
        <v>11</v>
      </c>
      <c r="K85">
        <v>43</v>
      </c>
      <c r="L85">
        <v>12</v>
      </c>
      <c r="M85">
        <v>30.8</v>
      </c>
    </row>
    <row r="86" spans="1:13">
      <c r="A86">
        <v>1988</v>
      </c>
      <c r="B86">
        <v>34.4</v>
      </c>
      <c r="C86">
        <v>10.6</v>
      </c>
      <c r="D86">
        <v>23.6</v>
      </c>
      <c r="E86">
        <v>11.6</v>
      </c>
      <c r="F86">
        <v>91.2</v>
      </c>
      <c r="G86">
        <v>94.4</v>
      </c>
      <c r="H86">
        <v>51.6</v>
      </c>
      <c r="I86">
        <v>26.4</v>
      </c>
      <c r="J86">
        <v>46.2</v>
      </c>
      <c r="K86">
        <v>9.6</v>
      </c>
      <c r="L86">
        <v>28.6</v>
      </c>
      <c r="M86">
        <v>29.4</v>
      </c>
    </row>
    <row r="87" spans="1:13">
      <c r="A87">
        <v>1989</v>
      </c>
      <c r="B87">
        <v>0</v>
      </c>
      <c r="C87">
        <v>1.8</v>
      </c>
      <c r="D87">
        <v>3.4</v>
      </c>
      <c r="E87">
        <v>43.2</v>
      </c>
      <c r="F87">
        <v>71.599999999999994</v>
      </c>
      <c r="G87">
        <v>71.2</v>
      </c>
      <c r="H87">
        <v>54.1</v>
      </c>
      <c r="I87">
        <v>61.6</v>
      </c>
      <c r="J87">
        <v>45.2</v>
      </c>
      <c r="K87">
        <v>31.5</v>
      </c>
      <c r="L87">
        <v>22.8</v>
      </c>
      <c r="M87">
        <v>20.399999999999999</v>
      </c>
    </row>
    <row r="88" spans="1:13">
      <c r="A88">
        <v>1990</v>
      </c>
      <c r="B88">
        <v>26.2</v>
      </c>
      <c r="C88">
        <v>35</v>
      </c>
      <c r="D88">
        <v>0.4</v>
      </c>
      <c r="E88">
        <v>14.8</v>
      </c>
      <c r="F88">
        <v>12.4</v>
      </c>
      <c r="G88">
        <v>71</v>
      </c>
      <c r="H88">
        <v>91.4</v>
      </c>
      <c r="I88">
        <v>62.8</v>
      </c>
      <c r="J88">
        <v>49.4</v>
      </c>
      <c r="K88">
        <v>16.399999999999999</v>
      </c>
      <c r="L88">
        <v>8.4</v>
      </c>
      <c r="M88">
        <v>49.8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33</vt:i4>
      </vt:variant>
    </vt:vector>
  </HeadingPairs>
  <TitlesOfParts>
    <vt:vector size="46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All</vt:lpstr>
      <vt:lpstr>April!solver_adj</vt:lpstr>
      <vt:lpstr>August!solver_adj</vt:lpstr>
      <vt:lpstr>December!solver_adj</vt:lpstr>
      <vt:lpstr>February!solver_adj</vt:lpstr>
      <vt:lpstr>July!solver_adj</vt:lpstr>
      <vt:lpstr>June!solver_adj</vt:lpstr>
      <vt:lpstr>March!solver_adj</vt:lpstr>
      <vt:lpstr>May!solver_adj</vt:lpstr>
      <vt:lpstr>November!solver_adj</vt:lpstr>
      <vt:lpstr>October!solver_adj</vt:lpstr>
      <vt:lpstr>September!solver_adj</vt:lpstr>
      <vt:lpstr>April!solver_lhs1</vt:lpstr>
      <vt:lpstr>August!solver_lhs1</vt:lpstr>
      <vt:lpstr>December!solver_lhs1</vt:lpstr>
      <vt:lpstr>February!solver_lhs1</vt:lpstr>
      <vt:lpstr>July!solver_lhs1</vt:lpstr>
      <vt:lpstr>June!solver_lhs1</vt:lpstr>
      <vt:lpstr>March!solver_lhs1</vt:lpstr>
      <vt:lpstr>May!solver_lhs1</vt:lpstr>
      <vt:lpstr>November!solver_lhs1</vt:lpstr>
      <vt:lpstr>October!solver_lhs1</vt:lpstr>
      <vt:lpstr>September!solver_lhs1</vt:lpstr>
      <vt:lpstr>April!solver_opt</vt:lpstr>
      <vt:lpstr>August!solver_opt</vt:lpstr>
      <vt:lpstr>December!solver_opt</vt:lpstr>
      <vt:lpstr>February!solver_opt</vt:lpstr>
      <vt:lpstr>July!solver_opt</vt:lpstr>
      <vt:lpstr>June!solver_opt</vt:lpstr>
      <vt:lpstr>March!solver_opt</vt:lpstr>
      <vt:lpstr>May!solver_opt</vt:lpstr>
      <vt:lpstr>November!solver_opt</vt:lpstr>
      <vt:lpstr>October!solver_opt</vt:lpstr>
      <vt:lpstr>September!solver_opt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boland</dc:creator>
  <dc:description/>
  <cp:lastModifiedBy>Haiyue Wang</cp:lastModifiedBy>
  <cp:revision>0</cp:revision>
  <dcterms:created xsi:type="dcterms:W3CDTF">2012-08-03T16:02:50Z</dcterms:created>
  <dcterms:modified xsi:type="dcterms:W3CDTF">2023-09-28T02:30:53Z</dcterms:modified>
  <dc:language>en-AU</dc:language>
</cp:coreProperties>
</file>