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winrockintl.sharepoint.com/sites/Collab/ART/Shared Documents/Website Final Docs/Standard and Templates/Forms and Templates/"/>
    </mc:Choice>
  </mc:AlternateContent>
  <xr:revisionPtr revIDLastSave="4127" documentId="8_{6282E406-27BC-4F05-B4E3-84CCA07160C0}" xr6:coauthVersionLast="47" xr6:coauthVersionMax="47" xr10:uidLastSave="{7190077E-F87F-4915-8327-569D14D1F3D4}"/>
  <bookViews>
    <workbookView xWindow="-105" yWindow="0" windowWidth="14610" windowHeight="15585" xr2:uid="{00000000-000D-0000-FFFF-FFFF00000000}"/>
  </bookViews>
  <sheets>
    <sheet name="Introduction" sheetId="10" r:id="rId1"/>
    <sheet name="TREES CL" sheetId="3" r:id="rId2"/>
    <sheet name="Removals" sheetId="2" r:id="rId3"/>
    <sheet name="Deductions UNC &amp; LEAK" sheetId="5" r:id="rId4"/>
    <sheet name="Deductions Double Counting" sheetId="15" r:id="rId5"/>
    <sheet name="Deductions BUF" sheetId="22" r:id="rId6"/>
    <sheet name="Y1 TREES Credits" sheetId="4" r:id="rId7"/>
    <sheet name="Y2 TREES Credits" sheetId="27" r:id="rId8"/>
    <sheet name="Y3 TREES Credits" sheetId="28" r:id="rId9"/>
    <sheet name="Y4 TREES Credits" sheetId="29" r:id="rId10"/>
    <sheet name="Y5 TREES Credits" sheetId="30" r:id="rId11"/>
    <sheet name="Summary Table" sheetId="16" r:id="rId12"/>
  </sheets>
  <definedNames>
    <definedName name="_Toc79072297" localSheetId="3">'Deductions UNC &amp; LEAK'!#REF!</definedName>
    <definedName name="_Toc79072298" localSheetId="3">'Deductions UNC &amp; LEAK'!#REF!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 i="16" l="1"/>
  <c r="D16" i="16"/>
  <c r="C56" i="5"/>
  <c r="C46" i="5"/>
  <c r="E56" i="5" s="1"/>
  <c r="E16" i="16" s="1"/>
  <c r="L16" i="16" s="1"/>
  <c r="B46" i="5"/>
  <c r="B50" i="5"/>
  <c r="B47" i="5"/>
  <c r="B48" i="5"/>
  <c r="B49" i="5"/>
  <c r="B36" i="5"/>
  <c r="C50" i="5" l="1"/>
  <c r="C49" i="5"/>
  <c r="C48" i="5"/>
  <c r="C47" i="5"/>
  <c r="B17" i="30"/>
  <c r="B16" i="30"/>
  <c r="B15" i="30"/>
  <c r="B14" i="30"/>
  <c r="B17" i="29"/>
  <c r="B16" i="29"/>
  <c r="B15" i="29"/>
  <c r="B14" i="29"/>
  <c r="B17" i="28"/>
  <c r="B16" i="28"/>
  <c r="B15" i="28"/>
  <c r="B14" i="28"/>
  <c r="B17" i="27"/>
  <c r="B16" i="27"/>
  <c r="B15" i="27"/>
  <c r="B14" i="27"/>
  <c r="B17" i="4"/>
  <c r="B16" i="4"/>
  <c r="B15" i="4"/>
  <c r="B14" i="4"/>
  <c r="D20" i="16" l="1"/>
  <c r="E60" i="5"/>
  <c r="D19" i="16"/>
  <c r="E59" i="5"/>
  <c r="E58" i="5"/>
  <c r="D18" i="16"/>
  <c r="E57" i="5"/>
  <c r="D17" i="16"/>
  <c r="D33" i="22"/>
  <c r="D34" i="22"/>
  <c r="D35" i="22"/>
  <c r="D36" i="22"/>
  <c r="D32" i="22"/>
  <c r="C33" i="22"/>
  <c r="C34" i="22"/>
  <c r="C35" i="22"/>
  <c r="C36" i="22"/>
  <c r="C32" i="22"/>
  <c r="D23" i="22"/>
  <c r="D24" i="22"/>
  <c r="D25" i="22"/>
  <c r="D26" i="22"/>
  <c r="D22" i="22"/>
  <c r="C23" i="22"/>
  <c r="C24" i="22"/>
  <c r="C25" i="22"/>
  <c r="C26" i="22"/>
  <c r="C22" i="22"/>
  <c r="I17" i="16"/>
  <c r="I18" i="16"/>
  <c r="I19" i="16"/>
  <c r="I20" i="16"/>
  <c r="I16" i="16"/>
  <c r="H17" i="16"/>
  <c r="H18" i="16"/>
  <c r="H19" i="16"/>
  <c r="H20" i="16"/>
  <c r="H16" i="16"/>
  <c r="I5" i="16"/>
  <c r="H5" i="16"/>
  <c r="I6" i="16"/>
  <c r="I7" i="16"/>
  <c r="I8" i="16"/>
  <c r="I9" i="16"/>
  <c r="H6" i="16"/>
  <c r="H7" i="16"/>
  <c r="H8" i="16"/>
  <c r="H9" i="16"/>
  <c r="L26" i="3"/>
  <c r="G26" i="3"/>
  <c r="L25" i="3"/>
  <c r="G25" i="3"/>
  <c r="A30" i="3" l="1"/>
  <c r="C30" i="3" s="1"/>
  <c r="A38" i="3"/>
  <c r="A39" i="3"/>
  <c r="A40" i="3"/>
  <c r="A37" i="3"/>
  <c r="A36" i="3"/>
  <c r="P25" i="3"/>
  <c r="O25" i="3"/>
  <c r="N25" i="3"/>
  <c r="M25" i="3"/>
  <c r="K25" i="3"/>
  <c r="J25" i="3"/>
  <c r="I25" i="3"/>
  <c r="H25" i="3"/>
  <c r="B37" i="5"/>
  <c r="B38" i="5"/>
  <c r="B39" i="5"/>
  <c r="B6" i="16" l="1"/>
  <c r="B8" i="16"/>
  <c r="B9" i="16"/>
  <c r="B7" i="16"/>
  <c r="B5" i="16"/>
  <c r="P26" i="3"/>
  <c r="O26" i="3"/>
  <c r="N26" i="3"/>
  <c r="M26" i="3"/>
  <c r="K26" i="3"/>
  <c r="J26" i="3"/>
  <c r="I26" i="3"/>
  <c r="H26" i="3"/>
  <c r="N27" i="3"/>
  <c r="M27" i="3" l="1"/>
  <c r="K27" i="3"/>
  <c r="G27" i="3"/>
  <c r="I27" i="3"/>
  <c r="H27" i="3"/>
  <c r="L27" i="3"/>
  <c r="J27" i="3"/>
  <c r="P27" i="3"/>
  <c r="O27" i="3"/>
  <c r="B36" i="3"/>
  <c r="C36" i="5" l="1"/>
  <c r="D56" i="5" s="1"/>
  <c r="F56" i="5" s="1"/>
  <c r="D5" i="16" l="1"/>
  <c r="C37" i="5"/>
  <c r="C38" i="5"/>
  <c r="C39" i="5"/>
  <c r="B40" i="5"/>
  <c r="C40" i="5" s="1"/>
  <c r="C40" i="3"/>
  <c r="C9" i="16" s="1"/>
  <c r="C39" i="3"/>
  <c r="C8" i="16" s="1"/>
  <c r="C38" i="3"/>
  <c r="C7" i="16" s="1"/>
  <c r="C37" i="3"/>
  <c r="C6" i="16" s="1"/>
  <c r="C36" i="3"/>
  <c r="B40" i="3"/>
  <c r="D7" i="16" l="1"/>
  <c r="D9" i="16"/>
  <c r="D8" i="16"/>
  <c r="D6" i="16"/>
  <c r="D36" i="3"/>
  <c r="C5" i="16"/>
  <c r="C30" i="2"/>
  <c r="B22" i="22"/>
  <c r="B56" i="5"/>
  <c r="B6" i="4"/>
  <c r="B30" i="2"/>
  <c r="B66" i="5"/>
  <c r="D40" i="3"/>
  <c r="B39" i="3"/>
  <c r="D39" i="3" s="1"/>
  <c r="B38" i="3"/>
  <c r="D38" i="3" s="1"/>
  <c r="B37" i="3"/>
  <c r="D37" i="3" s="1"/>
  <c r="B25" i="22" l="1"/>
  <c r="B6" i="29"/>
  <c r="B59" i="5"/>
  <c r="B33" i="2"/>
  <c r="B19" i="16" s="1"/>
  <c r="B69" i="5"/>
  <c r="C33" i="2"/>
  <c r="D30" i="2"/>
  <c r="B16" i="16"/>
  <c r="B6" i="30"/>
  <c r="B26" i="22"/>
  <c r="B60" i="5"/>
  <c r="D60" i="5" s="1"/>
  <c r="B34" i="2"/>
  <c r="B20" i="16" s="1"/>
  <c r="B70" i="5"/>
  <c r="D70" i="5" s="1"/>
  <c r="C34" i="2"/>
  <c r="C20" i="16" s="1"/>
  <c r="B57" i="5"/>
  <c r="B31" i="2"/>
  <c r="B17" i="16" s="1"/>
  <c r="B67" i="5"/>
  <c r="B6" i="27"/>
  <c r="C31" i="2"/>
  <c r="C17" i="16" s="1"/>
  <c r="B23" i="22"/>
  <c r="B58" i="5"/>
  <c r="B32" i="2"/>
  <c r="B18" i="16" s="1"/>
  <c r="B68" i="5"/>
  <c r="B6" i="28"/>
  <c r="C32" i="2"/>
  <c r="C18" i="16" s="1"/>
  <c r="B24" i="22"/>
  <c r="B7" i="4" l="1"/>
  <c r="B32" i="22"/>
  <c r="E32" i="22" s="1"/>
  <c r="E25" i="22"/>
  <c r="E26" i="22"/>
  <c r="F20" i="16"/>
  <c r="F9" i="16"/>
  <c r="B8" i="30"/>
  <c r="E9" i="16"/>
  <c r="D34" i="2"/>
  <c r="B7" i="30" s="1"/>
  <c r="C19" i="16"/>
  <c r="D59" i="5"/>
  <c r="D69" i="5"/>
  <c r="E70" i="5"/>
  <c r="D68" i="5"/>
  <c r="D67" i="5"/>
  <c r="D57" i="5"/>
  <c r="E24" i="22" l="1"/>
  <c r="E69" i="5"/>
  <c r="F8" i="16"/>
  <c r="F19" i="16"/>
  <c r="B8" i="27"/>
  <c r="E6" i="16"/>
  <c r="F17" i="16"/>
  <c r="F6" i="16"/>
  <c r="F18" i="16"/>
  <c r="F7" i="16"/>
  <c r="B8" i="29"/>
  <c r="E8" i="16"/>
  <c r="E23" i="22"/>
  <c r="D58" i="5"/>
  <c r="B10" i="30"/>
  <c r="G9" i="16"/>
  <c r="B36" i="22"/>
  <c r="E36" i="22" s="1"/>
  <c r="C16" i="16"/>
  <c r="C70" i="5"/>
  <c r="F70" i="5" s="1"/>
  <c r="B11" i="30" s="1"/>
  <c r="C60" i="5"/>
  <c r="B9" i="30" s="1"/>
  <c r="D31" i="2"/>
  <c r="D32" i="2"/>
  <c r="B7" i="28" s="1"/>
  <c r="E67" i="5"/>
  <c r="D33" i="2"/>
  <c r="B7" i="29" s="1"/>
  <c r="E68" i="5"/>
  <c r="B10" i="29" l="1"/>
  <c r="G8" i="16"/>
  <c r="B10" i="28"/>
  <c r="G7" i="16"/>
  <c r="B10" i="27"/>
  <c r="G6" i="16"/>
  <c r="B8" i="28"/>
  <c r="E7" i="16"/>
  <c r="E22" i="22"/>
  <c r="D66" i="5"/>
  <c r="B35" i="22"/>
  <c r="E35" i="22" s="1"/>
  <c r="B34" i="22"/>
  <c r="E34" i="22" s="1"/>
  <c r="B7" i="27"/>
  <c r="B33" i="22"/>
  <c r="E33" i="22" s="1"/>
  <c r="E20" i="16"/>
  <c r="G20" i="16"/>
  <c r="F35" i="22"/>
  <c r="J19" i="16" s="1"/>
  <c r="F25" i="22"/>
  <c r="G25" i="22" s="1"/>
  <c r="B12" i="29" s="1"/>
  <c r="B31" i="29" s="1"/>
  <c r="F60" i="5"/>
  <c r="G70" i="5"/>
  <c r="C57" i="5"/>
  <c r="C67" i="5"/>
  <c r="F67" i="5" s="1"/>
  <c r="C68" i="5"/>
  <c r="F68" i="5" s="1"/>
  <c r="B11" i="28" s="1"/>
  <c r="C58" i="5"/>
  <c r="B9" i="28" s="1"/>
  <c r="C59" i="5"/>
  <c r="B9" i="29" s="1"/>
  <c r="C69" i="5"/>
  <c r="F69" i="5" s="1"/>
  <c r="B11" i="29" s="1"/>
  <c r="G35" i="22" l="1"/>
  <c r="B13" i="29" s="1"/>
  <c r="B33" i="29" s="1"/>
  <c r="B8" i="4"/>
  <c r="E5" i="16"/>
  <c r="E66" i="5"/>
  <c r="F16" i="16"/>
  <c r="F5" i="16"/>
  <c r="B9" i="27"/>
  <c r="E17" i="16"/>
  <c r="E18" i="16"/>
  <c r="G18" i="16"/>
  <c r="B11" i="27"/>
  <c r="G17" i="16"/>
  <c r="J8" i="16"/>
  <c r="K8" i="16" s="1"/>
  <c r="L8" i="16" s="1"/>
  <c r="B29" i="16" s="1"/>
  <c r="F26" i="22"/>
  <c r="G26" i="22" s="1"/>
  <c r="B12" i="30" s="1"/>
  <c r="B31" i="30" s="1"/>
  <c r="F36" i="22"/>
  <c r="G36" i="22" s="1"/>
  <c r="B13" i="30" s="1"/>
  <c r="B33" i="30" s="1"/>
  <c r="G19" i="16"/>
  <c r="E19" i="16"/>
  <c r="C66" i="5"/>
  <c r="F66" i="5" s="1"/>
  <c r="B11" i="4" s="1"/>
  <c r="F57" i="5"/>
  <c r="G67" i="5"/>
  <c r="G68" i="5"/>
  <c r="F58" i="5"/>
  <c r="F59" i="5"/>
  <c r="G69" i="5"/>
  <c r="B10" i="4" l="1"/>
  <c r="G5" i="16"/>
  <c r="F22" i="22"/>
  <c r="G22" i="22" s="1"/>
  <c r="B12" i="4" s="1"/>
  <c r="F32" i="22"/>
  <c r="G32" i="22" s="1"/>
  <c r="J20" i="16"/>
  <c r="J9" i="16"/>
  <c r="G16" i="16"/>
  <c r="G66" i="5"/>
  <c r="B31" i="4" l="1"/>
  <c r="B9" i="4"/>
  <c r="K9" i="16"/>
  <c r="L9" i="16" s="1"/>
  <c r="B30" i="16" s="1"/>
  <c r="J16" i="16"/>
  <c r="B13" i="4"/>
  <c r="K20" i="16"/>
  <c r="L20" i="16" s="1"/>
  <c r="F24" i="22"/>
  <c r="G24" i="22" s="1"/>
  <c r="B12" i="28" s="1"/>
  <c r="B31" i="28" s="1"/>
  <c r="F34" i="22"/>
  <c r="G34" i="22" s="1"/>
  <c r="B13" i="28" s="1"/>
  <c r="B33" i="28" s="1"/>
  <c r="F33" i="22"/>
  <c r="G33" i="22" s="1"/>
  <c r="B13" i="27" s="1"/>
  <c r="B33" i="27" s="1"/>
  <c r="F23" i="22"/>
  <c r="G23" i="22" s="1"/>
  <c r="B12" i="27" s="1"/>
  <c r="B31" i="27" s="1"/>
  <c r="J5" i="16"/>
  <c r="K19" i="16"/>
  <c r="L19" i="16" s="1"/>
  <c r="K5" i="16" l="1"/>
  <c r="L5" i="16" s="1"/>
  <c r="B26" i="16" s="1"/>
  <c r="B33" i="4"/>
  <c r="C30" i="16"/>
  <c r="J18" i="16"/>
  <c r="J7" i="16"/>
  <c r="J6" i="16"/>
  <c r="J17" i="16"/>
  <c r="C29" i="16"/>
  <c r="D29" i="16" s="1"/>
  <c r="D30" i="16" l="1"/>
  <c r="K7" i="16"/>
  <c r="L7" i="16" s="1"/>
  <c r="B28" i="16" s="1"/>
  <c r="K6" i="16"/>
  <c r="L6" i="16" s="1"/>
  <c r="B27" i="16" s="1"/>
  <c r="K18" i="16"/>
  <c r="L18" i="16" s="1"/>
  <c r="K17" i="16"/>
  <c r="L17" i="16" s="1"/>
  <c r="C26" i="16" l="1"/>
  <c r="D26" i="16" s="1"/>
  <c r="C28" i="16"/>
  <c r="C27" i="16"/>
  <c r="D28" i="16" l="1"/>
  <c r="D27" i="16"/>
</calcChain>
</file>

<file path=xl/sharedStrings.xml><?xml version="1.0" encoding="utf-8"?>
<sst xmlns="http://schemas.openxmlformats.org/spreadsheetml/2006/main" count="462" uniqueCount="236">
  <si>
    <t>The use of this tool is NOT a requirement for successful validation or verification.</t>
  </si>
  <si>
    <r>
      <t xml:space="preserve">Each tab has </t>
    </r>
    <r>
      <rPr>
        <b/>
        <sz val="11"/>
        <color theme="1"/>
        <rFont val="Calibri"/>
        <family val="2"/>
        <scheme val="minor"/>
      </rPr>
      <t>inputs</t>
    </r>
    <r>
      <rPr>
        <sz val="11"/>
        <color theme="1"/>
        <rFont val="Calibri"/>
        <family val="2"/>
        <scheme val="minor"/>
      </rPr>
      <t xml:space="preserve"> and </t>
    </r>
    <r>
      <rPr>
        <b/>
        <sz val="11"/>
        <color theme="1"/>
        <rFont val="Calibri"/>
        <family val="2"/>
        <scheme val="minor"/>
      </rPr>
      <t>outputs</t>
    </r>
    <r>
      <rPr>
        <sz val="11"/>
        <color theme="1"/>
        <rFont val="Calibri"/>
        <family val="2"/>
        <scheme val="minor"/>
      </rPr>
      <t xml:space="preserve"> indicated. </t>
    </r>
  </si>
  <si>
    <t>TREES Crediting Level Approach</t>
  </si>
  <si>
    <t>Inputs:</t>
  </si>
  <si>
    <t>Year</t>
  </si>
  <si>
    <t>Emissions</t>
  </si>
  <si>
    <t>Units</t>
  </si>
  <si>
    <t>Source</t>
  </si>
  <si>
    <t>Outputs:</t>
  </si>
  <si>
    <t>Emissions Chart Template</t>
  </si>
  <si>
    <t>TREES Crediting Level (Equation 1)</t>
  </si>
  <si>
    <t>TREES CL = (SUM of Reference Emissions)/5</t>
  </si>
  <si>
    <t>TREES Crediting Level</t>
  </si>
  <si>
    <t>Sum of Ref Emissions</t>
  </si>
  <si>
    <t>Number of Years</t>
  </si>
  <si>
    <t xml:space="preserve">TREES CL  </t>
  </si>
  <si>
    <t>Annual Emission Reductions (Equation 12)</t>
  </si>
  <si>
    <r>
      <t xml:space="preserve">GHG ER </t>
    </r>
    <r>
      <rPr>
        <b/>
        <vertAlign val="subscript"/>
        <sz val="12"/>
        <color theme="1"/>
        <rFont val="Calibri"/>
        <family val="2"/>
        <scheme val="minor"/>
      </rPr>
      <t>t</t>
    </r>
    <r>
      <rPr>
        <b/>
        <sz val="12"/>
        <color theme="1"/>
        <rFont val="Calibri"/>
        <family val="2"/>
        <scheme val="minor"/>
      </rPr>
      <t xml:space="preserve"> = TREES CL - GHG </t>
    </r>
    <r>
      <rPr>
        <b/>
        <vertAlign val="subscript"/>
        <sz val="12"/>
        <color theme="1"/>
        <rFont val="Calibri"/>
        <family val="2"/>
        <scheme val="minor"/>
      </rPr>
      <t>t</t>
    </r>
  </si>
  <si>
    <r>
      <t>CL</t>
    </r>
    <r>
      <rPr>
        <b/>
        <vertAlign val="subscript"/>
        <sz val="11"/>
        <color theme="1"/>
        <rFont val="Calibri"/>
        <family val="2"/>
        <scheme val="minor"/>
      </rPr>
      <t xml:space="preserve"> t</t>
    </r>
  </si>
  <si>
    <r>
      <t xml:space="preserve">GHG </t>
    </r>
    <r>
      <rPr>
        <b/>
        <vertAlign val="subscript"/>
        <sz val="11"/>
        <color theme="1"/>
        <rFont val="Calibri"/>
        <family val="2"/>
        <scheme val="minor"/>
      </rPr>
      <t>t</t>
    </r>
  </si>
  <si>
    <r>
      <t>GHG ER</t>
    </r>
    <r>
      <rPr>
        <b/>
        <vertAlign val="subscript"/>
        <sz val="11"/>
        <color theme="1"/>
        <rFont val="Calibri"/>
        <family val="2"/>
        <scheme val="minor"/>
      </rPr>
      <t xml:space="preserve"> t</t>
    </r>
    <r>
      <rPr>
        <b/>
        <sz val="11"/>
        <color theme="1"/>
        <rFont val="Calibri"/>
        <family val="2"/>
        <scheme val="minor"/>
      </rPr>
      <t xml:space="preserve"> </t>
    </r>
  </si>
  <si>
    <t>Reference Period Emissions</t>
  </si>
  <si>
    <r>
      <t>tCO</t>
    </r>
    <r>
      <rPr>
        <vertAlign val="subscript"/>
        <sz val="11"/>
        <color theme="1"/>
        <rFont val="Calibri"/>
        <family val="2"/>
        <scheme val="minor"/>
      </rPr>
      <t>2</t>
    </r>
    <r>
      <rPr>
        <sz val="11"/>
        <color theme="1"/>
        <rFont val="Calibri"/>
        <family val="2"/>
        <scheme val="minor"/>
      </rPr>
      <t>e</t>
    </r>
  </si>
  <si>
    <t>TREES Removals Crediting Level Approach</t>
  </si>
  <si>
    <t>Total Initial Removals (Equation 18)</t>
  </si>
  <si>
    <r>
      <t xml:space="preserve">REMV </t>
    </r>
    <r>
      <rPr>
        <b/>
        <vertAlign val="subscript"/>
        <sz val="11"/>
        <color theme="1"/>
        <rFont val="Calibri"/>
        <family val="2"/>
        <scheme val="minor"/>
      </rPr>
      <t>Initial, t</t>
    </r>
  </si>
  <si>
    <t>Ongoing Removals (Equation 20)</t>
  </si>
  <si>
    <r>
      <t>REMV</t>
    </r>
    <r>
      <rPr>
        <b/>
        <vertAlign val="subscript"/>
        <sz val="11"/>
        <color theme="1"/>
        <rFont val="Calibri"/>
        <family val="2"/>
        <scheme val="minor"/>
      </rPr>
      <t>Ongoing,t</t>
    </r>
  </si>
  <si>
    <t>Total Removals (Equation 21)</t>
  </si>
  <si>
    <r>
      <t>GHG REMV</t>
    </r>
    <r>
      <rPr>
        <b/>
        <vertAlign val="subscript"/>
        <sz val="11"/>
        <color theme="1"/>
        <rFont val="Calibri"/>
        <family val="2"/>
        <scheme val="minor"/>
      </rPr>
      <t>t</t>
    </r>
    <r>
      <rPr>
        <b/>
        <sz val="11"/>
        <color theme="1"/>
        <rFont val="Calibri"/>
        <family val="2"/>
        <scheme val="minor"/>
      </rPr>
      <t xml:space="preserve"> = REMV</t>
    </r>
    <r>
      <rPr>
        <b/>
        <vertAlign val="subscript"/>
        <sz val="11"/>
        <color theme="1"/>
        <rFont val="Calibri"/>
        <family val="2"/>
        <scheme val="minor"/>
      </rPr>
      <t>Initial,t</t>
    </r>
    <r>
      <rPr>
        <b/>
        <sz val="11"/>
        <color theme="1"/>
        <rFont val="Calibri"/>
        <family val="2"/>
        <scheme val="minor"/>
      </rPr>
      <t xml:space="preserve"> + REMV</t>
    </r>
    <r>
      <rPr>
        <b/>
        <vertAlign val="subscript"/>
        <sz val="11"/>
        <color theme="1"/>
        <rFont val="Calibri"/>
        <family val="2"/>
        <scheme val="minor"/>
      </rPr>
      <t>Ongoing,t</t>
    </r>
  </si>
  <si>
    <r>
      <t>REMV</t>
    </r>
    <r>
      <rPr>
        <b/>
        <vertAlign val="subscript"/>
        <sz val="11"/>
        <color theme="1"/>
        <rFont val="Calibri"/>
        <family val="2"/>
        <scheme val="minor"/>
      </rPr>
      <t>Initial,t</t>
    </r>
  </si>
  <si>
    <r>
      <t>GHG REMV</t>
    </r>
    <r>
      <rPr>
        <b/>
        <vertAlign val="subscript"/>
        <sz val="11"/>
        <color theme="1"/>
        <rFont val="Calibri"/>
        <family val="2"/>
        <scheme val="minor"/>
      </rPr>
      <t>t</t>
    </r>
  </si>
  <si>
    <t>TREES Deductions for Uncertainty and Leakage</t>
  </si>
  <si>
    <t>input should be written as a decimal (ex: type 0.08 in the cell to represent 8%)</t>
  </si>
  <si>
    <t>Uncertainty</t>
  </si>
  <si>
    <t>Leakage %</t>
  </si>
  <si>
    <r>
      <t xml:space="preserve">UA </t>
    </r>
    <r>
      <rPr>
        <b/>
        <vertAlign val="subscript"/>
        <sz val="11"/>
        <color theme="1"/>
        <rFont val="Calibri"/>
        <family val="2"/>
        <scheme val="minor"/>
      </rPr>
      <t>t</t>
    </r>
    <r>
      <rPr>
        <b/>
        <sz val="11"/>
        <color theme="1"/>
        <rFont val="Calibri"/>
        <family val="2"/>
        <scheme val="minor"/>
      </rPr>
      <t xml:space="preserve"> = 0.524417 * 90% CI </t>
    </r>
    <r>
      <rPr>
        <b/>
        <vertAlign val="subscript"/>
        <sz val="11"/>
        <color theme="1"/>
        <rFont val="Calibri"/>
        <family val="2"/>
        <scheme val="minor"/>
      </rPr>
      <t xml:space="preserve">t </t>
    </r>
    <r>
      <rPr>
        <b/>
        <sz val="11"/>
        <color theme="1"/>
        <rFont val="Calibri"/>
        <family val="2"/>
        <scheme val="minor"/>
      </rPr>
      <t>/ 1.645006</t>
    </r>
  </si>
  <si>
    <r>
      <t>UA</t>
    </r>
    <r>
      <rPr>
        <b/>
        <vertAlign val="subscript"/>
        <sz val="11"/>
        <rFont val="Calibri"/>
        <family val="2"/>
        <scheme val="minor"/>
      </rPr>
      <t>t</t>
    </r>
    <r>
      <rPr>
        <b/>
        <sz val="11"/>
        <rFont val="Calibri"/>
        <family val="2"/>
        <scheme val="minor"/>
      </rPr>
      <t xml:space="preserve"> </t>
    </r>
  </si>
  <si>
    <t>Uncertainty Deduction (Equation 10)</t>
  </si>
  <si>
    <r>
      <t>UNC</t>
    </r>
    <r>
      <rPr>
        <b/>
        <vertAlign val="subscript"/>
        <sz val="11"/>
        <color theme="1"/>
        <rFont val="Calibri"/>
        <family val="2"/>
        <scheme val="minor"/>
      </rPr>
      <t>t</t>
    </r>
    <r>
      <rPr>
        <b/>
        <sz val="11"/>
        <color theme="1"/>
        <rFont val="Calibri"/>
        <family val="2"/>
        <scheme val="minor"/>
      </rPr>
      <t xml:space="preserve"> = (GHG ER </t>
    </r>
    <r>
      <rPr>
        <b/>
        <vertAlign val="subscript"/>
        <sz val="11"/>
        <color theme="1"/>
        <rFont val="Calibri"/>
        <family val="2"/>
        <scheme val="minor"/>
      </rPr>
      <t>t</t>
    </r>
    <r>
      <rPr>
        <b/>
        <sz val="11"/>
        <color theme="1"/>
        <rFont val="Calibri"/>
        <family val="2"/>
        <scheme val="minor"/>
      </rPr>
      <t xml:space="preserve"> + GHG REMV </t>
    </r>
    <r>
      <rPr>
        <b/>
        <vertAlign val="subscript"/>
        <sz val="11"/>
        <color theme="1"/>
        <rFont val="Calibri"/>
        <family val="2"/>
        <scheme val="minor"/>
      </rPr>
      <t>t</t>
    </r>
    <r>
      <rPr>
        <b/>
        <sz val="11"/>
        <color theme="1"/>
        <rFont val="Calibri"/>
        <family val="2"/>
        <scheme val="minor"/>
      </rPr>
      <t xml:space="preserve">) * UA </t>
    </r>
    <r>
      <rPr>
        <b/>
        <vertAlign val="subscript"/>
        <sz val="11"/>
        <color theme="1"/>
        <rFont val="Calibri"/>
        <family val="2"/>
        <scheme val="minor"/>
      </rPr>
      <t>t</t>
    </r>
  </si>
  <si>
    <r>
      <t>UNC</t>
    </r>
    <r>
      <rPr>
        <b/>
        <vertAlign val="subscript"/>
        <sz val="11"/>
        <rFont val="Calibri"/>
        <family val="2"/>
        <scheme val="minor"/>
      </rPr>
      <t>t</t>
    </r>
    <r>
      <rPr>
        <b/>
        <sz val="11"/>
        <rFont val="Calibri"/>
        <family val="2"/>
        <scheme val="minor"/>
      </rPr>
      <t xml:space="preserve"> Total</t>
    </r>
  </si>
  <si>
    <t>Leakage Deduction (Equation 9)</t>
  </si>
  <si>
    <r>
      <t xml:space="preserve">LEAK </t>
    </r>
    <r>
      <rPr>
        <b/>
        <vertAlign val="subscript"/>
        <sz val="11"/>
        <color theme="1"/>
        <rFont val="Calibri"/>
        <family val="2"/>
        <scheme val="minor"/>
      </rPr>
      <t>t</t>
    </r>
    <r>
      <rPr>
        <b/>
        <sz val="11"/>
        <color theme="1"/>
        <rFont val="Calibri"/>
        <family val="2"/>
        <scheme val="minor"/>
      </rPr>
      <t xml:space="preserve"> = (GHG ER </t>
    </r>
    <r>
      <rPr>
        <b/>
        <vertAlign val="subscript"/>
        <sz val="11"/>
        <color theme="1"/>
        <rFont val="Calibri"/>
        <family val="2"/>
        <scheme val="minor"/>
      </rPr>
      <t>t</t>
    </r>
    <r>
      <rPr>
        <b/>
        <sz val="11"/>
        <color theme="1"/>
        <rFont val="Calibri"/>
        <family val="2"/>
        <scheme val="minor"/>
      </rPr>
      <t xml:space="preserve"> + GHG REMV </t>
    </r>
    <r>
      <rPr>
        <b/>
        <vertAlign val="subscript"/>
        <sz val="11"/>
        <color theme="1"/>
        <rFont val="Calibri"/>
        <family val="2"/>
        <scheme val="minor"/>
      </rPr>
      <t>t</t>
    </r>
    <r>
      <rPr>
        <b/>
        <sz val="11"/>
        <color theme="1"/>
        <rFont val="Calibri"/>
        <family val="2"/>
        <scheme val="minor"/>
      </rPr>
      <t>) * Leakage %</t>
    </r>
  </si>
  <si>
    <r>
      <t>LEAK</t>
    </r>
    <r>
      <rPr>
        <b/>
        <vertAlign val="subscript"/>
        <sz val="11"/>
        <color theme="1"/>
        <rFont val="Calibri"/>
        <family val="2"/>
        <scheme val="minor"/>
      </rPr>
      <t>t</t>
    </r>
    <r>
      <rPr>
        <b/>
        <sz val="11"/>
        <color theme="1"/>
        <rFont val="Calibri"/>
        <family val="2"/>
        <scheme val="minor"/>
      </rPr>
      <t xml:space="preserve"> Total</t>
    </r>
  </si>
  <si>
    <t>Buffer %</t>
  </si>
  <si>
    <r>
      <t>GHG REMV</t>
    </r>
    <r>
      <rPr>
        <b/>
        <vertAlign val="subscript"/>
        <sz val="11"/>
        <color theme="1"/>
        <rFont val="Calibri"/>
        <family val="2"/>
        <scheme val="minor"/>
      </rPr>
      <t>t</t>
    </r>
    <r>
      <rPr>
        <b/>
        <sz val="11"/>
        <color theme="1"/>
        <rFont val="Calibri"/>
        <family val="2"/>
        <scheme val="minor"/>
      </rPr>
      <t xml:space="preserve"> that Participant has rights to</t>
    </r>
  </si>
  <si>
    <t>BUF %</t>
  </si>
  <si>
    <t>Total TREES Credits Year 1 of Crediting Period</t>
  </si>
  <si>
    <t>Variable</t>
  </si>
  <si>
    <t>Value</t>
  </si>
  <si>
    <t>This is the estimate of final TREES Credits, pending appropriate accounting for credits from other programs:</t>
  </si>
  <si>
    <t>rounded to nearest whole number; ART does not issue fractional tons</t>
  </si>
  <si>
    <t>Total TREES Credits Year 2 of Crediting Period</t>
  </si>
  <si>
    <t>Total TREES Credits Year 3 of Crediting Period</t>
  </si>
  <si>
    <t>Total TREES Credits Year 4 of Crediting Period</t>
  </si>
  <si>
    <t>Total TREES Credits Year 5 of Crediting Period</t>
  </si>
  <si>
    <r>
      <t xml:space="preserve">The </t>
    </r>
    <r>
      <rPr>
        <b/>
        <sz val="11"/>
        <color theme="1"/>
        <rFont val="Calibri"/>
        <family val="2"/>
        <scheme val="minor"/>
      </rPr>
      <t>inputs</t>
    </r>
    <r>
      <rPr>
        <sz val="11"/>
        <color theme="1"/>
        <rFont val="Calibri"/>
        <family val="2"/>
        <scheme val="minor"/>
      </rPr>
      <t xml:space="preserve"> are data provided by the Participant. The sources of these data may be other spreadsheets, analyses or other data compilations. </t>
    </r>
    <r>
      <rPr>
        <b/>
        <sz val="11"/>
        <color theme="1"/>
        <rFont val="Calibri"/>
        <family val="2"/>
        <scheme val="minor"/>
      </rPr>
      <t>Input emission values should be the simulated values from the Monte Carlo simulations.</t>
    </r>
  </si>
  <si>
    <r>
      <t xml:space="preserve">Please contact </t>
    </r>
    <r>
      <rPr>
        <b/>
        <sz val="11"/>
        <color theme="1"/>
        <rFont val="Calibri"/>
        <family val="2"/>
        <scheme val="minor"/>
      </rPr>
      <t>redd@winrock.org</t>
    </r>
    <r>
      <rPr>
        <sz val="11"/>
        <color theme="1"/>
        <rFont val="Calibri"/>
        <family val="2"/>
        <scheme val="minor"/>
      </rPr>
      <t xml:space="preserve"> if you have any questions regarding the use of this tool.</t>
    </r>
  </si>
  <si>
    <r>
      <t>Crediting Period Annual Emissions (GHG</t>
    </r>
    <r>
      <rPr>
        <b/>
        <vertAlign val="subscript"/>
        <sz val="10"/>
        <color theme="1"/>
        <rFont val="Calibri"/>
        <family val="2"/>
        <scheme val="minor"/>
      </rPr>
      <t>t</t>
    </r>
    <r>
      <rPr>
        <b/>
        <sz val="10"/>
        <color theme="1"/>
        <rFont val="Calibri"/>
        <family val="2"/>
        <scheme val="minor"/>
      </rPr>
      <t>)</t>
    </r>
  </si>
  <si>
    <t>Leakage (Table 3)</t>
  </si>
  <si>
    <t>Reference Period ----------------- YEARS ----------------- Crediting Period</t>
  </si>
  <si>
    <t xml:space="preserve">This is a template for the most common circumstances. ART recognizes that some programs have unique circumstances. Please reach out to the Secretariat to discuss details. </t>
  </si>
  <si>
    <r>
      <t>UNC</t>
    </r>
    <r>
      <rPr>
        <b/>
        <vertAlign val="subscript"/>
        <sz val="11"/>
        <rFont val="Calibri"/>
        <family val="2"/>
        <scheme val="minor"/>
      </rPr>
      <t>t</t>
    </r>
    <r>
      <rPr>
        <b/>
        <sz val="11"/>
        <rFont val="Calibri"/>
        <family val="2"/>
        <scheme val="minor"/>
      </rPr>
      <t xml:space="preserve"> REMV</t>
    </r>
  </si>
  <si>
    <r>
      <t>LEAK</t>
    </r>
    <r>
      <rPr>
        <b/>
        <vertAlign val="subscript"/>
        <sz val="11"/>
        <color theme="1"/>
        <rFont val="Calibri"/>
        <family val="2"/>
        <scheme val="minor"/>
      </rPr>
      <t>t</t>
    </r>
    <r>
      <rPr>
        <b/>
        <sz val="11"/>
        <color theme="1"/>
        <rFont val="Calibri"/>
        <family val="2"/>
        <scheme val="minor"/>
      </rPr>
      <t xml:space="preserve"> REMV</t>
    </r>
  </si>
  <si>
    <t>%</t>
  </si>
  <si>
    <t>TREES REMV Year 1</t>
  </si>
  <si>
    <t>TREES ER Year 1</t>
  </si>
  <si>
    <t>Buffer Pool Contribution</t>
  </si>
  <si>
    <t>Leakage</t>
  </si>
  <si>
    <t>year 1</t>
  </si>
  <si>
    <t>year 2</t>
  </si>
  <si>
    <t>year 3</t>
  </si>
  <si>
    <t>year 4</t>
  </si>
  <si>
    <t>year 5</t>
  </si>
  <si>
    <t xml:space="preserve">TREES Credits from Removals </t>
  </si>
  <si>
    <t>Eligible TREES Credits from Removals</t>
  </si>
  <si>
    <t>Eligible TREES Credits from ER</t>
  </si>
  <si>
    <t>t = year number</t>
  </si>
  <si>
    <t>Removals can only be calculated for a year in which emissions have been reduced below the TREES Crediting Level. Removals cannot be negative (cannot have reversal).</t>
  </si>
  <si>
    <t>TREES Deductions for Rights or Double Counting</t>
  </si>
  <si>
    <t>TREES Deductions for Buffer Pool</t>
  </si>
  <si>
    <t>Buffer Pool Contribution for Removals (Equation 8)</t>
  </si>
  <si>
    <r>
      <t xml:space="preserve">BUF </t>
    </r>
    <r>
      <rPr>
        <b/>
        <vertAlign val="subscript"/>
        <sz val="11"/>
        <color theme="1"/>
        <rFont val="Calibri"/>
        <family val="2"/>
        <scheme val="minor"/>
      </rPr>
      <t>t</t>
    </r>
    <r>
      <rPr>
        <b/>
        <sz val="11"/>
        <color theme="1"/>
        <rFont val="Calibri"/>
        <family val="2"/>
        <scheme val="minor"/>
      </rPr>
      <t xml:space="preserve"> = GHG ER </t>
    </r>
    <r>
      <rPr>
        <b/>
        <vertAlign val="subscript"/>
        <sz val="11"/>
        <color theme="1"/>
        <rFont val="Calibri"/>
        <family val="2"/>
        <scheme val="minor"/>
      </rPr>
      <t>t</t>
    </r>
    <r>
      <rPr>
        <b/>
        <sz val="11"/>
        <color theme="1"/>
        <rFont val="Calibri"/>
        <family val="2"/>
        <scheme val="minor"/>
      </rPr>
      <t xml:space="preserve"> * BUF %</t>
    </r>
  </si>
  <si>
    <r>
      <t xml:space="preserve">BUF </t>
    </r>
    <r>
      <rPr>
        <b/>
        <vertAlign val="subscript"/>
        <sz val="11"/>
        <color theme="1"/>
        <rFont val="Calibri"/>
        <family val="2"/>
        <scheme val="minor"/>
      </rPr>
      <t>t</t>
    </r>
    <r>
      <rPr>
        <b/>
        <sz val="11"/>
        <color theme="1"/>
        <rFont val="Calibri"/>
        <family val="2"/>
        <scheme val="minor"/>
      </rPr>
      <t xml:space="preserve"> = GHG REMV </t>
    </r>
    <r>
      <rPr>
        <b/>
        <vertAlign val="subscript"/>
        <sz val="11"/>
        <color theme="1"/>
        <rFont val="Calibri"/>
        <family val="2"/>
        <scheme val="minor"/>
      </rPr>
      <t xml:space="preserve">t </t>
    </r>
    <r>
      <rPr>
        <b/>
        <sz val="11"/>
        <color theme="1"/>
        <rFont val="Calibri"/>
        <family val="2"/>
        <scheme val="minor"/>
      </rPr>
      <t>* BUF %</t>
    </r>
  </si>
  <si>
    <t>contributions to buffer pool must increase in years following a reversal (Section 7.1.3)</t>
  </si>
  <si>
    <t>Last Revised: February 2025</t>
  </si>
  <si>
    <t>Buffer Pool Contribution for Emission Reductions (Equation 8)</t>
  </si>
  <si>
    <t>Reductions* from Other Programs</t>
  </si>
  <si>
    <r>
      <t xml:space="preserve">Other reductions** to which Participant </t>
    </r>
    <r>
      <rPr>
        <b/>
        <sz val="11"/>
        <color theme="1"/>
        <rFont val="Calibri"/>
        <family val="2"/>
        <scheme val="minor"/>
      </rPr>
      <t xml:space="preserve">does not have </t>
    </r>
    <r>
      <rPr>
        <sz val="11"/>
        <color theme="1"/>
        <rFont val="Calibri"/>
        <family val="2"/>
        <scheme val="minor"/>
      </rPr>
      <t>rights</t>
    </r>
  </si>
  <si>
    <t>Removals* from Other Programs</t>
  </si>
  <si>
    <r>
      <t xml:space="preserve">Other removals** to which Participant </t>
    </r>
    <r>
      <rPr>
        <b/>
        <sz val="11"/>
        <color theme="1"/>
        <rFont val="Calibri"/>
        <family val="2"/>
        <scheme val="minor"/>
      </rPr>
      <t xml:space="preserve">does not have </t>
    </r>
    <r>
      <rPr>
        <sz val="11"/>
        <color theme="1"/>
        <rFont val="Calibri"/>
        <family val="2"/>
        <scheme val="minor"/>
      </rPr>
      <t>rights</t>
    </r>
  </si>
  <si>
    <t>Emission Reductions from Other Programs</t>
  </si>
  <si>
    <t>Quantify any emission reductions from other initiatives within the same accounting area either led by the Participant or by other stakeholders (ex: project or program credits verified under different GHG program; bilateral agreements generating results-based payment; etc.)</t>
  </si>
  <si>
    <t>Removals from Other Programs</t>
  </si>
  <si>
    <t>Quantify any removals from other initiatives within the same accounting area either led by the Participant or by other stakeholders (ex: project or program credits verified under different GHG program; bilateral agreements generating results-based payment; etc.)</t>
  </si>
  <si>
    <t>Other Emission Reductions for which Participant DOES NOT have Rights</t>
  </si>
  <si>
    <t>Other Removals for which Participant DOES NOT have Rights</t>
  </si>
  <si>
    <t>In addition to Removals from Other Programs above, quantify any other removals to which Participant has not obtained rights in the same accounting area, even if the removals are not part of a registered project or program (ex: these REMVs may belong to landowners or other stakeholders with recognized rights to the REMVs under the jurisdiction's laws; results generated by private landowners who opted-out of Participant's REDD+ program; etc)</t>
  </si>
  <si>
    <t>In addition to ERs from Other Programs above, quantify any other emission reductions to which Participant has not obtained rights in the same accounting area, even if the ERs are not part of a registered project or program (ex: these ERs may belong to landowners or other stakeholders with recognized rights to the ERs under the jurisdiction's laws; results generated by private landowners who opted-out of Participant's REDD+ program; etc)</t>
  </si>
  <si>
    <r>
      <t>GHG ER</t>
    </r>
    <r>
      <rPr>
        <b/>
        <vertAlign val="subscript"/>
        <sz val="11"/>
        <color theme="1"/>
        <rFont val="Calibri"/>
        <family val="2"/>
        <scheme val="minor"/>
      </rPr>
      <t xml:space="preserve">t </t>
    </r>
    <r>
      <rPr>
        <b/>
        <sz val="11"/>
        <color theme="1"/>
        <rFont val="Calibri"/>
        <family val="2"/>
        <scheme val="minor"/>
      </rPr>
      <t>that Participant has rights to</t>
    </r>
  </si>
  <si>
    <r>
      <t>BUF</t>
    </r>
    <r>
      <rPr>
        <b/>
        <vertAlign val="subscript"/>
        <sz val="11"/>
        <color theme="1"/>
        <rFont val="Calibri"/>
        <family val="2"/>
        <scheme val="minor"/>
      </rPr>
      <t>t</t>
    </r>
    <r>
      <rPr>
        <b/>
        <sz val="11"/>
        <color theme="1"/>
        <rFont val="Calibri"/>
        <family val="2"/>
        <scheme val="minor"/>
      </rPr>
      <t xml:space="preserve"> REMV</t>
    </r>
  </si>
  <si>
    <t>Emission Reductions (Equation 22)</t>
  </si>
  <si>
    <r>
      <t xml:space="preserve">TREES ER </t>
    </r>
    <r>
      <rPr>
        <b/>
        <vertAlign val="subscript"/>
        <sz val="11"/>
        <rFont val="Calibri"/>
        <family val="2"/>
        <scheme val="minor"/>
      </rPr>
      <t>t</t>
    </r>
    <r>
      <rPr>
        <b/>
        <sz val="11"/>
        <rFont val="Calibri"/>
        <family val="2"/>
        <scheme val="minor"/>
      </rPr>
      <t xml:space="preserve"> = GHG ER </t>
    </r>
    <r>
      <rPr>
        <b/>
        <vertAlign val="subscript"/>
        <sz val="11"/>
        <rFont val="Calibri"/>
        <family val="2"/>
        <scheme val="minor"/>
      </rPr>
      <t>t</t>
    </r>
    <r>
      <rPr>
        <b/>
        <sz val="11"/>
        <rFont val="Calibri"/>
        <family val="2"/>
        <scheme val="minor"/>
      </rPr>
      <t xml:space="preserve"> - BUF </t>
    </r>
    <r>
      <rPr>
        <b/>
        <vertAlign val="subscript"/>
        <sz val="11"/>
        <rFont val="Calibri"/>
        <family val="2"/>
        <scheme val="minor"/>
      </rPr>
      <t>t-ER</t>
    </r>
    <r>
      <rPr>
        <b/>
        <sz val="11"/>
        <rFont val="Calibri"/>
        <family val="2"/>
        <scheme val="minor"/>
      </rPr>
      <t xml:space="preserve"> - LEAK </t>
    </r>
    <r>
      <rPr>
        <b/>
        <vertAlign val="subscript"/>
        <sz val="11"/>
        <rFont val="Calibri"/>
        <family val="2"/>
        <scheme val="minor"/>
      </rPr>
      <t>t-ER</t>
    </r>
    <r>
      <rPr>
        <b/>
        <sz val="11"/>
        <rFont val="Calibri"/>
        <family val="2"/>
        <scheme val="minor"/>
      </rPr>
      <t xml:space="preserve"> - UNC </t>
    </r>
    <r>
      <rPr>
        <b/>
        <vertAlign val="subscript"/>
        <sz val="11"/>
        <rFont val="Calibri"/>
        <family val="2"/>
        <scheme val="minor"/>
      </rPr>
      <t>t-ER</t>
    </r>
    <r>
      <rPr>
        <b/>
        <sz val="11"/>
        <rFont val="Calibri"/>
        <family val="2"/>
        <scheme val="minor"/>
      </rPr>
      <t xml:space="preserve"> - OTH </t>
    </r>
    <r>
      <rPr>
        <b/>
        <vertAlign val="subscript"/>
        <sz val="11"/>
        <rFont val="Calibri"/>
        <family val="2"/>
        <scheme val="minor"/>
      </rPr>
      <t>t-ER</t>
    </r>
    <r>
      <rPr>
        <b/>
        <sz val="11"/>
        <rFont val="Calibri"/>
        <family val="2"/>
        <scheme val="minor"/>
      </rPr>
      <t xml:space="preserve"> - NR </t>
    </r>
    <r>
      <rPr>
        <b/>
        <vertAlign val="subscript"/>
        <sz val="11"/>
        <rFont val="Calibri"/>
        <family val="2"/>
        <scheme val="minor"/>
      </rPr>
      <t>t-ER</t>
    </r>
  </si>
  <si>
    <r>
      <t xml:space="preserve">TREES REMV </t>
    </r>
    <r>
      <rPr>
        <b/>
        <vertAlign val="subscript"/>
        <sz val="11"/>
        <color theme="1"/>
        <rFont val="Calibri"/>
        <family val="2"/>
        <scheme val="minor"/>
      </rPr>
      <t>t</t>
    </r>
    <r>
      <rPr>
        <b/>
        <sz val="11"/>
        <color theme="1"/>
        <rFont val="Calibri"/>
        <family val="2"/>
        <scheme val="minor"/>
      </rPr>
      <t xml:space="preserve"> = GHG REMV </t>
    </r>
    <r>
      <rPr>
        <b/>
        <vertAlign val="subscript"/>
        <sz val="11"/>
        <color theme="1"/>
        <rFont val="Calibri"/>
        <family val="2"/>
        <scheme val="minor"/>
      </rPr>
      <t xml:space="preserve">t </t>
    </r>
    <r>
      <rPr>
        <b/>
        <sz val="11"/>
        <color theme="1"/>
        <rFont val="Calibri"/>
        <family val="2"/>
        <scheme val="minor"/>
      </rPr>
      <t>- BUF</t>
    </r>
    <r>
      <rPr>
        <b/>
        <vertAlign val="subscript"/>
        <sz val="11"/>
        <color theme="1"/>
        <rFont val="Calibri"/>
        <family val="2"/>
        <scheme val="minor"/>
      </rPr>
      <t xml:space="preserve"> t-remv</t>
    </r>
    <r>
      <rPr>
        <b/>
        <sz val="11"/>
        <color theme="1"/>
        <rFont val="Calibri"/>
        <family val="2"/>
        <scheme val="minor"/>
      </rPr>
      <t xml:space="preserve"> - LEAK</t>
    </r>
    <r>
      <rPr>
        <b/>
        <vertAlign val="subscript"/>
        <sz val="11"/>
        <color theme="1"/>
        <rFont val="Calibri"/>
        <family val="2"/>
        <scheme val="minor"/>
      </rPr>
      <t xml:space="preserve"> t-remv</t>
    </r>
    <r>
      <rPr>
        <b/>
        <sz val="11"/>
        <color theme="1"/>
        <rFont val="Calibri"/>
        <family val="2"/>
        <scheme val="minor"/>
      </rPr>
      <t xml:space="preserve"> - UNC</t>
    </r>
    <r>
      <rPr>
        <b/>
        <vertAlign val="subscript"/>
        <sz val="11"/>
        <color theme="1"/>
        <rFont val="Calibri"/>
        <family val="2"/>
        <scheme val="minor"/>
      </rPr>
      <t xml:space="preserve"> t-remv</t>
    </r>
    <r>
      <rPr>
        <b/>
        <sz val="11"/>
        <color theme="1"/>
        <rFont val="Calibri"/>
        <family val="2"/>
        <scheme val="minor"/>
      </rPr>
      <t xml:space="preserve"> - OTH </t>
    </r>
    <r>
      <rPr>
        <b/>
        <vertAlign val="subscript"/>
        <sz val="11"/>
        <color theme="1"/>
        <rFont val="Calibri"/>
        <family val="2"/>
        <scheme val="minor"/>
      </rPr>
      <t>t-remv</t>
    </r>
    <r>
      <rPr>
        <b/>
        <sz val="11"/>
        <color theme="1"/>
        <rFont val="Calibri"/>
        <family val="2"/>
        <scheme val="minor"/>
      </rPr>
      <t xml:space="preserve"> - NR </t>
    </r>
    <r>
      <rPr>
        <b/>
        <vertAlign val="subscript"/>
        <sz val="11"/>
        <color theme="1"/>
        <rFont val="Calibri"/>
        <family val="2"/>
        <scheme val="minor"/>
      </rPr>
      <t>t-remv</t>
    </r>
  </si>
  <si>
    <t>Removals (Equation 22)</t>
  </si>
  <si>
    <r>
      <t xml:space="preserve">GHG REMV </t>
    </r>
    <r>
      <rPr>
        <vertAlign val="subscript"/>
        <sz val="11"/>
        <color theme="1"/>
        <rFont val="Calibri"/>
        <family val="2"/>
        <scheme val="minor"/>
      </rPr>
      <t>1</t>
    </r>
  </si>
  <si>
    <t>Removals tab, if used</t>
  </si>
  <si>
    <r>
      <t xml:space="preserve">UNC </t>
    </r>
    <r>
      <rPr>
        <vertAlign val="subscript"/>
        <sz val="11"/>
        <rFont val="Calibri"/>
        <family val="2"/>
        <scheme val="minor"/>
      </rPr>
      <t xml:space="preserve">1 </t>
    </r>
    <r>
      <rPr>
        <sz val="11"/>
        <rFont val="Calibri"/>
        <family val="2"/>
        <scheme val="minor"/>
      </rPr>
      <t>ER</t>
    </r>
  </si>
  <si>
    <r>
      <t xml:space="preserve">LEAK </t>
    </r>
    <r>
      <rPr>
        <vertAlign val="subscript"/>
        <sz val="11"/>
        <color theme="1"/>
        <rFont val="Calibri"/>
        <family val="2"/>
        <scheme val="minor"/>
      </rPr>
      <t>1</t>
    </r>
    <r>
      <rPr>
        <sz val="11"/>
        <color theme="1"/>
        <rFont val="Calibri"/>
        <family val="2"/>
        <scheme val="minor"/>
      </rPr>
      <t xml:space="preserve"> ER</t>
    </r>
  </si>
  <si>
    <r>
      <t xml:space="preserve">BUF </t>
    </r>
    <r>
      <rPr>
        <vertAlign val="subscript"/>
        <sz val="11"/>
        <color theme="1"/>
        <rFont val="Calibri"/>
        <family val="2"/>
        <scheme val="minor"/>
      </rPr>
      <t>1</t>
    </r>
    <r>
      <rPr>
        <sz val="11"/>
        <color theme="1"/>
        <rFont val="Calibri"/>
        <family val="2"/>
        <scheme val="minor"/>
      </rPr>
      <t xml:space="preserve"> ER</t>
    </r>
  </si>
  <si>
    <r>
      <t>UNC</t>
    </r>
    <r>
      <rPr>
        <b/>
        <vertAlign val="subscript"/>
        <sz val="11"/>
        <rFont val="Calibri"/>
        <family val="2"/>
        <scheme val="minor"/>
      </rPr>
      <t>t</t>
    </r>
    <r>
      <rPr>
        <b/>
        <sz val="11"/>
        <rFont val="Calibri"/>
        <family val="2"/>
        <scheme val="minor"/>
      </rPr>
      <t xml:space="preserve"> ER</t>
    </r>
  </si>
  <si>
    <r>
      <t>LEAK</t>
    </r>
    <r>
      <rPr>
        <b/>
        <vertAlign val="subscript"/>
        <sz val="11"/>
        <color theme="1"/>
        <rFont val="Calibri"/>
        <family val="2"/>
        <scheme val="minor"/>
      </rPr>
      <t>t</t>
    </r>
    <r>
      <rPr>
        <b/>
        <sz val="11"/>
        <color theme="1"/>
        <rFont val="Calibri"/>
        <family val="2"/>
        <scheme val="minor"/>
      </rPr>
      <t xml:space="preserve"> ER</t>
    </r>
  </si>
  <si>
    <t>OTH-ER</t>
  </si>
  <si>
    <t>OTH-REMV</t>
  </si>
  <si>
    <t>NR-ER</t>
  </si>
  <si>
    <t>NR-REMV</t>
  </si>
  <si>
    <r>
      <t>BUF</t>
    </r>
    <r>
      <rPr>
        <b/>
        <vertAlign val="subscript"/>
        <sz val="11"/>
        <color theme="1"/>
        <rFont val="Calibri"/>
        <family val="2"/>
        <scheme val="minor"/>
      </rPr>
      <t>t</t>
    </r>
    <r>
      <rPr>
        <b/>
        <sz val="11"/>
        <color theme="1"/>
        <rFont val="Calibri"/>
        <family val="2"/>
        <scheme val="minor"/>
      </rPr>
      <t xml:space="preserve"> ER</t>
    </r>
  </si>
  <si>
    <r>
      <t xml:space="preserve">UNC </t>
    </r>
    <r>
      <rPr>
        <vertAlign val="subscript"/>
        <sz val="11"/>
        <rFont val="Calibri"/>
        <family val="2"/>
        <scheme val="minor"/>
      </rPr>
      <t xml:space="preserve">1 </t>
    </r>
    <r>
      <rPr>
        <sz val="11"/>
        <rFont val="Calibri"/>
        <family val="2"/>
        <scheme val="minor"/>
      </rPr>
      <t>REMV</t>
    </r>
  </si>
  <si>
    <r>
      <t xml:space="preserve">LEAK </t>
    </r>
    <r>
      <rPr>
        <vertAlign val="subscript"/>
        <sz val="11"/>
        <color theme="1"/>
        <rFont val="Calibri"/>
        <family val="2"/>
        <scheme val="minor"/>
      </rPr>
      <t>1</t>
    </r>
    <r>
      <rPr>
        <sz val="11"/>
        <color theme="1"/>
        <rFont val="Calibri"/>
        <family val="2"/>
        <scheme val="minor"/>
      </rPr>
      <t xml:space="preserve"> REMV</t>
    </r>
  </si>
  <si>
    <r>
      <t xml:space="preserve">BUF </t>
    </r>
    <r>
      <rPr>
        <vertAlign val="subscript"/>
        <sz val="11"/>
        <color theme="1"/>
        <rFont val="Calibri"/>
        <family val="2"/>
        <scheme val="minor"/>
      </rPr>
      <t>1</t>
    </r>
    <r>
      <rPr>
        <sz val="11"/>
        <color theme="1"/>
        <rFont val="Calibri"/>
        <family val="2"/>
        <scheme val="minor"/>
      </rPr>
      <t xml:space="preserve"> REMV</t>
    </r>
  </si>
  <si>
    <t>Deductions UNC &amp; LEAK tab</t>
  </si>
  <si>
    <t>Deductions BUF tab</t>
  </si>
  <si>
    <t>Deductions Double Counting tab</t>
  </si>
  <si>
    <r>
      <t>OTH</t>
    </r>
    <r>
      <rPr>
        <vertAlign val="subscript"/>
        <sz val="11"/>
        <color theme="1"/>
        <rFont val="Calibri"/>
        <family val="2"/>
        <scheme val="minor"/>
      </rPr>
      <t xml:space="preserve"> 1</t>
    </r>
    <r>
      <rPr>
        <sz val="11"/>
        <color theme="1"/>
        <rFont val="Calibri"/>
        <family val="2"/>
        <scheme val="minor"/>
      </rPr>
      <t xml:space="preserve"> ER</t>
    </r>
  </si>
  <si>
    <r>
      <t>OTH</t>
    </r>
    <r>
      <rPr>
        <vertAlign val="subscript"/>
        <sz val="11"/>
        <color theme="1"/>
        <rFont val="Calibri"/>
        <family val="2"/>
        <scheme val="minor"/>
      </rPr>
      <t xml:space="preserve"> 1 </t>
    </r>
    <r>
      <rPr>
        <sz val="11"/>
        <color theme="1"/>
        <rFont val="Calibri"/>
        <family val="2"/>
        <scheme val="minor"/>
      </rPr>
      <t>REMV</t>
    </r>
  </si>
  <si>
    <r>
      <t>NR</t>
    </r>
    <r>
      <rPr>
        <vertAlign val="subscript"/>
        <sz val="11"/>
        <color theme="1"/>
        <rFont val="Calibri"/>
        <family val="2"/>
        <scheme val="minor"/>
      </rPr>
      <t xml:space="preserve"> 1 </t>
    </r>
    <r>
      <rPr>
        <sz val="11"/>
        <color theme="1"/>
        <rFont val="Calibri"/>
        <family val="2"/>
        <scheme val="minor"/>
      </rPr>
      <t>ER</t>
    </r>
  </si>
  <si>
    <r>
      <t>NR</t>
    </r>
    <r>
      <rPr>
        <vertAlign val="subscript"/>
        <sz val="11"/>
        <color theme="1"/>
        <rFont val="Calibri"/>
        <family val="2"/>
        <scheme val="minor"/>
      </rPr>
      <t xml:space="preserve"> 1</t>
    </r>
    <r>
      <rPr>
        <sz val="11"/>
        <color theme="1"/>
        <rFont val="Calibri"/>
        <family val="2"/>
        <scheme val="minor"/>
      </rPr>
      <t xml:space="preserve"> REMV</t>
    </r>
  </si>
  <si>
    <r>
      <t xml:space="preserve">GHG REMV </t>
    </r>
    <r>
      <rPr>
        <vertAlign val="subscript"/>
        <sz val="11"/>
        <color theme="1"/>
        <rFont val="Calibri"/>
        <family val="2"/>
        <scheme val="minor"/>
      </rPr>
      <t>2</t>
    </r>
  </si>
  <si>
    <r>
      <t xml:space="preserve">UNC </t>
    </r>
    <r>
      <rPr>
        <vertAlign val="subscript"/>
        <sz val="11"/>
        <rFont val="Calibri"/>
        <family val="2"/>
        <scheme val="minor"/>
      </rPr>
      <t xml:space="preserve">2 </t>
    </r>
    <r>
      <rPr>
        <sz val="11"/>
        <rFont val="Calibri"/>
        <family val="2"/>
        <scheme val="minor"/>
      </rPr>
      <t>ER</t>
    </r>
  </si>
  <si>
    <r>
      <t xml:space="preserve">UNC </t>
    </r>
    <r>
      <rPr>
        <vertAlign val="subscript"/>
        <sz val="11"/>
        <rFont val="Calibri"/>
        <family val="2"/>
        <scheme val="minor"/>
      </rPr>
      <t xml:space="preserve">2 </t>
    </r>
    <r>
      <rPr>
        <sz val="11"/>
        <rFont val="Calibri"/>
        <family val="2"/>
        <scheme val="minor"/>
      </rPr>
      <t>REMV</t>
    </r>
  </si>
  <si>
    <r>
      <t xml:space="preserve">LEAK </t>
    </r>
    <r>
      <rPr>
        <vertAlign val="subscript"/>
        <sz val="11"/>
        <color theme="1"/>
        <rFont val="Calibri"/>
        <family val="2"/>
        <scheme val="minor"/>
      </rPr>
      <t>2</t>
    </r>
    <r>
      <rPr>
        <sz val="11"/>
        <color theme="1"/>
        <rFont val="Calibri"/>
        <family val="2"/>
        <scheme val="minor"/>
      </rPr>
      <t xml:space="preserve"> ER</t>
    </r>
  </si>
  <si>
    <r>
      <t xml:space="preserve">LEAK </t>
    </r>
    <r>
      <rPr>
        <vertAlign val="subscript"/>
        <sz val="11"/>
        <color theme="1"/>
        <rFont val="Calibri"/>
        <family val="2"/>
        <scheme val="minor"/>
      </rPr>
      <t>2</t>
    </r>
    <r>
      <rPr>
        <sz val="11"/>
        <color theme="1"/>
        <rFont val="Calibri"/>
        <family val="2"/>
        <scheme val="minor"/>
      </rPr>
      <t xml:space="preserve"> REMV</t>
    </r>
  </si>
  <si>
    <r>
      <t xml:space="preserve">BUF </t>
    </r>
    <r>
      <rPr>
        <vertAlign val="subscript"/>
        <sz val="11"/>
        <color theme="1"/>
        <rFont val="Calibri"/>
        <family val="2"/>
        <scheme val="minor"/>
      </rPr>
      <t>2</t>
    </r>
    <r>
      <rPr>
        <sz val="11"/>
        <color theme="1"/>
        <rFont val="Calibri"/>
        <family val="2"/>
        <scheme val="minor"/>
      </rPr>
      <t xml:space="preserve"> ER</t>
    </r>
  </si>
  <si>
    <r>
      <t xml:space="preserve">BUF </t>
    </r>
    <r>
      <rPr>
        <vertAlign val="subscript"/>
        <sz val="11"/>
        <color theme="1"/>
        <rFont val="Calibri"/>
        <family val="2"/>
        <scheme val="minor"/>
      </rPr>
      <t>2</t>
    </r>
    <r>
      <rPr>
        <sz val="11"/>
        <color theme="1"/>
        <rFont val="Calibri"/>
        <family val="2"/>
        <scheme val="minor"/>
      </rPr>
      <t xml:space="preserve"> REMV</t>
    </r>
  </si>
  <si>
    <r>
      <t>OTH</t>
    </r>
    <r>
      <rPr>
        <vertAlign val="subscript"/>
        <sz val="11"/>
        <color theme="1"/>
        <rFont val="Calibri"/>
        <family val="2"/>
        <scheme val="minor"/>
      </rPr>
      <t xml:space="preserve"> 2</t>
    </r>
    <r>
      <rPr>
        <sz val="11"/>
        <color theme="1"/>
        <rFont val="Calibri"/>
        <family val="2"/>
        <scheme val="minor"/>
      </rPr>
      <t xml:space="preserve"> ER</t>
    </r>
  </si>
  <si>
    <r>
      <t>OTH</t>
    </r>
    <r>
      <rPr>
        <vertAlign val="subscript"/>
        <sz val="11"/>
        <color theme="1"/>
        <rFont val="Calibri"/>
        <family val="2"/>
        <scheme val="minor"/>
      </rPr>
      <t xml:space="preserve"> 2 </t>
    </r>
    <r>
      <rPr>
        <sz val="11"/>
        <color theme="1"/>
        <rFont val="Calibri"/>
        <family val="2"/>
        <scheme val="minor"/>
      </rPr>
      <t>REMV</t>
    </r>
  </si>
  <si>
    <r>
      <t>NR</t>
    </r>
    <r>
      <rPr>
        <vertAlign val="subscript"/>
        <sz val="11"/>
        <color theme="1"/>
        <rFont val="Calibri"/>
        <family val="2"/>
        <scheme val="minor"/>
      </rPr>
      <t xml:space="preserve"> 2 </t>
    </r>
    <r>
      <rPr>
        <sz val="11"/>
        <color theme="1"/>
        <rFont val="Calibri"/>
        <family val="2"/>
        <scheme val="minor"/>
      </rPr>
      <t>ER</t>
    </r>
  </si>
  <si>
    <r>
      <t>NR</t>
    </r>
    <r>
      <rPr>
        <vertAlign val="subscript"/>
        <sz val="11"/>
        <color theme="1"/>
        <rFont val="Calibri"/>
        <family val="2"/>
        <scheme val="minor"/>
      </rPr>
      <t xml:space="preserve"> 2</t>
    </r>
    <r>
      <rPr>
        <sz val="11"/>
        <color theme="1"/>
        <rFont val="Calibri"/>
        <family val="2"/>
        <scheme val="minor"/>
      </rPr>
      <t xml:space="preserve"> REMV</t>
    </r>
  </si>
  <si>
    <t>TREES ER Year 2</t>
  </si>
  <si>
    <t>TREES REMV Year 2</t>
  </si>
  <si>
    <r>
      <t xml:space="preserve">GHG REMV </t>
    </r>
    <r>
      <rPr>
        <vertAlign val="subscript"/>
        <sz val="11"/>
        <color theme="1"/>
        <rFont val="Calibri"/>
        <family val="2"/>
        <scheme val="minor"/>
      </rPr>
      <t>3</t>
    </r>
  </si>
  <si>
    <r>
      <t xml:space="preserve">UNC </t>
    </r>
    <r>
      <rPr>
        <vertAlign val="subscript"/>
        <sz val="11"/>
        <rFont val="Calibri"/>
        <family val="2"/>
        <scheme val="minor"/>
      </rPr>
      <t xml:space="preserve">3 </t>
    </r>
    <r>
      <rPr>
        <sz val="11"/>
        <rFont val="Calibri"/>
        <family val="2"/>
        <scheme val="minor"/>
      </rPr>
      <t>ER</t>
    </r>
  </si>
  <si>
    <r>
      <t xml:space="preserve">UNC </t>
    </r>
    <r>
      <rPr>
        <vertAlign val="subscript"/>
        <sz val="11"/>
        <rFont val="Calibri"/>
        <family val="2"/>
        <scheme val="minor"/>
      </rPr>
      <t xml:space="preserve">3 </t>
    </r>
    <r>
      <rPr>
        <sz val="11"/>
        <rFont val="Calibri"/>
        <family val="2"/>
        <scheme val="minor"/>
      </rPr>
      <t>REMV</t>
    </r>
  </si>
  <si>
    <r>
      <t xml:space="preserve">LEAK </t>
    </r>
    <r>
      <rPr>
        <vertAlign val="subscript"/>
        <sz val="11"/>
        <color theme="1"/>
        <rFont val="Calibri"/>
        <family val="2"/>
        <scheme val="minor"/>
      </rPr>
      <t>3</t>
    </r>
    <r>
      <rPr>
        <sz val="11"/>
        <color theme="1"/>
        <rFont val="Calibri"/>
        <family val="2"/>
        <scheme val="minor"/>
      </rPr>
      <t xml:space="preserve"> ER</t>
    </r>
  </si>
  <si>
    <r>
      <t xml:space="preserve">LEAK </t>
    </r>
    <r>
      <rPr>
        <vertAlign val="subscript"/>
        <sz val="11"/>
        <color theme="1"/>
        <rFont val="Calibri"/>
        <family val="2"/>
        <scheme val="minor"/>
      </rPr>
      <t>3</t>
    </r>
    <r>
      <rPr>
        <sz val="11"/>
        <color theme="1"/>
        <rFont val="Calibri"/>
        <family val="2"/>
        <scheme val="minor"/>
      </rPr>
      <t xml:space="preserve"> REMV</t>
    </r>
  </si>
  <si>
    <r>
      <t xml:space="preserve">BUF </t>
    </r>
    <r>
      <rPr>
        <vertAlign val="subscript"/>
        <sz val="11"/>
        <color theme="1"/>
        <rFont val="Calibri"/>
        <family val="2"/>
        <scheme val="minor"/>
      </rPr>
      <t>3</t>
    </r>
    <r>
      <rPr>
        <sz val="11"/>
        <color theme="1"/>
        <rFont val="Calibri"/>
        <family val="2"/>
        <scheme val="minor"/>
      </rPr>
      <t xml:space="preserve"> ER</t>
    </r>
  </si>
  <si>
    <r>
      <t xml:space="preserve">BUF </t>
    </r>
    <r>
      <rPr>
        <vertAlign val="subscript"/>
        <sz val="11"/>
        <color theme="1"/>
        <rFont val="Calibri"/>
        <family val="2"/>
        <scheme val="minor"/>
      </rPr>
      <t>3</t>
    </r>
    <r>
      <rPr>
        <sz val="11"/>
        <color theme="1"/>
        <rFont val="Calibri"/>
        <family val="2"/>
        <scheme val="minor"/>
      </rPr>
      <t xml:space="preserve"> REMV</t>
    </r>
  </si>
  <si>
    <r>
      <t>OTH</t>
    </r>
    <r>
      <rPr>
        <vertAlign val="subscript"/>
        <sz val="11"/>
        <color theme="1"/>
        <rFont val="Calibri"/>
        <family val="2"/>
        <scheme val="minor"/>
      </rPr>
      <t xml:space="preserve"> 3</t>
    </r>
    <r>
      <rPr>
        <sz val="11"/>
        <color theme="1"/>
        <rFont val="Calibri"/>
        <family val="2"/>
        <scheme val="minor"/>
      </rPr>
      <t xml:space="preserve"> ER</t>
    </r>
  </si>
  <si>
    <r>
      <t>OTH</t>
    </r>
    <r>
      <rPr>
        <vertAlign val="subscript"/>
        <sz val="11"/>
        <color theme="1"/>
        <rFont val="Calibri"/>
        <family val="2"/>
        <scheme val="minor"/>
      </rPr>
      <t xml:space="preserve"> 3 </t>
    </r>
    <r>
      <rPr>
        <sz val="11"/>
        <color theme="1"/>
        <rFont val="Calibri"/>
        <family val="2"/>
        <scheme val="minor"/>
      </rPr>
      <t>REMV</t>
    </r>
  </si>
  <si>
    <r>
      <t>NR</t>
    </r>
    <r>
      <rPr>
        <vertAlign val="subscript"/>
        <sz val="11"/>
        <color theme="1"/>
        <rFont val="Calibri"/>
        <family val="2"/>
        <scheme val="minor"/>
      </rPr>
      <t xml:space="preserve"> 3 </t>
    </r>
    <r>
      <rPr>
        <sz val="11"/>
        <color theme="1"/>
        <rFont val="Calibri"/>
        <family val="2"/>
        <scheme val="minor"/>
      </rPr>
      <t>ER</t>
    </r>
  </si>
  <si>
    <r>
      <t>NR</t>
    </r>
    <r>
      <rPr>
        <vertAlign val="subscript"/>
        <sz val="11"/>
        <color theme="1"/>
        <rFont val="Calibri"/>
        <family val="2"/>
        <scheme val="minor"/>
      </rPr>
      <t xml:space="preserve"> 3</t>
    </r>
    <r>
      <rPr>
        <sz val="11"/>
        <color theme="1"/>
        <rFont val="Calibri"/>
        <family val="2"/>
        <scheme val="minor"/>
      </rPr>
      <t xml:space="preserve"> REMV</t>
    </r>
  </si>
  <si>
    <t>TREES ER Year 3</t>
  </si>
  <si>
    <t>TREES REMV Year 3</t>
  </si>
  <si>
    <t>TREES ER Year 4</t>
  </si>
  <si>
    <t>TREES REMV Year 4</t>
  </si>
  <si>
    <r>
      <t xml:space="preserve">GHG REMV </t>
    </r>
    <r>
      <rPr>
        <vertAlign val="subscript"/>
        <sz val="11"/>
        <color theme="1"/>
        <rFont val="Calibri"/>
        <family val="2"/>
        <scheme val="minor"/>
      </rPr>
      <t>4</t>
    </r>
  </si>
  <si>
    <r>
      <t xml:space="preserve">UNC </t>
    </r>
    <r>
      <rPr>
        <vertAlign val="subscript"/>
        <sz val="11"/>
        <rFont val="Calibri"/>
        <family val="2"/>
        <scheme val="minor"/>
      </rPr>
      <t xml:space="preserve">4 </t>
    </r>
    <r>
      <rPr>
        <sz val="11"/>
        <rFont val="Calibri"/>
        <family val="2"/>
        <scheme val="minor"/>
      </rPr>
      <t>ER</t>
    </r>
  </si>
  <si>
    <r>
      <t xml:space="preserve">UNC </t>
    </r>
    <r>
      <rPr>
        <vertAlign val="subscript"/>
        <sz val="11"/>
        <rFont val="Calibri"/>
        <family val="2"/>
        <scheme val="minor"/>
      </rPr>
      <t xml:space="preserve">4 </t>
    </r>
    <r>
      <rPr>
        <sz val="11"/>
        <rFont val="Calibri"/>
        <family val="2"/>
        <scheme val="minor"/>
      </rPr>
      <t>REMV</t>
    </r>
  </si>
  <si>
    <r>
      <t xml:space="preserve">LEAK </t>
    </r>
    <r>
      <rPr>
        <vertAlign val="subscript"/>
        <sz val="11"/>
        <color theme="1"/>
        <rFont val="Calibri"/>
        <family val="2"/>
        <scheme val="minor"/>
      </rPr>
      <t>4</t>
    </r>
    <r>
      <rPr>
        <sz val="11"/>
        <color theme="1"/>
        <rFont val="Calibri"/>
        <family val="2"/>
        <scheme val="minor"/>
      </rPr>
      <t xml:space="preserve"> ER</t>
    </r>
  </si>
  <si>
    <r>
      <t xml:space="preserve">LEAK </t>
    </r>
    <r>
      <rPr>
        <vertAlign val="subscript"/>
        <sz val="11"/>
        <color theme="1"/>
        <rFont val="Calibri"/>
        <family val="2"/>
        <scheme val="minor"/>
      </rPr>
      <t>4</t>
    </r>
    <r>
      <rPr>
        <sz val="11"/>
        <color theme="1"/>
        <rFont val="Calibri"/>
        <family val="2"/>
        <scheme val="minor"/>
      </rPr>
      <t xml:space="preserve"> REMV</t>
    </r>
  </si>
  <si>
    <r>
      <t xml:space="preserve">BUF </t>
    </r>
    <r>
      <rPr>
        <vertAlign val="subscript"/>
        <sz val="11"/>
        <color theme="1"/>
        <rFont val="Calibri"/>
        <family val="2"/>
        <scheme val="minor"/>
      </rPr>
      <t>4</t>
    </r>
    <r>
      <rPr>
        <sz val="11"/>
        <color theme="1"/>
        <rFont val="Calibri"/>
        <family val="2"/>
        <scheme val="minor"/>
      </rPr>
      <t xml:space="preserve"> ER</t>
    </r>
  </si>
  <si>
    <r>
      <t xml:space="preserve">BUF </t>
    </r>
    <r>
      <rPr>
        <vertAlign val="subscript"/>
        <sz val="11"/>
        <color theme="1"/>
        <rFont val="Calibri"/>
        <family val="2"/>
        <scheme val="minor"/>
      </rPr>
      <t>4</t>
    </r>
    <r>
      <rPr>
        <sz val="11"/>
        <color theme="1"/>
        <rFont val="Calibri"/>
        <family val="2"/>
        <scheme val="minor"/>
      </rPr>
      <t xml:space="preserve"> REMV</t>
    </r>
  </si>
  <si>
    <r>
      <t>OTH</t>
    </r>
    <r>
      <rPr>
        <vertAlign val="subscript"/>
        <sz val="11"/>
        <color theme="1"/>
        <rFont val="Calibri"/>
        <family val="2"/>
        <scheme val="minor"/>
      </rPr>
      <t xml:space="preserve"> 4</t>
    </r>
    <r>
      <rPr>
        <sz val="11"/>
        <color theme="1"/>
        <rFont val="Calibri"/>
        <family val="2"/>
        <scheme val="minor"/>
      </rPr>
      <t xml:space="preserve"> ER</t>
    </r>
  </si>
  <si>
    <r>
      <t>OTH</t>
    </r>
    <r>
      <rPr>
        <vertAlign val="subscript"/>
        <sz val="11"/>
        <color theme="1"/>
        <rFont val="Calibri"/>
        <family val="2"/>
        <scheme val="minor"/>
      </rPr>
      <t xml:space="preserve"> 4 </t>
    </r>
    <r>
      <rPr>
        <sz val="11"/>
        <color theme="1"/>
        <rFont val="Calibri"/>
        <family val="2"/>
        <scheme val="minor"/>
      </rPr>
      <t>REMV</t>
    </r>
  </si>
  <si>
    <r>
      <t>NR</t>
    </r>
    <r>
      <rPr>
        <vertAlign val="subscript"/>
        <sz val="11"/>
        <color theme="1"/>
        <rFont val="Calibri"/>
        <family val="2"/>
        <scheme val="minor"/>
      </rPr>
      <t xml:space="preserve"> 4 </t>
    </r>
    <r>
      <rPr>
        <sz val="11"/>
        <color theme="1"/>
        <rFont val="Calibri"/>
        <family val="2"/>
        <scheme val="minor"/>
      </rPr>
      <t>ER</t>
    </r>
  </si>
  <si>
    <r>
      <t>NR</t>
    </r>
    <r>
      <rPr>
        <vertAlign val="subscript"/>
        <sz val="11"/>
        <color theme="1"/>
        <rFont val="Calibri"/>
        <family val="2"/>
        <scheme val="minor"/>
      </rPr>
      <t xml:space="preserve"> 4</t>
    </r>
    <r>
      <rPr>
        <sz val="11"/>
        <color theme="1"/>
        <rFont val="Calibri"/>
        <family val="2"/>
        <scheme val="minor"/>
      </rPr>
      <t xml:space="preserve"> REMV</t>
    </r>
  </si>
  <si>
    <t>TREES ER Year 5</t>
  </si>
  <si>
    <t>TREES REMV Year 5</t>
  </si>
  <si>
    <r>
      <t xml:space="preserve">GHG REMV </t>
    </r>
    <r>
      <rPr>
        <vertAlign val="subscript"/>
        <sz val="11"/>
        <color theme="1"/>
        <rFont val="Calibri"/>
        <family val="2"/>
        <scheme val="minor"/>
      </rPr>
      <t>5</t>
    </r>
  </si>
  <si>
    <r>
      <t xml:space="preserve">UNC </t>
    </r>
    <r>
      <rPr>
        <vertAlign val="subscript"/>
        <sz val="11"/>
        <rFont val="Calibri"/>
        <family val="2"/>
        <scheme val="minor"/>
      </rPr>
      <t xml:space="preserve">5 </t>
    </r>
    <r>
      <rPr>
        <sz val="11"/>
        <rFont val="Calibri"/>
        <family val="2"/>
        <scheme val="minor"/>
      </rPr>
      <t>ER</t>
    </r>
  </si>
  <si>
    <r>
      <t xml:space="preserve">UNC </t>
    </r>
    <r>
      <rPr>
        <vertAlign val="subscript"/>
        <sz val="11"/>
        <rFont val="Calibri"/>
        <family val="2"/>
        <scheme val="minor"/>
      </rPr>
      <t xml:space="preserve">5 </t>
    </r>
    <r>
      <rPr>
        <sz val="11"/>
        <rFont val="Calibri"/>
        <family val="2"/>
        <scheme val="minor"/>
      </rPr>
      <t>REMV</t>
    </r>
  </si>
  <si>
    <r>
      <t xml:space="preserve">LEAK </t>
    </r>
    <r>
      <rPr>
        <vertAlign val="subscript"/>
        <sz val="11"/>
        <color theme="1"/>
        <rFont val="Calibri"/>
        <family val="2"/>
        <scheme val="minor"/>
      </rPr>
      <t>5</t>
    </r>
    <r>
      <rPr>
        <sz val="11"/>
        <color theme="1"/>
        <rFont val="Calibri"/>
        <family val="2"/>
        <scheme val="minor"/>
      </rPr>
      <t xml:space="preserve"> ER</t>
    </r>
  </si>
  <si>
    <r>
      <t xml:space="preserve">LEAK </t>
    </r>
    <r>
      <rPr>
        <vertAlign val="subscript"/>
        <sz val="11"/>
        <color theme="1"/>
        <rFont val="Calibri"/>
        <family val="2"/>
        <scheme val="minor"/>
      </rPr>
      <t>5</t>
    </r>
    <r>
      <rPr>
        <sz val="11"/>
        <color theme="1"/>
        <rFont val="Calibri"/>
        <family val="2"/>
        <scheme val="minor"/>
      </rPr>
      <t xml:space="preserve"> REMV</t>
    </r>
  </si>
  <si>
    <r>
      <t xml:space="preserve">BUF </t>
    </r>
    <r>
      <rPr>
        <vertAlign val="subscript"/>
        <sz val="11"/>
        <color theme="1"/>
        <rFont val="Calibri"/>
        <family val="2"/>
        <scheme val="minor"/>
      </rPr>
      <t>5</t>
    </r>
    <r>
      <rPr>
        <sz val="11"/>
        <color theme="1"/>
        <rFont val="Calibri"/>
        <family val="2"/>
        <scheme val="minor"/>
      </rPr>
      <t xml:space="preserve"> ER</t>
    </r>
  </si>
  <si>
    <r>
      <t xml:space="preserve">BUF </t>
    </r>
    <r>
      <rPr>
        <vertAlign val="subscript"/>
        <sz val="11"/>
        <color theme="1"/>
        <rFont val="Calibri"/>
        <family val="2"/>
        <scheme val="minor"/>
      </rPr>
      <t>5</t>
    </r>
    <r>
      <rPr>
        <sz val="11"/>
        <color theme="1"/>
        <rFont val="Calibri"/>
        <family val="2"/>
        <scheme val="minor"/>
      </rPr>
      <t xml:space="preserve"> REMV</t>
    </r>
  </si>
  <si>
    <r>
      <t>OTH</t>
    </r>
    <r>
      <rPr>
        <vertAlign val="subscript"/>
        <sz val="11"/>
        <color theme="1"/>
        <rFont val="Calibri"/>
        <family val="2"/>
        <scheme val="minor"/>
      </rPr>
      <t xml:space="preserve"> 5</t>
    </r>
    <r>
      <rPr>
        <sz val="11"/>
        <color theme="1"/>
        <rFont val="Calibri"/>
        <family val="2"/>
        <scheme val="minor"/>
      </rPr>
      <t xml:space="preserve"> ER</t>
    </r>
  </si>
  <si>
    <r>
      <t>OTH</t>
    </r>
    <r>
      <rPr>
        <vertAlign val="subscript"/>
        <sz val="11"/>
        <color theme="1"/>
        <rFont val="Calibri"/>
        <family val="2"/>
        <scheme val="minor"/>
      </rPr>
      <t xml:space="preserve"> 5 </t>
    </r>
    <r>
      <rPr>
        <sz val="11"/>
        <color theme="1"/>
        <rFont val="Calibri"/>
        <family val="2"/>
        <scheme val="minor"/>
      </rPr>
      <t>REMV</t>
    </r>
  </si>
  <si>
    <r>
      <t>NR</t>
    </r>
    <r>
      <rPr>
        <vertAlign val="subscript"/>
        <sz val="11"/>
        <color theme="1"/>
        <rFont val="Calibri"/>
        <family val="2"/>
        <scheme val="minor"/>
      </rPr>
      <t xml:space="preserve"> 5 </t>
    </r>
    <r>
      <rPr>
        <sz val="11"/>
        <color theme="1"/>
        <rFont val="Calibri"/>
        <family val="2"/>
        <scheme val="minor"/>
      </rPr>
      <t>ER</t>
    </r>
  </si>
  <si>
    <r>
      <t>NR</t>
    </r>
    <r>
      <rPr>
        <vertAlign val="subscript"/>
        <sz val="11"/>
        <color theme="1"/>
        <rFont val="Calibri"/>
        <family val="2"/>
        <scheme val="minor"/>
      </rPr>
      <t xml:space="preserve"> 5</t>
    </r>
    <r>
      <rPr>
        <sz val="11"/>
        <color theme="1"/>
        <rFont val="Calibri"/>
        <family val="2"/>
        <scheme val="minor"/>
      </rPr>
      <t xml:space="preserve"> REMV</t>
    </r>
  </si>
  <si>
    <r>
      <t xml:space="preserve">CL </t>
    </r>
    <r>
      <rPr>
        <vertAlign val="subscript"/>
        <sz val="11"/>
        <color theme="1"/>
        <rFont val="Calibri"/>
        <family val="2"/>
        <scheme val="minor"/>
      </rPr>
      <t>t</t>
    </r>
  </si>
  <si>
    <r>
      <t xml:space="preserve">GHG </t>
    </r>
    <r>
      <rPr>
        <vertAlign val="subscript"/>
        <sz val="11"/>
        <color theme="1"/>
        <rFont val="Calibri"/>
        <family val="2"/>
        <scheme val="minor"/>
      </rPr>
      <t>t</t>
    </r>
  </si>
  <si>
    <r>
      <t xml:space="preserve">UA </t>
    </r>
    <r>
      <rPr>
        <vertAlign val="subscript"/>
        <sz val="11"/>
        <color theme="1"/>
        <rFont val="Calibri"/>
        <family val="2"/>
        <scheme val="minor"/>
      </rPr>
      <t>t</t>
    </r>
  </si>
  <si>
    <r>
      <t xml:space="preserve">UNC </t>
    </r>
    <r>
      <rPr>
        <vertAlign val="subscript"/>
        <sz val="11"/>
        <color theme="1"/>
        <rFont val="Calibri"/>
        <family val="2"/>
        <scheme val="minor"/>
      </rPr>
      <t>t_er</t>
    </r>
  </si>
  <si>
    <r>
      <t xml:space="preserve">LEAK </t>
    </r>
    <r>
      <rPr>
        <vertAlign val="subscript"/>
        <sz val="11"/>
        <color theme="1"/>
        <rFont val="Calibri"/>
        <family val="2"/>
        <scheme val="minor"/>
      </rPr>
      <t>t_er</t>
    </r>
  </si>
  <si>
    <r>
      <t xml:space="preserve">OTH </t>
    </r>
    <r>
      <rPr>
        <vertAlign val="subscript"/>
        <sz val="11"/>
        <color theme="1"/>
        <rFont val="Calibri"/>
        <family val="2"/>
        <scheme val="minor"/>
      </rPr>
      <t>t_er</t>
    </r>
  </si>
  <si>
    <r>
      <t xml:space="preserve">NR </t>
    </r>
    <r>
      <rPr>
        <vertAlign val="subscript"/>
        <sz val="11"/>
        <color theme="1"/>
        <rFont val="Calibri"/>
        <family val="2"/>
        <scheme val="minor"/>
      </rPr>
      <t>t_er</t>
    </r>
  </si>
  <si>
    <r>
      <t>TREES ER</t>
    </r>
    <r>
      <rPr>
        <vertAlign val="subscript"/>
        <sz val="11"/>
        <color theme="1"/>
        <rFont val="Calibri"/>
        <family val="2"/>
        <scheme val="minor"/>
      </rPr>
      <t>t</t>
    </r>
  </si>
  <si>
    <r>
      <t>TREES REMV</t>
    </r>
    <r>
      <rPr>
        <vertAlign val="subscript"/>
        <sz val="11"/>
        <color theme="1"/>
        <rFont val="Calibri"/>
        <family val="2"/>
        <scheme val="minor"/>
      </rPr>
      <t>t</t>
    </r>
  </si>
  <si>
    <r>
      <t>TREES ERR</t>
    </r>
    <r>
      <rPr>
        <vertAlign val="subscript"/>
        <sz val="11"/>
        <color theme="1"/>
        <rFont val="Calibri"/>
        <family val="2"/>
        <scheme val="minor"/>
      </rPr>
      <t>t</t>
    </r>
    <r>
      <rPr>
        <sz val="11"/>
        <color theme="1"/>
        <rFont val="Calibri"/>
        <family val="2"/>
        <scheme val="minor"/>
      </rPr>
      <t xml:space="preserve"> = TREES ER</t>
    </r>
    <r>
      <rPr>
        <vertAlign val="subscript"/>
        <sz val="11"/>
        <color theme="1"/>
        <rFont val="Calibri"/>
        <family val="2"/>
        <scheme val="minor"/>
      </rPr>
      <t xml:space="preserve">t </t>
    </r>
    <r>
      <rPr>
        <sz val="11"/>
        <color theme="1"/>
        <rFont val="Calibri"/>
        <family val="2"/>
        <scheme val="minor"/>
      </rPr>
      <t>+ TREES REMV</t>
    </r>
    <r>
      <rPr>
        <vertAlign val="subscript"/>
        <sz val="11"/>
        <color theme="1"/>
        <rFont val="Calibri"/>
        <family val="2"/>
        <scheme val="minor"/>
      </rPr>
      <t>t</t>
    </r>
  </si>
  <si>
    <r>
      <t xml:space="preserve">REMV Initial </t>
    </r>
    <r>
      <rPr>
        <vertAlign val="subscript"/>
        <sz val="11"/>
        <color theme="1"/>
        <rFont val="Calibri"/>
        <family val="2"/>
        <scheme val="minor"/>
      </rPr>
      <t>t</t>
    </r>
  </si>
  <si>
    <r>
      <t xml:space="preserve">REMV Ongoing </t>
    </r>
    <r>
      <rPr>
        <vertAlign val="subscript"/>
        <sz val="11"/>
        <color theme="1"/>
        <rFont val="Calibri"/>
        <family val="2"/>
        <scheme val="minor"/>
      </rPr>
      <t>t</t>
    </r>
  </si>
  <si>
    <r>
      <t xml:space="preserve">UNC </t>
    </r>
    <r>
      <rPr>
        <vertAlign val="subscript"/>
        <sz val="11"/>
        <color theme="1"/>
        <rFont val="Calibri"/>
        <family val="2"/>
        <scheme val="minor"/>
      </rPr>
      <t>t_remv</t>
    </r>
  </si>
  <si>
    <r>
      <t>LEAK</t>
    </r>
    <r>
      <rPr>
        <vertAlign val="subscript"/>
        <sz val="11"/>
        <color theme="1"/>
        <rFont val="Calibri"/>
        <family val="2"/>
        <scheme val="minor"/>
      </rPr>
      <t xml:space="preserve"> t_remv</t>
    </r>
  </si>
  <si>
    <r>
      <t xml:space="preserve">OTH </t>
    </r>
    <r>
      <rPr>
        <vertAlign val="subscript"/>
        <sz val="11"/>
        <color theme="1"/>
        <rFont val="Calibri"/>
        <family val="2"/>
        <scheme val="minor"/>
      </rPr>
      <t>t_remv</t>
    </r>
  </si>
  <si>
    <r>
      <t>NR</t>
    </r>
    <r>
      <rPr>
        <vertAlign val="subscript"/>
        <sz val="11"/>
        <color theme="1"/>
        <rFont val="Calibri"/>
        <family val="2"/>
        <scheme val="minor"/>
      </rPr>
      <t xml:space="preserve"> t_remv</t>
    </r>
  </si>
  <si>
    <t>GHG Removals</t>
  </si>
  <si>
    <t>* = Quantify any emission reductions or removals from other initiatives within the same accounting area either led by the Participant or by other stakeholders (ex: project or program credits verified under different GHG program; bilateral agreements generating results-based payment; etc.)</t>
  </si>
  <si>
    <t>** = Quantify any emission reductions or removals to which Participant has not obtained rights in the same accounting area, even if the ERRs are not part of a registered project or program (ex: these ERRs may belong to landowners or other stakeholders with recognized rights to the ERRs under the jurisdiction's laws; results generated by private landowners who opted-out of Participant's REDD+ program; etc)</t>
  </si>
  <si>
    <t>BUF%</t>
  </si>
  <si>
    <r>
      <t xml:space="preserve">BUF </t>
    </r>
    <r>
      <rPr>
        <vertAlign val="subscript"/>
        <sz val="11"/>
        <color theme="1"/>
        <rFont val="Calibri"/>
        <family val="2"/>
        <scheme val="minor"/>
      </rPr>
      <t>t_er</t>
    </r>
    <r>
      <rPr>
        <sz val="11"/>
        <color theme="1"/>
        <rFont val="Calibri"/>
        <family val="2"/>
        <scheme val="minor"/>
      </rPr>
      <t xml:space="preserve"> = (CL</t>
    </r>
    <r>
      <rPr>
        <vertAlign val="subscript"/>
        <sz val="11"/>
        <color theme="1"/>
        <rFont val="Calibri"/>
        <family val="2"/>
        <scheme val="minor"/>
      </rPr>
      <t>t</t>
    </r>
    <r>
      <rPr>
        <sz val="11"/>
        <color theme="1"/>
        <rFont val="Calibri"/>
        <family val="2"/>
        <scheme val="minor"/>
      </rPr>
      <t xml:space="preserve"> - GHG</t>
    </r>
    <r>
      <rPr>
        <vertAlign val="subscript"/>
        <sz val="11"/>
        <color theme="1"/>
        <rFont val="Calibri"/>
        <family val="2"/>
        <scheme val="minor"/>
      </rPr>
      <t>t</t>
    </r>
    <r>
      <rPr>
        <sz val="11"/>
        <color theme="1"/>
        <rFont val="Calibri"/>
        <family val="2"/>
        <scheme val="minor"/>
      </rPr>
      <t xml:space="preserve"> - OTH</t>
    </r>
    <r>
      <rPr>
        <vertAlign val="subscript"/>
        <sz val="11"/>
        <color theme="1"/>
        <rFont val="Calibri"/>
        <family val="2"/>
        <scheme val="minor"/>
      </rPr>
      <t xml:space="preserve">t_er </t>
    </r>
    <r>
      <rPr>
        <sz val="11"/>
        <color theme="1"/>
        <rFont val="Calibri"/>
        <family val="2"/>
        <scheme val="minor"/>
      </rPr>
      <t>- NR</t>
    </r>
    <r>
      <rPr>
        <vertAlign val="subscript"/>
        <sz val="11"/>
        <color theme="1"/>
        <rFont val="Calibri"/>
        <family val="2"/>
        <scheme val="minor"/>
      </rPr>
      <t>t_er</t>
    </r>
    <r>
      <rPr>
        <sz val="11"/>
        <color theme="1"/>
        <rFont val="Calibri"/>
        <family val="2"/>
        <scheme val="minor"/>
      </rPr>
      <t>)*(BUF%)</t>
    </r>
  </si>
  <si>
    <r>
      <t>TREES ER</t>
    </r>
    <r>
      <rPr>
        <vertAlign val="subscript"/>
        <sz val="11"/>
        <color theme="1"/>
        <rFont val="Calibri"/>
        <family val="2"/>
        <scheme val="minor"/>
      </rPr>
      <t>t</t>
    </r>
    <r>
      <rPr>
        <sz val="11"/>
        <color theme="1"/>
        <rFont val="Calibri"/>
        <family val="2"/>
        <scheme val="minor"/>
      </rPr>
      <t xml:space="preserve"> = CL</t>
    </r>
    <r>
      <rPr>
        <vertAlign val="subscript"/>
        <sz val="11"/>
        <color theme="1"/>
        <rFont val="Calibri"/>
        <family val="2"/>
        <scheme val="minor"/>
      </rPr>
      <t>t</t>
    </r>
    <r>
      <rPr>
        <sz val="11"/>
        <color theme="1"/>
        <rFont val="Calibri"/>
        <family val="2"/>
        <scheme val="minor"/>
      </rPr>
      <t xml:space="preserve"> - GHG</t>
    </r>
    <r>
      <rPr>
        <vertAlign val="subscript"/>
        <sz val="11"/>
        <color theme="1"/>
        <rFont val="Calibri"/>
        <family val="2"/>
        <scheme val="minor"/>
      </rPr>
      <t xml:space="preserve">t </t>
    </r>
    <r>
      <rPr>
        <sz val="11"/>
        <color theme="1"/>
        <rFont val="Calibri"/>
        <family val="2"/>
        <scheme val="minor"/>
      </rPr>
      <t>- BUF</t>
    </r>
    <r>
      <rPr>
        <vertAlign val="subscript"/>
        <sz val="11"/>
        <color theme="1"/>
        <rFont val="Calibri"/>
        <family val="2"/>
        <scheme val="minor"/>
      </rPr>
      <t>t_er</t>
    </r>
    <r>
      <rPr>
        <sz val="11"/>
        <color theme="1"/>
        <rFont val="Calibri"/>
        <family val="2"/>
        <scheme val="minor"/>
      </rPr>
      <t xml:space="preserve"> - UNC</t>
    </r>
    <r>
      <rPr>
        <vertAlign val="subscript"/>
        <sz val="11"/>
        <color theme="1"/>
        <rFont val="Calibri"/>
        <family val="2"/>
        <scheme val="minor"/>
      </rPr>
      <t>t_er</t>
    </r>
    <r>
      <rPr>
        <sz val="11"/>
        <color theme="1"/>
        <rFont val="Calibri"/>
        <family val="2"/>
        <scheme val="minor"/>
      </rPr>
      <t xml:space="preserve"> - LEAK</t>
    </r>
    <r>
      <rPr>
        <vertAlign val="subscript"/>
        <sz val="11"/>
        <color theme="1"/>
        <rFont val="Calibri"/>
        <family val="2"/>
        <scheme val="minor"/>
      </rPr>
      <t>t_er</t>
    </r>
    <r>
      <rPr>
        <sz val="11"/>
        <color theme="1"/>
        <rFont val="Calibri"/>
        <family val="2"/>
        <scheme val="minor"/>
      </rPr>
      <t xml:space="preserve"> - OTH</t>
    </r>
    <r>
      <rPr>
        <vertAlign val="subscript"/>
        <sz val="11"/>
        <color theme="1"/>
        <rFont val="Calibri"/>
        <family val="2"/>
        <scheme val="minor"/>
      </rPr>
      <t>t_er</t>
    </r>
    <r>
      <rPr>
        <sz val="11"/>
        <color theme="1"/>
        <rFont val="Calibri"/>
        <family val="2"/>
        <scheme val="minor"/>
      </rPr>
      <t xml:space="preserve"> - NR</t>
    </r>
    <r>
      <rPr>
        <vertAlign val="subscript"/>
        <sz val="11"/>
        <color theme="1"/>
        <rFont val="Calibri"/>
        <family val="2"/>
        <scheme val="minor"/>
      </rPr>
      <t>t_er</t>
    </r>
  </si>
  <si>
    <t xml:space="preserve">GHG Emissions </t>
  </si>
  <si>
    <t>Uncertainty Adjustment Factor</t>
  </si>
  <si>
    <t>TREES Uncertainty Deduction for ER</t>
  </si>
  <si>
    <t>Leakage Deduction</t>
  </si>
  <si>
    <t>TREES Leakage Deduction for ER</t>
  </si>
  <si>
    <t>Buffer Contribution %</t>
  </si>
  <si>
    <t>Buffer Pool Contribution for ER</t>
  </si>
  <si>
    <t>Double Counting</t>
  </si>
  <si>
    <t>Table 1: TREES Credits from the TREES Crediting Level Approach (Section 10.1)</t>
  </si>
  <si>
    <t>TREES Credits from Emission Reductions</t>
  </si>
  <si>
    <t>Total Eligible TREES Credits</t>
  </si>
  <si>
    <t>TREES Uncertainty Deduction for Removal</t>
  </si>
  <si>
    <t>TREES Leakage Deduction for Removal</t>
  </si>
  <si>
    <t>Buffer Pool Contribution for REMV</t>
  </si>
  <si>
    <r>
      <t>BUF</t>
    </r>
    <r>
      <rPr>
        <vertAlign val="subscript"/>
        <sz val="11"/>
        <color theme="1"/>
        <rFont val="Calibri"/>
        <family val="2"/>
        <scheme val="minor"/>
      </rPr>
      <t>t_remv</t>
    </r>
    <r>
      <rPr>
        <sz val="11"/>
        <color theme="1"/>
        <rFont val="Calibri"/>
        <family val="2"/>
        <scheme val="minor"/>
      </rPr>
      <t xml:space="preserve"> = (REMV Initial</t>
    </r>
    <r>
      <rPr>
        <vertAlign val="subscript"/>
        <sz val="11"/>
        <color theme="1"/>
        <rFont val="Calibri"/>
        <family val="2"/>
        <scheme val="minor"/>
      </rPr>
      <t>t</t>
    </r>
    <r>
      <rPr>
        <sz val="11"/>
        <color theme="1"/>
        <rFont val="Calibri"/>
        <family val="2"/>
        <scheme val="minor"/>
      </rPr>
      <t xml:space="preserve"> + REMV Ongoing</t>
    </r>
    <r>
      <rPr>
        <vertAlign val="subscript"/>
        <sz val="11"/>
        <color theme="1"/>
        <rFont val="Calibri"/>
        <family val="2"/>
        <scheme val="minor"/>
      </rPr>
      <t>t</t>
    </r>
    <r>
      <rPr>
        <sz val="11"/>
        <color theme="1"/>
        <rFont val="Calibri"/>
        <family val="2"/>
        <scheme val="minor"/>
      </rPr>
      <t xml:space="preserve"> - OTH</t>
    </r>
    <r>
      <rPr>
        <vertAlign val="subscript"/>
        <sz val="11"/>
        <color theme="1"/>
        <rFont val="Calibri"/>
        <family val="2"/>
        <scheme val="minor"/>
      </rPr>
      <t xml:space="preserve">t_remv </t>
    </r>
    <r>
      <rPr>
        <sz val="11"/>
        <color theme="1"/>
        <rFont val="Calibri"/>
        <family val="2"/>
        <scheme val="minor"/>
      </rPr>
      <t>- NR</t>
    </r>
    <r>
      <rPr>
        <vertAlign val="subscript"/>
        <sz val="11"/>
        <color theme="1"/>
        <rFont val="Calibri"/>
        <family val="2"/>
        <scheme val="minor"/>
      </rPr>
      <t>t_remv</t>
    </r>
    <r>
      <rPr>
        <sz val="11"/>
        <color theme="1"/>
        <rFont val="Calibri"/>
        <family val="2"/>
        <scheme val="minor"/>
      </rPr>
      <t>)*(BUF%)</t>
    </r>
  </si>
  <si>
    <r>
      <t>TREES REMV</t>
    </r>
    <r>
      <rPr>
        <vertAlign val="subscript"/>
        <sz val="11"/>
        <color theme="1"/>
        <rFont val="Calibri"/>
        <family val="2"/>
        <scheme val="minor"/>
      </rPr>
      <t>t</t>
    </r>
    <r>
      <rPr>
        <sz val="11"/>
        <color theme="1"/>
        <rFont val="Calibri"/>
        <family val="2"/>
        <scheme val="minor"/>
      </rPr>
      <t xml:space="preserve"> = REMV Initial</t>
    </r>
    <r>
      <rPr>
        <vertAlign val="subscript"/>
        <sz val="11"/>
        <color theme="1"/>
        <rFont val="Calibri"/>
        <family val="2"/>
        <scheme val="minor"/>
      </rPr>
      <t>t</t>
    </r>
    <r>
      <rPr>
        <sz val="11"/>
        <color theme="1"/>
        <rFont val="Calibri"/>
        <family val="2"/>
        <scheme val="minor"/>
      </rPr>
      <t xml:space="preserve"> + REMV Ongoing</t>
    </r>
    <r>
      <rPr>
        <vertAlign val="subscript"/>
        <sz val="11"/>
        <color theme="1"/>
        <rFont val="Calibri"/>
        <family val="2"/>
        <scheme val="minor"/>
      </rPr>
      <t>t</t>
    </r>
    <r>
      <rPr>
        <sz val="11"/>
        <color theme="1"/>
        <rFont val="Calibri"/>
        <family val="2"/>
        <scheme val="minor"/>
      </rPr>
      <t xml:space="preserve"> - BUF</t>
    </r>
    <r>
      <rPr>
        <vertAlign val="subscript"/>
        <sz val="11"/>
        <color theme="1"/>
        <rFont val="Calibri"/>
        <family val="2"/>
        <scheme val="minor"/>
      </rPr>
      <t>t_er</t>
    </r>
    <r>
      <rPr>
        <sz val="11"/>
        <color theme="1"/>
        <rFont val="Calibri"/>
        <family val="2"/>
        <scheme val="minor"/>
      </rPr>
      <t xml:space="preserve"> - UNC</t>
    </r>
    <r>
      <rPr>
        <vertAlign val="subscript"/>
        <sz val="11"/>
        <color theme="1"/>
        <rFont val="Calibri"/>
        <family val="2"/>
        <scheme val="minor"/>
      </rPr>
      <t>t_er</t>
    </r>
    <r>
      <rPr>
        <sz val="11"/>
        <color theme="1"/>
        <rFont val="Calibri"/>
        <family val="2"/>
        <scheme val="minor"/>
      </rPr>
      <t xml:space="preserve"> - LEAK</t>
    </r>
    <r>
      <rPr>
        <vertAlign val="subscript"/>
        <sz val="11"/>
        <color theme="1"/>
        <rFont val="Calibri"/>
        <family val="2"/>
        <scheme val="minor"/>
      </rPr>
      <t>t_er</t>
    </r>
    <r>
      <rPr>
        <sz val="11"/>
        <color theme="1"/>
        <rFont val="Calibri"/>
        <family val="2"/>
        <scheme val="minor"/>
      </rPr>
      <t xml:space="preserve"> - OTH</t>
    </r>
    <r>
      <rPr>
        <vertAlign val="subscript"/>
        <sz val="11"/>
        <color theme="1"/>
        <rFont val="Calibri"/>
        <family val="2"/>
        <scheme val="minor"/>
      </rPr>
      <t>t_remv</t>
    </r>
    <r>
      <rPr>
        <sz val="11"/>
        <color theme="1"/>
        <rFont val="Calibri"/>
        <family val="2"/>
        <scheme val="minor"/>
      </rPr>
      <t xml:space="preserve"> - NR</t>
    </r>
    <r>
      <rPr>
        <vertAlign val="subscript"/>
        <sz val="11"/>
        <color theme="1"/>
        <rFont val="Calibri"/>
        <family val="2"/>
        <scheme val="minor"/>
      </rPr>
      <t>t_remv</t>
    </r>
  </si>
  <si>
    <r>
      <t>GHG ER</t>
    </r>
    <r>
      <rPr>
        <b/>
        <vertAlign val="subscript"/>
        <sz val="11"/>
        <color theme="1"/>
        <rFont val="Calibri"/>
        <family val="2"/>
        <scheme val="minor"/>
      </rPr>
      <t>t</t>
    </r>
    <r>
      <rPr>
        <b/>
        <sz val="11"/>
        <color theme="1"/>
        <rFont val="Calibri"/>
        <family val="2"/>
        <scheme val="minor"/>
      </rPr>
      <t xml:space="preserve"> </t>
    </r>
  </si>
  <si>
    <r>
      <t xml:space="preserve">GHG ER </t>
    </r>
    <r>
      <rPr>
        <vertAlign val="subscript"/>
        <sz val="11"/>
        <color theme="1"/>
        <rFont val="Calibri"/>
        <family val="2"/>
        <scheme val="minor"/>
      </rPr>
      <t>1</t>
    </r>
    <r>
      <rPr>
        <sz val="11"/>
        <color theme="1"/>
        <rFont val="Calibri"/>
        <family val="2"/>
        <scheme val="minor"/>
      </rPr>
      <t xml:space="preserve"> </t>
    </r>
  </si>
  <si>
    <t>TREES CL tab</t>
  </si>
  <si>
    <r>
      <t xml:space="preserve">GHG ER </t>
    </r>
    <r>
      <rPr>
        <vertAlign val="subscript"/>
        <sz val="11"/>
        <color theme="1"/>
        <rFont val="Calibri"/>
        <family val="2"/>
        <scheme val="minor"/>
      </rPr>
      <t>2</t>
    </r>
    <r>
      <rPr>
        <sz val="11"/>
        <color theme="1"/>
        <rFont val="Calibri"/>
        <family val="2"/>
        <scheme val="minor"/>
      </rPr>
      <t xml:space="preserve">  </t>
    </r>
  </si>
  <si>
    <r>
      <t xml:space="preserve">GHG ER </t>
    </r>
    <r>
      <rPr>
        <vertAlign val="subscript"/>
        <sz val="11"/>
        <color theme="1"/>
        <rFont val="Calibri"/>
        <family val="2"/>
        <scheme val="minor"/>
      </rPr>
      <t>3</t>
    </r>
    <r>
      <rPr>
        <sz val="11"/>
        <color theme="1"/>
        <rFont val="Calibri"/>
        <family val="2"/>
        <scheme val="minor"/>
      </rPr>
      <t xml:space="preserve"> </t>
    </r>
  </si>
  <si>
    <r>
      <t xml:space="preserve">GHG ER </t>
    </r>
    <r>
      <rPr>
        <vertAlign val="subscript"/>
        <sz val="11"/>
        <color theme="1"/>
        <rFont val="Calibri"/>
        <family val="2"/>
        <scheme val="minor"/>
      </rPr>
      <t>4</t>
    </r>
    <r>
      <rPr>
        <sz val="11"/>
        <color theme="1"/>
        <rFont val="Calibri"/>
        <family val="2"/>
        <scheme val="minor"/>
      </rPr>
      <t xml:space="preserve"> </t>
    </r>
  </si>
  <si>
    <r>
      <t xml:space="preserve">GHG ER </t>
    </r>
    <r>
      <rPr>
        <vertAlign val="subscript"/>
        <sz val="11"/>
        <color theme="1"/>
        <rFont val="Calibri"/>
        <family val="2"/>
        <scheme val="minor"/>
      </rPr>
      <t>5</t>
    </r>
    <r>
      <rPr>
        <sz val="11"/>
        <color theme="1"/>
        <rFont val="Calibri"/>
        <family val="2"/>
        <scheme val="minor"/>
      </rPr>
      <t xml:space="preserve"> </t>
    </r>
  </si>
  <si>
    <t>Table 2: TREES Credits from the GHG Removals Approach (Section 10.3)</t>
  </si>
  <si>
    <t>Table 3: Total TREES Credits</t>
  </si>
  <si>
    <t>This optional tool has been developed to assist ART Participants in calculating TREES Credits. Only one Reductions approach can be used by a single accounting area, either the TREES CL or the HFLD CL.</t>
  </si>
  <si>
    <r>
      <t xml:space="preserve">The </t>
    </r>
    <r>
      <rPr>
        <b/>
        <sz val="11"/>
        <color theme="1"/>
        <rFont val="Calibri"/>
        <family val="2"/>
        <scheme val="minor"/>
      </rPr>
      <t>outputs</t>
    </r>
    <r>
      <rPr>
        <sz val="11"/>
        <color theme="1"/>
        <rFont val="Calibri"/>
        <family val="2"/>
        <scheme val="minor"/>
      </rPr>
      <t xml:space="preserve"> automatically provide the results of the use of TREES formulas as noted. Any negative values are highlighted in </t>
    </r>
    <r>
      <rPr>
        <sz val="11"/>
        <color rgb="FFFF0000"/>
        <rFont val="Calibri"/>
        <family val="2"/>
        <scheme val="minor"/>
      </rPr>
      <t>red</t>
    </r>
    <r>
      <rPr>
        <sz val="11"/>
        <color theme="1"/>
        <rFont val="Calibri"/>
        <family val="2"/>
        <scheme val="minor"/>
      </rPr>
      <t xml:space="preserve"> to indicate a year with a reversal. In years with reversals, only uncertainty deductions are applied. </t>
    </r>
  </si>
  <si>
    <t xml:space="preserve">In years with reversals, only uncertainty deductions are applied. </t>
  </si>
  <si>
    <t xml:space="preserve">This tab does not generate Outputs. </t>
  </si>
  <si>
    <t>Uncertainty Emission Reductions</t>
  </si>
  <si>
    <r>
      <t>90 % CI</t>
    </r>
    <r>
      <rPr>
        <b/>
        <vertAlign val="subscript"/>
        <sz val="11"/>
        <rFont val="Calibri"/>
        <family val="2"/>
        <scheme val="minor"/>
      </rPr>
      <t>t</t>
    </r>
    <r>
      <rPr>
        <b/>
        <sz val="11"/>
        <rFont val="Calibri"/>
        <family val="2"/>
        <scheme val="minor"/>
      </rPr>
      <t xml:space="preserve"> - Emission Reductions</t>
    </r>
  </si>
  <si>
    <t>Uncertainty Removals</t>
  </si>
  <si>
    <r>
      <t>90 % CI</t>
    </r>
    <r>
      <rPr>
        <b/>
        <vertAlign val="subscript"/>
        <sz val="11"/>
        <rFont val="Calibri"/>
        <family val="2"/>
        <scheme val="minor"/>
      </rPr>
      <t>t</t>
    </r>
    <r>
      <rPr>
        <b/>
        <sz val="11"/>
        <rFont val="Calibri"/>
        <family val="2"/>
        <scheme val="minor"/>
      </rPr>
      <t xml:space="preserve"> - Removals</t>
    </r>
  </si>
  <si>
    <t>Emission Reductions Uncertainty Adjustment Factor (Equation 11)</t>
  </si>
  <si>
    <t>Removals Uncertainty Adjustment Factor (Equation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</si>
</sst>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quot;$&quot;* #,##0.00_ ;_ &quot;$&quot;* \-#,##0.00_ ;_ &quot;$&quot;* &quot;-&quot;??_ ;_ @_ "/>
    <numFmt numFmtId="165" formatCode="_(* #,##0_);_(* \(#,##0\);_(* &quot;-&quot;??_);_(@_)"/>
    <numFmt numFmtId="166" formatCode="0.0%"/>
  </numFmts>
  <fonts count="34" x14ac:knownFonts="1">
    <font>
      <sz val="11"/>
      <color theme="1"/>
      <name val="Calibri"/>
      <family val="2"/>
      <scheme val="minor"/>
    </font>
    <font>
      <b/>
      <sz val="11"/>
      <color theme="1"/>
      <name val="Calibri"/>
      <family val="2"/>
      <scheme val="minor"/>
    </font>
    <font>
      <b/>
      <sz val="14"/>
      <color theme="1"/>
      <name val="Calibri"/>
      <family val="2"/>
      <scheme val="minor"/>
    </font>
    <font>
      <b/>
      <u/>
      <sz val="16"/>
      <color theme="1"/>
      <name val="Calibri"/>
      <family val="2"/>
      <scheme val="minor"/>
    </font>
    <font>
      <b/>
      <sz val="24"/>
      <color theme="1"/>
      <name val="Calibri"/>
      <family val="2"/>
      <scheme val="minor"/>
    </font>
    <font>
      <b/>
      <sz val="10"/>
      <color theme="1"/>
      <name val="Calibri"/>
      <family val="2"/>
      <scheme val="minor"/>
    </font>
    <font>
      <b/>
      <vertAlign val="subscript"/>
      <sz val="10"/>
      <color theme="1"/>
      <name val="Calibri"/>
      <family val="2"/>
      <scheme val="minor"/>
    </font>
    <font>
      <b/>
      <vertAlign val="subscript"/>
      <sz val="11"/>
      <color theme="1"/>
      <name val="Calibri"/>
      <family val="2"/>
      <scheme val="minor"/>
    </font>
    <font>
      <sz val="11"/>
      <color rgb="FFFF0000"/>
      <name val="Calibri"/>
      <family val="2"/>
      <scheme val="minor"/>
    </font>
    <font>
      <sz val="11"/>
      <color theme="1"/>
      <name val="Calibri"/>
      <family val="2"/>
      <scheme val="minor"/>
    </font>
    <font>
      <vertAlign val="subscript"/>
      <sz val="11"/>
      <color theme="1"/>
      <name val="Calibri"/>
      <family val="2"/>
      <scheme val="minor"/>
    </font>
    <font>
      <b/>
      <sz val="12"/>
      <color theme="1"/>
      <name val="Calibri"/>
      <family val="2"/>
      <scheme val="minor"/>
    </font>
    <font>
      <b/>
      <vertAlign val="subscript"/>
      <sz val="12"/>
      <color theme="1"/>
      <name val="Calibri"/>
      <family val="2"/>
      <scheme val="minor"/>
    </font>
    <font>
      <sz val="11"/>
      <color theme="1"/>
      <name val="Arial"/>
      <family val="2"/>
    </font>
    <font>
      <b/>
      <sz val="11"/>
      <color rgb="FF000000"/>
      <name val="Arial"/>
      <family val="2"/>
    </font>
    <font>
      <sz val="11"/>
      <color rgb="FF000000"/>
      <name val="Arial"/>
      <family val="2"/>
    </font>
    <font>
      <b/>
      <sz val="11"/>
      <color rgb="FFFFFFFF"/>
      <name val="Cambria Math"/>
      <family val="1"/>
    </font>
    <font>
      <sz val="11"/>
      <color rgb="FFFFFFFF"/>
      <name val="Cambria Math"/>
      <family val="1"/>
    </font>
    <font>
      <sz val="11"/>
      <color rgb="FFFFFFFF"/>
      <name val="Calibri"/>
      <family val="2"/>
    </font>
    <font>
      <sz val="11"/>
      <color rgb="FFFFFFFF"/>
      <name val="Arial"/>
      <family val="2"/>
    </font>
    <font>
      <sz val="8"/>
      <name val="Calibri"/>
      <family val="2"/>
      <scheme val="minor"/>
    </font>
    <font>
      <b/>
      <sz val="11"/>
      <color rgb="FFFF0000"/>
      <name val="Calibri"/>
      <family val="2"/>
      <scheme val="minor"/>
    </font>
    <font>
      <b/>
      <sz val="11"/>
      <name val="Calibri"/>
      <family val="2"/>
      <scheme val="minor"/>
    </font>
    <font>
      <b/>
      <vertAlign val="subscript"/>
      <sz val="11"/>
      <name val="Calibri"/>
      <family val="2"/>
      <scheme val="minor"/>
    </font>
    <font>
      <i/>
      <sz val="11"/>
      <color theme="1"/>
      <name val="Calibri"/>
      <family val="2"/>
      <scheme val="minor"/>
    </font>
    <font>
      <i/>
      <sz val="11"/>
      <color rgb="FFFF0000"/>
      <name val="Calibri"/>
      <family val="2"/>
      <scheme val="minor"/>
    </font>
    <font>
      <b/>
      <sz val="16"/>
      <color theme="1"/>
      <name val="Calibri"/>
      <family val="2"/>
      <scheme val="minor"/>
    </font>
    <font>
      <sz val="12"/>
      <color rgb="FFFF0000"/>
      <name val="Calibri"/>
      <family val="2"/>
      <scheme val="minor"/>
    </font>
    <font>
      <sz val="12"/>
      <color theme="1"/>
      <name val="Calibri"/>
      <family val="2"/>
      <scheme val="minor"/>
    </font>
    <font>
      <b/>
      <sz val="14"/>
      <name val="Calibri"/>
      <family val="2"/>
      <scheme val="minor"/>
    </font>
    <font>
      <sz val="11"/>
      <name val="Calibri"/>
      <family val="2"/>
      <scheme val="minor"/>
    </font>
    <font>
      <vertAlign val="subscript"/>
      <sz val="11"/>
      <name val="Calibri"/>
      <family val="2"/>
      <scheme val="minor"/>
    </font>
    <font>
      <b/>
      <sz val="20"/>
      <color theme="1"/>
      <name val="Calibri"/>
      <family val="2"/>
      <scheme val="minor"/>
    </font>
    <font>
      <b/>
      <i/>
      <sz val="20"/>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9" fontId="9" fillId="0" borderId="0" applyFont="0" applyFill="0" applyBorder="0" applyAlignment="0" applyProtection="0"/>
    <xf numFmtId="43" fontId="9" fillId="0" borderId="0" applyFont="0" applyFill="0" applyBorder="0" applyAlignment="0" applyProtection="0"/>
    <xf numFmtId="164" fontId="9" fillId="0" borderId="0" applyFont="0" applyFill="0" applyBorder="0" applyAlignment="0" applyProtection="0"/>
  </cellStyleXfs>
  <cellXfs count="182">
    <xf numFmtId="0" fontId="0" fillId="0" borderId="0" xfId="0"/>
    <xf numFmtId="0" fontId="4" fillId="0" borderId="0" xfId="0" applyFont="1"/>
    <xf numFmtId="0" fontId="1"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4" borderId="0" xfId="0" applyFill="1"/>
    <xf numFmtId="0" fontId="3" fillId="0" borderId="0" xfId="0" applyFont="1"/>
    <xf numFmtId="0" fontId="2" fillId="0" borderId="0" xfId="0" applyFont="1"/>
    <xf numFmtId="0" fontId="8" fillId="0" borderId="0" xfId="0" applyFont="1"/>
    <xf numFmtId="0" fontId="2" fillId="0" borderId="0" xfId="0" applyFont="1" applyAlignment="1">
      <alignment horizontal="center"/>
    </xf>
    <xf numFmtId="0" fontId="0" fillId="0" borderId="0" xfId="0" applyAlignment="1">
      <alignment horizontal="center"/>
    </xf>
    <xf numFmtId="0" fontId="1" fillId="0" borderId="1" xfId="0" applyFont="1" applyBorder="1" applyAlignment="1">
      <alignment horizontal="center" wrapText="1"/>
    </xf>
    <xf numFmtId="0" fontId="1" fillId="0" borderId="1" xfId="0" quotePrefix="1" applyFont="1" applyBorder="1" applyAlignment="1">
      <alignment horizontal="center"/>
    </xf>
    <xf numFmtId="0" fontId="14" fillId="0" borderId="0" xfId="0" applyFont="1" applyAlignment="1">
      <alignment vertical="center"/>
    </xf>
    <xf numFmtId="0" fontId="0" fillId="0" borderId="3" xfId="0" applyBorder="1" applyAlignment="1">
      <alignment horizontal="center"/>
    </xf>
    <xf numFmtId="9" fontId="0" fillId="0" borderId="1" xfId="1" applyFont="1" applyBorder="1" applyAlignment="1">
      <alignment horizontal="center"/>
    </xf>
    <xf numFmtId="0" fontId="15" fillId="0" borderId="0" xfId="0" applyFont="1" applyAlignment="1">
      <alignment vertical="center"/>
    </xf>
    <xf numFmtId="0" fontId="13" fillId="0" borderId="0" xfId="0" applyFont="1" applyAlignment="1">
      <alignment vertical="center"/>
    </xf>
    <xf numFmtId="0" fontId="17" fillId="0" borderId="0" xfId="0" applyFont="1" applyAlignment="1">
      <alignment vertical="center"/>
    </xf>
    <xf numFmtId="0" fontId="16" fillId="0" borderId="0" xfId="0" applyFont="1" applyAlignment="1">
      <alignment horizontal="right" vertical="center"/>
    </xf>
    <xf numFmtId="0" fontId="18" fillId="0" borderId="0" xfId="0" applyFont="1" applyAlignment="1">
      <alignment vertical="center"/>
    </xf>
    <xf numFmtId="0" fontId="19" fillId="0" borderId="0" xfId="0" applyFont="1" applyAlignment="1">
      <alignment vertical="center"/>
    </xf>
    <xf numFmtId="0" fontId="1" fillId="0" borderId="0" xfId="0" applyFont="1" applyAlignment="1">
      <alignment horizontal="center"/>
    </xf>
    <xf numFmtId="0" fontId="21" fillId="0" borderId="0" xfId="0" applyFont="1"/>
    <xf numFmtId="0" fontId="22" fillId="0" borderId="1" xfId="0" applyFont="1" applyBorder="1" applyAlignment="1">
      <alignment horizontal="center"/>
    </xf>
    <xf numFmtId="0" fontId="22" fillId="0" borderId="1" xfId="0" applyFont="1" applyBorder="1" applyAlignment="1">
      <alignment horizontal="center" wrapText="1"/>
    </xf>
    <xf numFmtId="0" fontId="22" fillId="0" borderId="3" xfId="0" applyFont="1" applyBorder="1" applyAlignment="1">
      <alignment horizontal="center"/>
    </xf>
    <xf numFmtId="0" fontId="0" fillId="0" borderId="5" xfId="0" applyBorder="1" applyAlignment="1">
      <alignment horizontal="center"/>
    </xf>
    <xf numFmtId="165" fontId="0" fillId="0" borderId="1" xfId="2" applyNumberFormat="1" applyFont="1" applyFill="1" applyBorder="1"/>
    <xf numFmtId="0" fontId="24" fillId="0" borderId="0" xfId="0" applyFont="1"/>
    <xf numFmtId="0" fontId="24" fillId="3" borderId="0" xfId="0" applyFont="1" applyFill="1"/>
    <xf numFmtId="0" fontId="0" fillId="3" borderId="0" xfId="0" applyFill="1"/>
    <xf numFmtId="9" fontId="0" fillId="0" borderId="1" xfId="1" applyFont="1" applyFill="1" applyBorder="1" applyAlignment="1">
      <alignment horizontal="center"/>
    </xf>
    <xf numFmtId="0" fontId="25" fillId="0" borderId="0" xfId="0" applyFont="1"/>
    <xf numFmtId="0" fontId="25" fillId="0" borderId="5" xfId="0" applyFont="1" applyBorder="1" applyAlignment="1">
      <alignment wrapText="1"/>
    </xf>
    <xf numFmtId="0" fontId="25" fillId="0" borderId="0" xfId="0" applyFont="1" applyAlignment="1">
      <alignment wrapText="1"/>
    </xf>
    <xf numFmtId="165" fontId="0" fillId="0" borderId="1" xfId="0" applyNumberFormat="1" applyBorder="1" applyAlignment="1">
      <alignment horizontal="center"/>
    </xf>
    <xf numFmtId="165" fontId="0" fillId="0" borderId="1" xfId="2" applyNumberFormat="1" applyFont="1" applyBorder="1" applyAlignment="1">
      <alignment horizontal="center"/>
    </xf>
    <xf numFmtId="0" fontId="0" fillId="6" borderId="0" xfId="0" applyFill="1"/>
    <xf numFmtId="165" fontId="0" fillId="0" borderId="1" xfId="2" applyNumberFormat="1" applyFont="1" applyBorder="1"/>
    <xf numFmtId="165" fontId="0" fillId="0" borderId="1" xfId="2" applyNumberFormat="1" applyFont="1" applyFill="1" applyBorder="1" applyAlignment="1">
      <alignment horizontal="center"/>
    </xf>
    <xf numFmtId="165" fontId="0" fillId="0" borderId="1" xfId="0" applyNumberFormat="1" applyBorder="1"/>
    <xf numFmtId="165" fontId="0" fillId="0" borderId="0" xfId="2" applyNumberFormat="1" applyFont="1" applyFill="1" applyBorder="1"/>
    <xf numFmtId="0" fontId="26" fillId="2" borderId="0" xfId="0" applyFont="1" applyFill="1"/>
    <xf numFmtId="0" fontId="26" fillId="3" borderId="0" xfId="0" applyFont="1" applyFill="1"/>
    <xf numFmtId="0" fontId="0" fillId="6" borderId="0" xfId="0" applyFill="1" applyAlignment="1">
      <alignment horizontal="center"/>
    </xf>
    <xf numFmtId="0" fontId="0" fillId="0" borderId="0" xfId="0" applyAlignment="1">
      <alignment wrapText="1"/>
    </xf>
    <xf numFmtId="166" fontId="0" fillId="0" borderId="1" xfId="1" applyNumberFormat="1" applyFont="1" applyBorder="1" applyAlignment="1">
      <alignment horizontal="center"/>
    </xf>
    <xf numFmtId="0" fontId="24" fillId="6" borderId="0" xfId="0" applyFont="1" applyFill="1"/>
    <xf numFmtId="0" fontId="11" fillId="0" borderId="0" xfId="0" applyFont="1" applyAlignment="1">
      <alignment horizontal="center"/>
    </xf>
    <xf numFmtId="0" fontId="0" fillId="5" borderId="0" xfId="0" applyFill="1"/>
    <xf numFmtId="0" fontId="26" fillId="0" borderId="0" xfId="0" applyFont="1"/>
    <xf numFmtId="4" fontId="0" fillId="0" borderId="0" xfId="0" applyNumberFormat="1"/>
    <xf numFmtId="0" fontId="11" fillId="0" borderId="0" xfId="0" applyFont="1" applyAlignment="1">
      <alignment horizontal="left"/>
    </xf>
    <xf numFmtId="3" fontId="11" fillId="5" borderId="2" xfId="0" applyNumberFormat="1" applyFont="1" applyFill="1" applyBorder="1" applyAlignment="1">
      <alignment horizontal="center"/>
    </xf>
    <xf numFmtId="164" fontId="27" fillId="0" borderId="0" xfId="3" quotePrefix="1" applyFont="1" applyFill="1" applyAlignment="1">
      <alignment horizontal="left"/>
    </xf>
    <xf numFmtId="0" fontId="28" fillId="0" borderId="0" xfId="0" applyFont="1" applyAlignment="1">
      <alignment horizontal="left"/>
    </xf>
    <xf numFmtId="0" fontId="28" fillId="0" borderId="0" xfId="0" applyFont="1"/>
    <xf numFmtId="43" fontId="0" fillId="0" borderId="1" xfId="2" applyFont="1" applyFill="1" applyBorder="1"/>
    <xf numFmtId="43" fontId="0" fillId="0" borderId="0" xfId="0" applyNumberFormat="1"/>
    <xf numFmtId="0" fontId="0" fillId="2" borderId="0" xfId="0" applyFill="1"/>
    <xf numFmtId="0" fontId="24" fillId="0" borderId="0" xfId="0" applyFont="1" applyAlignment="1">
      <alignment wrapText="1"/>
    </xf>
    <xf numFmtId="0" fontId="0" fillId="0" borderId="0" xfId="0" applyAlignment="1">
      <alignment horizontal="left" wrapText="1"/>
    </xf>
    <xf numFmtId="0" fontId="1" fillId="8" borderId="0" xfId="0" applyFont="1" applyFill="1" applyAlignment="1">
      <alignment horizontal="center"/>
    </xf>
    <xf numFmtId="0" fontId="1" fillId="9" borderId="0" xfId="0" applyFont="1" applyFill="1" applyAlignment="1">
      <alignment horizontal="center"/>
    </xf>
    <xf numFmtId="0" fontId="1" fillId="0" borderId="0" xfId="0" applyFont="1"/>
    <xf numFmtId="0" fontId="0" fillId="0" borderId="19" xfId="0" applyBorder="1"/>
    <xf numFmtId="0" fontId="0" fillId="0" borderId="21" xfId="0" applyBorder="1"/>
    <xf numFmtId="0" fontId="0" fillId="0" borderId="13" xfId="0" applyBorder="1"/>
    <xf numFmtId="165" fontId="0" fillId="0" borderId="11" xfId="2" applyNumberFormat="1" applyFont="1" applyBorder="1"/>
    <xf numFmtId="165" fontId="0" fillId="0" borderId="12" xfId="2" applyNumberFormat="1" applyFont="1" applyBorder="1"/>
    <xf numFmtId="9" fontId="0" fillId="0" borderId="21" xfId="0" applyNumberFormat="1" applyBorder="1"/>
    <xf numFmtId="165" fontId="0" fillId="0" borderId="22" xfId="2" applyNumberFormat="1" applyFont="1" applyBorder="1"/>
    <xf numFmtId="165" fontId="0" fillId="0" borderId="12" xfId="0" applyNumberFormat="1" applyBorder="1"/>
    <xf numFmtId="165" fontId="0" fillId="0" borderId="11" xfId="0" applyNumberFormat="1" applyBorder="1"/>
    <xf numFmtId="165" fontId="0" fillId="0" borderId="27" xfId="0" applyNumberFormat="1" applyBorder="1"/>
    <xf numFmtId="165" fontId="0" fillId="0" borderId="30" xfId="2" applyNumberFormat="1" applyFont="1" applyBorder="1"/>
    <xf numFmtId="165" fontId="0" fillId="0" borderId="27" xfId="2" applyNumberFormat="1" applyFont="1" applyBorder="1"/>
    <xf numFmtId="165" fontId="0" fillId="0" borderId="33" xfId="2" applyNumberFormat="1" applyFont="1" applyBorder="1"/>
    <xf numFmtId="165" fontId="0" fillId="0" borderId="35" xfId="2" applyNumberFormat="1" applyFont="1" applyBorder="1"/>
    <xf numFmtId="165" fontId="0" fillId="0" borderId="29" xfId="2" applyNumberFormat="1" applyFont="1" applyBorder="1"/>
    <xf numFmtId="165" fontId="0" fillId="0" borderId="37" xfId="2" applyNumberFormat="1" applyFont="1" applyBorder="1"/>
    <xf numFmtId="9" fontId="0" fillId="0" borderId="36" xfId="0" applyNumberFormat="1" applyBorder="1"/>
    <xf numFmtId="165" fontId="0" fillId="0" borderId="15" xfId="0" applyNumberFormat="1" applyBorder="1"/>
    <xf numFmtId="165" fontId="0" fillId="0" borderId="17" xfId="0" applyNumberFormat="1" applyBorder="1"/>
    <xf numFmtId="165" fontId="0" fillId="0" borderId="41" xfId="2" applyNumberFormat="1" applyFont="1" applyBorder="1"/>
    <xf numFmtId="165" fontId="0" fillId="0" borderId="42" xfId="2" applyNumberFormat="1" applyFont="1" applyBorder="1"/>
    <xf numFmtId="9" fontId="0" fillId="0" borderId="38" xfId="0" applyNumberFormat="1" applyBorder="1"/>
    <xf numFmtId="165" fontId="0" fillId="0" borderId="0" xfId="2" applyNumberFormat="1" applyFont="1" applyBorder="1" applyAlignment="1">
      <alignment horizontal="center"/>
    </xf>
    <xf numFmtId="165" fontId="0" fillId="0" borderId="14" xfId="2" applyNumberFormat="1" applyFont="1" applyBorder="1"/>
    <xf numFmtId="165" fontId="0" fillId="0" borderId="20" xfId="2" applyNumberFormat="1" applyFont="1" applyBorder="1"/>
    <xf numFmtId="9" fontId="0" fillId="0" borderId="43" xfId="0" applyNumberFormat="1" applyBorder="1"/>
    <xf numFmtId="9" fontId="0" fillId="0" borderId="13" xfId="0" applyNumberFormat="1" applyBorder="1"/>
    <xf numFmtId="9" fontId="0" fillId="0" borderId="19" xfId="0" applyNumberFormat="1" applyBorder="1"/>
    <xf numFmtId="9" fontId="0" fillId="0" borderId="44" xfId="0" applyNumberFormat="1" applyBorder="1"/>
    <xf numFmtId="0" fontId="0" fillId="10" borderId="6"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0" fontId="0" fillId="10" borderId="10" xfId="0" applyFill="1" applyBorder="1"/>
    <xf numFmtId="0" fontId="0" fillId="10" borderId="11" xfId="0" applyFill="1" applyBorder="1" applyAlignment="1">
      <alignment wrapText="1"/>
    </xf>
    <xf numFmtId="0" fontId="0" fillId="10" borderId="12" xfId="0" applyFill="1" applyBorder="1" applyAlignment="1">
      <alignment wrapText="1"/>
    </xf>
    <xf numFmtId="0" fontId="0" fillId="10" borderId="13" xfId="0" applyFill="1" applyBorder="1" applyAlignment="1">
      <alignment wrapText="1"/>
    </xf>
    <xf numFmtId="0" fontId="0" fillId="10" borderId="14" xfId="0" applyFill="1" applyBorder="1" applyAlignment="1">
      <alignment wrapText="1"/>
    </xf>
    <xf numFmtId="0" fontId="0" fillId="10" borderId="3" xfId="0" applyFill="1" applyBorder="1" applyAlignment="1">
      <alignment wrapText="1"/>
    </xf>
    <xf numFmtId="0" fontId="0" fillId="10" borderId="16" xfId="0" applyFill="1" applyBorder="1"/>
    <xf numFmtId="0" fontId="0" fillId="10" borderId="17" xfId="0" applyFill="1" applyBorder="1"/>
    <xf numFmtId="0" fontId="0" fillId="10" borderId="19" xfId="0" applyFill="1" applyBorder="1"/>
    <xf numFmtId="0" fontId="0" fillId="10" borderId="20" xfId="0" applyFill="1" applyBorder="1"/>
    <xf numFmtId="0" fontId="0" fillId="10" borderId="39" xfId="0" applyFill="1" applyBorder="1"/>
    <xf numFmtId="0" fontId="0" fillId="10" borderId="28" xfId="0" applyFill="1" applyBorder="1" applyAlignment="1">
      <alignment wrapText="1"/>
    </xf>
    <xf numFmtId="0" fontId="0" fillId="10" borderId="23" xfId="0" applyFill="1" applyBorder="1"/>
    <xf numFmtId="0" fontId="0" fillId="10" borderId="43" xfId="0" applyFill="1" applyBorder="1" applyAlignment="1">
      <alignment wrapText="1"/>
    </xf>
    <xf numFmtId="0" fontId="0" fillId="10" borderId="24" xfId="0" applyFill="1" applyBorder="1" applyAlignment="1">
      <alignment wrapText="1"/>
    </xf>
    <xf numFmtId="0" fontId="0" fillId="10" borderId="18" xfId="0" applyFill="1" applyBorder="1"/>
    <xf numFmtId="0" fontId="0" fillId="10" borderId="45" xfId="0" applyFill="1" applyBorder="1" applyAlignment="1">
      <alignment wrapText="1"/>
    </xf>
    <xf numFmtId="0" fontId="0" fillId="10" borderId="46" xfId="0" applyFill="1" applyBorder="1"/>
    <xf numFmtId="0" fontId="0" fillId="10" borderId="4" xfId="0" applyFill="1" applyBorder="1"/>
    <xf numFmtId="0" fontId="0" fillId="10" borderId="27" xfId="0" applyFill="1" applyBorder="1" applyAlignment="1">
      <alignment wrapText="1"/>
    </xf>
    <xf numFmtId="0" fontId="0" fillId="10" borderId="44" xfId="0" applyFill="1" applyBorder="1"/>
    <xf numFmtId="0" fontId="0" fillId="10" borderId="6" xfId="0" applyFill="1" applyBorder="1"/>
    <xf numFmtId="0" fontId="0" fillId="10" borderId="7" xfId="0" applyFill="1" applyBorder="1"/>
    <xf numFmtId="0" fontId="0" fillId="10" borderId="2" xfId="0" applyFill="1" applyBorder="1" applyAlignment="1">
      <alignment wrapText="1"/>
    </xf>
    <xf numFmtId="0" fontId="0" fillId="10" borderId="25" xfId="0" applyFill="1" applyBorder="1" applyAlignment="1">
      <alignment wrapText="1"/>
    </xf>
    <xf numFmtId="0" fontId="0" fillId="10" borderId="26" xfId="0" applyFill="1" applyBorder="1"/>
    <xf numFmtId="0" fontId="0" fillId="10" borderId="17" xfId="0" applyFill="1" applyBorder="1" applyAlignment="1">
      <alignment wrapText="1"/>
    </xf>
    <xf numFmtId="9" fontId="0" fillId="0" borderId="34" xfId="0" applyNumberFormat="1" applyBorder="1"/>
    <xf numFmtId="165" fontId="0" fillId="0" borderId="30" xfId="0" applyNumberFormat="1" applyBorder="1"/>
    <xf numFmtId="165" fontId="0" fillId="0" borderId="33" xfId="0" applyNumberFormat="1" applyBorder="1"/>
    <xf numFmtId="165" fontId="0" fillId="0" borderId="29" xfId="0" applyNumberFormat="1" applyBorder="1"/>
    <xf numFmtId="165" fontId="0" fillId="0" borderId="38" xfId="2" applyNumberFormat="1" applyFont="1" applyFill="1" applyBorder="1"/>
    <xf numFmtId="165" fontId="0" fillId="0" borderId="41" xfId="2" applyNumberFormat="1" applyFont="1" applyFill="1" applyBorder="1"/>
    <xf numFmtId="165" fontId="0" fillId="0" borderId="43" xfId="2" applyNumberFormat="1" applyFont="1" applyFill="1" applyBorder="1"/>
    <xf numFmtId="165" fontId="0" fillId="0" borderId="3" xfId="2" applyNumberFormat="1" applyFont="1" applyFill="1" applyBorder="1"/>
    <xf numFmtId="165" fontId="0" fillId="0" borderId="44" xfId="2" applyNumberFormat="1" applyFont="1" applyFill="1" applyBorder="1"/>
    <xf numFmtId="165" fontId="0" fillId="0" borderId="39" xfId="2" applyNumberFormat="1" applyFont="1" applyFill="1" applyBorder="1"/>
    <xf numFmtId="165" fontId="0" fillId="0" borderId="40" xfId="2" applyNumberFormat="1" applyFont="1" applyBorder="1"/>
    <xf numFmtId="0" fontId="0" fillId="10" borderId="48" xfId="0" applyFill="1" applyBorder="1" applyAlignment="1">
      <alignment wrapText="1"/>
    </xf>
    <xf numFmtId="0" fontId="0" fillId="0" borderId="0" xfId="0" applyAlignment="1">
      <alignment horizontal="center" wrapText="1"/>
    </xf>
    <xf numFmtId="0" fontId="29" fillId="0" borderId="0" xfId="0" applyFont="1" applyAlignment="1">
      <alignment horizontal="left"/>
    </xf>
    <xf numFmtId="0" fontId="30" fillId="0" borderId="0" xfId="0" applyFont="1"/>
    <xf numFmtId="0" fontId="30" fillId="0" borderId="1" xfId="0" applyFont="1" applyBorder="1"/>
    <xf numFmtId="0" fontId="22" fillId="0" borderId="0" xfId="0" applyFont="1" applyAlignment="1">
      <alignment horizontal="center" wrapText="1"/>
    </xf>
    <xf numFmtId="0" fontId="1" fillId="0" borderId="0" xfId="0" applyFont="1" applyAlignment="1">
      <alignment horizontal="center" wrapText="1"/>
    </xf>
    <xf numFmtId="165" fontId="24" fillId="0" borderId="0" xfId="0" applyNumberFormat="1" applyFont="1"/>
    <xf numFmtId="0" fontId="0" fillId="10" borderId="27" xfId="0" applyFill="1" applyBorder="1"/>
    <xf numFmtId="0" fontId="0" fillId="10" borderId="29" xfId="0" applyFill="1" applyBorder="1" applyAlignment="1">
      <alignment wrapText="1"/>
    </xf>
    <xf numFmtId="0" fontId="0" fillId="10" borderId="9" xfId="0" applyFill="1" applyBorder="1"/>
    <xf numFmtId="0" fontId="0" fillId="10" borderId="20" xfId="0" applyFill="1" applyBorder="1" applyAlignment="1">
      <alignment wrapText="1"/>
    </xf>
    <xf numFmtId="0" fontId="0" fillId="10" borderId="51" xfId="0" applyFill="1" applyBorder="1" applyAlignment="1">
      <alignment wrapText="1"/>
    </xf>
    <xf numFmtId="0" fontId="0" fillId="10" borderId="52" xfId="0" applyFill="1" applyBorder="1"/>
    <xf numFmtId="0" fontId="0" fillId="10" borderId="53" xfId="0" applyFill="1" applyBorder="1"/>
    <xf numFmtId="0" fontId="0" fillId="0" borderId="34" xfId="0" applyBorder="1"/>
    <xf numFmtId="165" fontId="0" fillId="0" borderId="47" xfId="2" applyNumberFormat="1" applyFont="1" applyBorder="1"/>
    <xf numFmtId="165" fontId="0" fillId="0" borderId="43" xfId="2" applyNumberFormat="1" applyFont="1" applyBorder="1"/>
    <xf numFmtId="165" fontId="0" fillId="0" borderId="44" xfId="2" applyNumberFormat="1" applyFont="1" applyBorder="1"/>
    <xf numFmtId="0" fontId="33" fillId="0" borderId="0" xfId="0" applyFont="1"/>
    <xf numFmtId="0" fontId="32" fillId="0" borderId="0" xfId="0" applyFont="1"/>
    <xf numFmtId="10" fontId="0" fillId="0" borderId="1" xfId="0" applyNumberFormat="1" applyBorder="1" applyAlignment="1">
      <alignment horizontal="center"/>
    </xf>
    <xf numFmtId="0" fontId="11" fillId="0" borderId="0" xfId="0" applyFont="1" applyAlignment="1">
      <alignment horizontal="center"/>
    </xf>
    <xf numFmtId="0" fontId="1" fillId="7" borderId="0" xfId="0" applyFont="1" applyFill="1" applyAlignment="1">
      <alignment horizontal="center"/>
    </xf>
    <xf numFmtId="0" fontId="1" fillId="0" borderId="0" xfId="0" applyFont="1" applyAlignment="1">
      <alignment horizontal="center"/>
    </xf>
    <xf numFmtId="0" fontId="0" fillId="0" borderId="0" xfId="0" applyAlignment="1">
      <alignment horizontal="left" wrapText="1"/>
    </xf>
    <xf numFmtId="0" fontId="22" fillId="0" borderId="0" xfId="0" applyFont="1" applyAlignment="1">
      <alignment horizontal="center"/>
    </xf>
    <xf numFmtId="0" fontId="0" fillId="0" borderId="6"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49" xfId="0" applyBorder="1" applyAlignment="1">
      <alignment horizontal="left" wrapText="1"/>
    </xf>
    <xf numFmtId="0" fontId="0" fillId="0" borderId="50" xfId="0" applyBorder="1" applyAlignment="1">
      <alignment horizontal="left" wrapText="1"/>
    </xf>
    <xf numFmtId="0" fontId="0" fillId="0" borderId="26" xfId="0" applyBorder="1" applyAlignment="1">
      <alignment horizontal="left" wrapText="1"/>
    </xf>
    <xf numFmtId="0" fontId="0" fillId="0" borderId="29" xfId="0" applyBorder="1" applyAlignment="1">
      <alignment horizontal="left" wrapText="1"/>
    </xf>
    <xf numFmtId="0" fontId="0" fillId="0" borderId="28" xfId="0" applyBorder="1" applyAlignment="1">
      <alignment horizontal="left" wrapText="1"/>
    </xf>
    <xf numFmtId="0" fontId="0" fillId="10" borderId="26" xfId="0" applyFill="1" applyBorder="1" applyAlignment="1">
      <alignment horizontal="center" wrapText="1"/>
    </xf>
    <xf numFmtId="0" fontId="0" fillId="10" borderId="28" xfId="0" applyFill="1" applyBorder="1" applyAlignment="1">
      <alignment horizontal="center" wrapText="1"/>
    </xf>
    <xf numFmtId="0" fontId="0" fillId="10" borderId="31" xfId="0" applyFill="1" applyBorder="1" applyAlignment="1">
      <alignment horizontal="center"/>
    </xf>
    <xf numFmtId="0" fontId="0" fillId="10" borderId="32" xfId="0" applyFill="1" applyBorder="1" applyAlignment="1">
      <alignment horizontal="center"/>
    </xf>
    <xf numFmtId="0" fontId="0" fillId="10" borderId="33" xfId="0" applyFill="1" applyBorder="1" applyAlignment="1">
      <alignment horizontal="center"/>
    </xf>
    <xf numFmtId="0" fontId="0" fillId="10" borderId="34" xfId="0" applyFill="1" applyBorder="1" applyAlignment="1">
      <alignment horizontal="center"/>
    </xf>
    <xf numFmtId="0" fontId="0" fillId="10" borderId="35" xfId="0" applyFill="1" applyBorder="1" applyAlignment="1">
      <alignment horizontal="center"/>
    </xf>
    <xf numFmtId="0" fontId="0" fillId="10" borderId="47" xfId="0" applyFill="1" applyBorder="1" applyAlignment="1">
      <alignment horizontal="center"/>
    </xf>
    <xf numFmtId="0" fontId="0" fillId="0" borderId="0" xfId="0" applyBorder="1" applyAlignment="1">
      <alignment horizontal="center"/>
    </xf>
    <xf numFmtId="166" fontId="0" fillId="0" borderId="0" xfId="1" applyNumberFormat="1" applyFont="1" applyBorder="1" applyAlignment="1">
      <alignment horizontal="center"/>
    </xf>
    <xf numFmtId="10" fontId="0" fillId="0" borderId="0" xfId="0" applyNumberFormat="1" applyBorder="1" applyAlignment="1">
      <alignment horizontal="center"/>
    </xf>
  </cellXfs>
  <cellStyles count="4">
    <cellStyle name="Comma" xfId="2" builtinId="3"/>
    <cellStyle name="Currency" xfId="3" builtinId="4"/>
    <cellStyle name="Normal" xfId="0" builtinId="0"/>
    <cellStyle name="Percent" xfId="1" builtinId="5"/>
  </cellStyles>
  <dxfs count="37">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colors>
    <mruColors>
      <color rgb="FFFF5050"/>
      <color rgb="FFFF00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'TREES CL'!$F$26</c:f>
              <c:strCache>
                <c:ptCount val="1"/>
                <c:pt idx="0">
                  <c:v>Emissions</c:v>
                </c:pt>
              </c:strCache>
            </c:strRef>
          </c:tx>
          <c:spPr>
            <a:solidFill>
              <a:schemeClr val="accent2"/>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A-DD71-4808-83F7-69ACE8FF34D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B-DD71-4808-83F7-69ACE8FF34D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C-DD71-4808-83F7-69ACE8FF34D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D-DD71-4808-83F7-69ACE8FF34D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E-DD71-4808-83F7-69ACE8FF34D7}"/>
              </c:ext>
            </c:extLst>
          </c:dPt>
          <c:cat>
            <c:numRef>
              <c:f>'TREES CL'!$G$25:$P$25</c:f>
              <c:numCache>
                <c:formatCode>General</c:formatCode>
                <c:ptCount val="10"/>
                <c:pt idx="0">
                  <c:v>1</c:v>
                </c:pt>
                <c:pt idx="1">
                  <c:v>2</c:v>
                </c:pt>
                <c:pt idx="2">
                  <c:v>3</c:v>
                </c:pt>
                <c:pt idx="3">
                  <c:v>4</c:v>
                </c:pt>
                <c:pt idx="4">
                  <c:v>5</c:v>
                </c:pt>
                <c:pt idx="5">
                  <c:v>1</c:v>
                </c:pt>
                <c:pt idx="6">
                  <c:v>2</c:v>
                </c:pt>
                <c:pt idx="7">
                  <c:v>3</c:v>
                </c:pt>
                <c:pt idx="8">
                  <c:v>4</c:v>
                </c:pt>
                <c:pt idx="9">
                  <c:v>5</c:v>
                </c:pt>
              </c:numCache>
            </c:numRef>
          </c:cat>
          <c:val>
            <c:numRef>
              <c:f>'TREES CL'!$G$26:$P$26</c:f>
              <c:numCache>
                <c:formatCode>_(* #,##0_);_(* \(#,##0\);_(*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D71-4808-83F7-69ACE8FF34D7}"/>
            </c:ext>
          </c:extLst>
        </c:ser>
        <c:dLbls>
          <c:showLegendKey val="0"/>
          <c:showVal val="0"/>
          <c:showCatName val="0"/>
          <c:showSerName val="0"/>
          <c:showPercent val="0"/>
          <c:showBubbleSize val="0"/>
        </c:dLbls>
        <c:gapWidth val="150"/>
        <c:axId val="1707591952"/>
        <c:axId val="1703225200"/>
      </c:barChart>
      <c:lineChart>
        <c:grouping val="stacked"/>
        <c:varyColors val="0"/>
        <c:ser>
          <c:idx val="0"/>
          <c:order val="1"/>
          <c:tx>
            <c:strRef>
              <c:f>'TREES CL'!$F$27</c:f>
              <c:strCache>
                <c:ptCount val="1"/>
                <c:pt idx="0">
                  <c:v>TREES Crediting Level</c:v>
                </c:pt>
              </c:strCache>
            </c:strRef>
          </c:tx>
          <c:spPr>
            <a:ln w="28575" cap="rnd">
              <a:solidFill>
                <a:srgbClr val="92D050"/>
              </a:solidFill>
              <a:round/>
            </a:ln>
            <a:effectLst/>
          </c:spPr>
          <c:marker>
            <c:symbol val="circle"/>
            <c:size val="5"/>
            <c:spPr>
              <a:solidFill>
                <a:srgbClr val="92D050"/>
              </a:solidFill>
              <a:ln w="9525">
                <a:solidFill>
                  <a:srgbClr val="92D050"/>
                </a:solidFill>
              </a:ln>
              <a:effectLst/>
            </c:spPr>
          </c:marker>
          <c:val>
            <c:numRef>
              <c:f>'TREES CL'!$G$27:$P$27</c:f>
              <c:numCache>
                <c:formatCode>_(* #,##0_);_(* \(#,##0\);_(* "-"??_);_(@_)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F-DD71-4808-83F7-69ACE8FF34D7}"/>
            </c:ext>
          </c:extLst>
        </c:ser>
        <c:dLbls>
          <c:showLegendKey val="0"/>
          <c:showVal val="0"/>
          <c:showCatName val="0"/>
          <c:showSerName val="0"/>
          <c:showPercent val="0"/>
          <c:showBubbleSize val="0"/>
        </c:dLbls>
        <c:marker val="1"/>
        <c:smooth val="0"/>
        <c:axId val="1707591952"/>
        <c:axId val="1703225200"/>
      </c:lineChart>
      <c:catAx>
        <c:axId val="170759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1"/>
                    </a:solidFill>
                  </a:rPr>
                  <a:t>Reference Period </a:t>
                </a:r>
                <a:r>
                  <a:rPr lang="en-US"/>
                  <a:t>------ YEARS ------</a:t>
                </a:r>
                <a:r>
                  <a:rPr lang="en-US" baseline="0"/>
                  <a:t> </a:t>
                </a:r>
                <a:r>
                  <a:rPr lang="en-US" baseline="0">
                    <a:solidFill>
                      <a:schemeClr val="accent2">
                        <a:lumMod val="75000"/>
                      </a:schemeClr>
                    </a:solidFill>
                  </a:rPr>
                  <a:t>Crediting Period</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225200"/>
        <c:crosses val="autoZero"/>
        <c:auto val="1"/>
        <c:lblAlgn val="ctr"/>
        <c:lblOffset val="100"/>
        <c:noMultiLvlLbl val="0"/>
      </c:catAx>
      <c:valAx>
        <c:axId val="17032252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59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142875</xdr:rowOff>
    </xdr:from>
    <xdr:to>
      <xdr:col>4</xdr:col>
      <xdr:colOff>558165</xdr:colOff>
      <xdr:row>6</xdr:row>
      <xdr:rowOff>141146</xdr:rowOff>
    </xdr:to>
    <xdr:pic>
      <xdr:nvPicPr>
        <xdr:cNvPr id="3" name="Picture 2">
          <a:extLst>
            <a:ext uri="{FF2B5EF4-FFF2-40B4-BE49-F238E27FC236}">
              <a16:creationId xmlns:a16="http://schemas.microsoft.com/office/drawing/2014/main" id="{492BF8D8-DF52-4191-8EE4-FFA33F1D29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42875"/>
          <a:ext cx="2962275" cy="1145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363855</xdr:colOff>
      <xdr:row>28</xdr:row>
      <xdr:rowOff>12382</xdr:rowOff>
    </xdr:from>
    <xdr:to>
      <xdr:col>12</xdr:col>
      <xdr:colOff>838200</xdr:colOff>
      <xdr:row>44</xdr:row>
      <xdr:rowOff>19050</xdr:rowOff>
    </xdr:to>
    <xdr:graphicFrame macro="">
      <xdr:nvGraphicFramePr>
        <xdr:cNvPr id="2" name="Chart 1">
          <a:extLst>
            <a:ext uri="{FF2B5EF4-FFF2-40B4-BE49-F238E27FC236}">
              <a16:creationId xmlns:a16="http://schemas.microsoft.com/office/drawing/2014/main" id="{A87C3EB8-6576-25C3-56ED-06032EF4C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2"/>
  <sheetViews>
    <sheetView tabSelected="1" workbookViewId="0">
      <selection activeCell="B22" sqref="B22"/>
    </sheetView>
  </sheetViews>
  <sheetFormatPr defaultColWidth="9.140625" defaultRowHeight="15" x14ac:dyDescent="0.25"/>
  <sheetData>
    <row r="1" spans="1:22" x14ac:dyDescent="0.25">
      <c r="A1" s="5"/>
      <c r="B1" s="5"/>
      <c r="C1" s="5"/>
      <c r="D1" s="5"/>
      <c r="E1" s="5"/>
    </row>
    <row r="2" spans="1:22" x14ac:dyDescent="0.25">
      <c r="A2" s="5"/>
      <c r="B2" s="5"/>
      <c r="C2" s="5"/>
      <c r="D2" s="5"/>
      <c r="E2" s="5"/>
    </row>
    <row r="3" spans="1:22" x14ac:dyDescent="0.25">
      <c r="A3" s="5"/>
      <c r="B3" s="5"/>
      <c r="C3" s="5"/>
      <c r="D3" s="5"/>
      <c r="E3" s="5"/>
    </row>
    <row r="4" spans="1:22" x14ac:dyDescent="0.25">
      <c r="A4" s="5"/>
      <c r="B4" s="5"/>
      <c r="C4" s="5"/>
      <c r="D4" s="5"/>
      <c r="E4" s="5"/>
    </row>
    <row r="5" spans="1:22" x14ac:dyDescent="0.25">
      <c r="A5" s="5"/>
      <c r="B5" s="5"/>
      <c r="C5" s="5"/>
      <c r="D5" s="5"/>
      <c r="E5" s="5"/>
    </row>
    <row r="6" spans="1:22" x14ac:dyDescent="0.25">
      <c r="A6" s="5"/>
      <c r="B6" s="5"/>
      <c r="C6" s="5"/>
      <c r="D6" s="5"/>
      <c r="E6" s="5"/>
    </row>
    <row r="7" spans="1:22" x14ac:dyDescent="0.25">
      <c r="A7" s="5"/>
      <c r="B7" s="5"/>
      <c r="C7" s="5"/>
      <c r="D7" s="5"/>
      <c r="E7" s="5"/>
    </row>
    <row r="10" spans="1:22" x14ac:dyDescent="0.25">
      <c r="A10" t="s">
        <v>226</v>
      </c>
    </row>
    <row r="11" spans="1:22" x14ac:dyDescent="0.25">
      <c r="A11" t="s">
        <v>0</v>
      </c>
    </row>
    <row r="12" spans="1:22" x14ac:dyDescent="0.25">
      <c r="A12" s="50" t="s">
        <v>61</v>
      </c>
      <c r="B12" s="50"/>
      <c r="C12" s="50"/>
      <c r="D12" s="50"/>
      <c r="E12" s="50"/>
      <c r="F12" s="50"/>
      <c r="G12" s="50"/>
      <c r="H12" s="50"/>
      <c r="I12" s="50"/>
      <c r="J12" s="50"/>
      <c r="K12" s="50"/>
      <c r="L12" s="50"/>
      <c r="M12" s="50"/>
      <c r="N12" s="50"/>
      <c r="O12" s="50"/>
      <c r="P12" s="50"/>
      <c r="Q12" s="50"/>
    </row>
    <row r="14" spans="1:22" x14ac:dyDescent="0.25">
      <c r="A14" t="s">
        <v>1</v>
      </c>
    </row>
    <row r="15" spans="1:22" x14ac:dyDescent="0.25">
      <c r="A15" s="60" t="s">
        <v>56</v>
      </c>
      <c r="B15" s="60"/>
      <c r="C15" s="60"/>
      <c r="D15" s="60"/>
      <c r="E15" s="60"/>
      <c r="F15" s="60"/>
      <c r="G15" s="60"/>
      <c r="H15" s="60"/>
      <c r="I15" s="60"/>
      <c r="J15" s="60"/>
      <c r="K15" s="60"/>
      <c r="L15" s="60"/>
      <c r="M15" s="60"/>
      <c r="N15" s="60"/>
      <c r="O15" s="60"/>
      <c r="P15" s="60"/>
      <c r="Q15" s="60"/>
      <c r="R15" s="60"/>
      <c r="S15" s="60"/>
      <c r="T15" s="60"/>
      <c r="U15" s="60"/>
      <c r="V15" s="60"/>
    </row>
    <row r="16" spans="1:22" x14ac:dyDescent="0.25">
      <c r="A16" s="31" t="s">
        <v>227</v>
      </c>
      <c r="B16" s="31"/>
      <c r="C16" s="31"/>
      <c r="D16" s="31"/>
      <c r="E16" s="31"/>
      <c r="F16" s="31"/>
      <c r="G16" s="31"/>
      <c r="H16" s="31"/>
      <c r="I16" s="31"/>
      <c r="J16" s="31"/>
      <c r="K16" s="31"/>
      <c r="L16" s="31"/>
      <c r="M16" s="31"/>
      <c r="N16" s="31"/>
      <c r="O16" s="31"/>
      <c r="P16" s="31"/>
      <c r="Q16" s="31"/>
      <c r="R16" s="31"/>
      <c r="S16" s="31"/>
      <c r="T16" s="31"/>
      <c r="U16" s="31"/>
      <c r="V16" s="31"/>
    </row>
    <row r="18" spans="1:6" x14ac:dyDescent="0.25">
      <c r="A18" t="s">
        <v>57</v>
      </c>
    </row>
    <row r="20" spans="1:6" x14ac:dyDescent="0.25">
      <c r="A20" s="29" t="s">
        <v>85</v>
      </c>
    </row>
    <row r="22" spans="1:6" ht="26.25" x14ac:dyDescent="0.4">
      <c r="A22" s="155"/>
      <c r="B22" s="156"/>
      <c r="C22" s="156"/>
      <c r="D22" s="156"/>
      <c r="E22" s="156"/>
      <c r="F22" s="156"/>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3A2F4-D847-47DB-8F09-BB90AEF41692}">
  <dimension ref="A1:K35"/>
  <sheetViews>
    <sheetView zoomScaleNormal="100" workbookViewId="0">
      <selection activeCell="B9" sqref="B9"/>
    </sheetView>
  </sheetViews>
  <sheetFormatPr defaultColWidth="9.140625" defaultRowHeight="15" x14ac:dyDescent="0.25"/>
  <cols>
    <col min="1" max="1" width="29.7109375" customWidth="1"/>
    <col min="2" max="2" width="26.28515625" customWidth="1"/>
    <col min="3" max="3" width="34.7109375" customWidth="1"/>
    <col min="4" max="4" width="14.5703125" customWidth="1"/>
    <col min="5" max="5" width="15.7109375" customWidth="1"/>
  </cols>
  <sheetData>
    <row r="1" spans="1:8" ht="31.5" x14ac:dyDescent="0.5">
      <c r="A1" s="1" t="s">
        <v>54</v>
      </c>
    </row>
    <row r="3" spans="1:8" ht="21" x14ac:dyDescent="0.35">
      <c r="A3" s="43" t="s">
        <v>3</v>
      </c>
    </row>
    <row r="4" spans="1:8" ht="21" x14ac:dyDescent="0.35">
      <c r="A4" s="6"/>
    </row>
    <row r="5" spans="1:8" x14ac:dyDescent="0.25">
      <c r="A5" s="2" t="s">
        <v>48</v>
      </c>
      <c r="B5" s="2" t="s">
        <v>49</v>
      </c>
      <c r="C5" s="2" t="s">
        <v>7</v>
      </c>
    </row>
    <row r="6" spans="1:8" ht="18" x14ac:dyDescent="0.35">
      <c r="A6" s="4" t="s">
        <v>222</v>
      </c>
      <c r="B6" s="40">
        <f>'TREES CL'!D39</f>
        <v>0</v>
      </c>
      <c r="C6" s="4" t="s">
        <v>219</v>
      </c>
      <c r="E6" s="141"/>
      <c r="F6" s="142"/>
      <c r="G6" s="142"/>
      <c r="H6" s="142"/>
    </row>
    <row r="7" spans="1:8" ht="18" x14ac:dyDescent="0.35">
      <c r="A7" s="4" t="s">
        <v>155</v>
      </c>
      <c r="B7" s="37">
        <f>Removals!D33</f>
        <v>0</v>
      </c>
      <c r="C7" s="4" t="s">
        <v>106</v>
      </c>
    </row>
    <row r="8" spans="1:8" ht="18" x14ac:dyDescent="0.35">
      <c r="A8" s="140" t="s">
        <v>156</v>
      </c>
      <c r="B8" s="37">
        <f>'Deductions UNC &amp; LEAK'!D59</f>
        <v>0</v>
      </c>
      <c r="C8" s="140" t="s">
        <v>120</v>
      </c>
    </row>
    <row r="9" spans="1:8" ht="18" x14ac:dyDescent="0.35">
      <c r="A9" s="140" t="s">
        <v>157</v>
      </c>
      <c r="B9" s="37">
        <f>'Deductions UNC &amp; LEAK'!E59</f>
        <v>0</v>
      </c>
      <c r="C9" s="140" t="s">
        <v>120</v>
      </c>
    </row>
    <row r="10" spans="1:8" ht="18" x14ac:dyDescent="0.35">
      <c r="A10" s="4" t="s">
        <v>158</v>
      </c>
      <c r="B10" s="37">
        <f>'Deductions UNC &amp; LEAK'!E69</f>
        <v>0</v>
      </c>
      <c r="C10" s="140" t="s">
        <v>120</v>
      </c>
    </row>
    <row r="11" spans="1:8" ht="18" x14ac:dyDescent="0.35">
      <c r="A11" s="4" t="s">
        <v>159</v>
      </c>
      <c r="B11" s="37">
        <f>'Deductions UNC &amp; LEAK'!F69</f>
        <v>0</v>
      </c>
      <c r="C11" s="140" t="s">
        <v>120</v>
      </c>
    </row>
    <row r="12" spans="1:8" ht="18" x14ac:dyDescent="0.35">
      <c r="A12" s="4" t="s">
        <v>160</v>
      </c>
      <c r="B12" s="37">
        <f>'Deductions BUF'!G25</f>
        <v>0</v>
      </c>
      <c r="C12" s="4" t="s">
        <v>121</v>
      </c>
    </row>
    <row r="13" spans="1:8" ht="18" x14ac:dyDescent="0.35">
      <c r="A13" s="4" t="s">
        <v>161</v>
      </c>
      <c r="B13" s="37">
        <f>'Deductions BUF'!G35</f>
        <v>0</v>
      </c>
      <c r="C13" s="4" t="s">
        <v>121</v>
      </c>
    </row>
    <row r="14" spans="1:8" ht="18" x14ac:dyDescent="0.35">
      <c r="A14" s="4" t="s">
        <v>162</v>
      </c>
      <c r="B14" s="39">
        <f>'Deductions Double Counting'!B13</f>
        <v>0</v>
      </c>
      <c r="C14" s="140" t="s">
        <v>122</v>
      </c>
    </row>
    <row r="15" spans="1:8" ht="18" x14ac:dyDescent="0.35">
      <c r="A15" s="4" t="s">
        <v>163</v>
      </c>
      <c r="B15" s="39">
        <f>'Deductions Double Counting'!B24</f>
        <v>0</v>
      </c>
      <c r="C15" s="140" t="s">
        <v>122</v>
      </c>
    </row>
    <row r="16" spans="1:8" ht="18" x14ac:dyDescent="0.35">
      <c r="A16" s="4" t="s">
        <v>164</v>
      </c>
      <c r="B16" s="37">
        <f>'Deductions Double Counting'!B35</f>
        <v>0</v>
      </c>
      <c r="C16" s="140" t="s">
        <v>122</v>
      </c>
    </row>
    <row r="17" spans="1:11" ht="18" x14ac:dyDescent="0.35">
      <c r="A17" s="4" t="s">
        <v>165</v>
      </c>
      <c r="B17" s="37">
        <f>'Deductions Double Counting'!B46</f>
        <v>0</v>
      </c>
      <c r="C17" s="140" t="s">
        <v>122</v>
      </c>
    </row>
    <row r="19" spans="1:11" s="38" customFormat="1" x14ac:dyDescent="0.25"/>
    <row r="21" spans="1:11" ht="21" x14ac:dyDescent="0.35">
      <c r="A21" s="44" t="s">
        <v>8</v>
      </c>
    </row>
    <row r="23" spans="1:11" ht="18.75" x14ac:dyDescent="0.3">
      <c r="A23" s="138" t="s">
        <v>101</v>
      </c>
      <c r="B23" s="139"/>
      <c r="C23" s="139"/>
    </row>
    <row r="24" spans="1:11" ht="18" x14ac:dyDescent="0.35">
      <c r="A24" s="162" t="s">
        <v>102</v>
      </c>
      <c r="B24" s="162"/>
      <c r="C24" s="162"/>
    </row>
    <row r="25" spans="1:11" x14ac:dyDescent="0.25">
      <c r="A25" s="22"/>
      <c r="B25" s="22"/>
      <c r="C25" s="22"/>
    </row>
    <row r="26" spans="1:11" ht="18.75" x14ac:dyDescent="0.3">
      <c r="A26" s="138" t="s">
        <v>104</v>
      </c>
      <c r="B26" s="139"/>
    </row>
    <row r="27" spans="1:11" ht="18" x14ac:dyDescent="0.35">
      <c r="A27" s="160" t="s">
        <v>103</v>
      </c>
      <c r="B27" s="160"/>
      <c r="C27" s="160"/>
    </row>
    <row r="28" spans="1:11" x14ac:dyDescent="0.25">
      <c r="A28" s="22"/>
      <c r="B28" s="22"/>
      <c r="C28" s="22"/>
    </row>
    <row r="29" spans="1:11" ht="15.75" x14ac:dyDescent="0.25">
      <c r="A29" s="53" t="s">
        <v>50</v>
      </c>
    </row>
    <row r="30" spans="1:11" ht="16.5" thickBot="1" x14ac:dyDescent="0.3">
      <c r="A30" s="53"/>
    </row>
    <row r="31" spans="1:11" s="57" customFormat="1" ht="16.5" thickBot="1" x14ac:dyDescent="0.3">
      <c r="A31" s="49" t="s">
        <v>153</v>
      </c>
      <c r="B31" s="54">
        <f>IF(B6&lt;0,ROUND(B6-B8,0),IF((ROUND(B6-B12-B10-B8-B14-B16,0))&lt;0,0,(ROUND(B6-B12-B10-B8-B14-B16,0))))</f>
        <v>0</v>
      </c>
      <c r="C31" s="55"/>
      <c r="D31" s="56"/>
    </row>
    <row r="32" spans="1:11" ht="15.75" thickBot="1" x14ac:dyDescent="0.3">
      <c r="D32" s="29"/>
      <c r="E32" s="29"/>
      <c r="F32" s="29"/>
      <c r="G32" s="29"/>
      <c r="H32" s="29"/>
      <c r="I32" s="29"/>
      <c r="J32" s="29"/>
      <c r="K32" s="29"/>
    </row>
    <row r="33" spans="1:11" ht="16.5" thickBot="1" x14ac:dyDescent="0.3">
      <c r="A33" s="49" t="s">
        <v>154</v>
      </c>
      <c r="B33" s="54">
        <f>IF(B7&lt;0,0,IF((ROUND(B7-B9-B11-B13-B15-B17,0))&lt;0,0,(ROUND(B7-B9-B11-B13-B15-B17,0))))</f>
        <v>0</v>
      </c>
      <c r="D33" s="29"/>
      <c r="E33" s="29"/>
      <c r="F33" s="29"/>
      <c r="G33" s="29"/>
      <c r="H33" s="29"/>
      <c r="I33" s="29"/>
      <c r="J33" s="29"/>
      <c r="K33" s="29"/>
    </row>
    <row r="35" spans="1:11" x14ac:dyDescent="0.25">
      <c r="A35" s="29" t="s">
        <v>51</v>
      </c>
    </row>
  </sheetData>
  <mergeCells count="2">
    <mergeCell ref="A24:C24"/>
    <mergeCell ref="A27:C27"/>
  </mergeCells>
  <conditionalFormatting sqref="B6:B13 B16:B17">
    <cfRule type="cellIs" dxfId="6" priority="2" operator="lessThan">
      <formula>0</formula>
    </cfRule>
  </conditionalFormatting>
  <conditionalFormatting sqref="B31">
    <cfRule type="cellIs" dxfId="5" priority="1" operator="lessThan">
      <formula>0</formula>
    </cfRule>
  </conditionalFormatting>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7556-927C-4F27-A941-97158D630718}">
  <dimension ref="A1:K35"/>
  <sheetViews>
    <sheetView zoomScaleNormal="100" workbookViewId="0">
      <selection activeCell="B9" sqref="B9"/>
    </sheetView>
  </sheetViews>
  <sheetFormatPr defaultColWidth="9.140625" defaultRowHeight="15" x14ac:dyDescent="0.25"/>
  <cols>
    <col min="1" max="1" width="29.7109375" customWidth="1"/>
    <col min="2" max="2" width="26.28515625" customWidth="1"/>
    <col min="3" max="3" width="34.7109375" customWidth="1"/>
    <col min="4" max="4" width="14.5703125" customWidth="1"/>
    <col min="5" max="5" width="15.7109375" customWidth="1"/>
  </cols>
  <sheetData>
    <row r="1" spans="1:8" ht="31.5" x14ac:dyDescent="0.5">
      <c r="A1" s="1" t="s">
        <v>55</v>
      </c>
    </row>
    <row r="3" spans="1:8" ht="21" x14ac:dyDescent="0.35">
      <c r="A3" s="43" t="s">
        <v>3</v>
      </c>
    </row>
    <row r="4" spans="1:8" ht="21" x14ac:dyDescent="0.35">
      <c r="A4" s="6"/>
    </row>
    <row r="5" spans="1:8" x14ac:dyDescent="0.25">
      <c r="A5" s="2" t="s">
        <v>48</v>
      </c>
      <c r="B5" s="2" t="s">
        <v>49</v>
      </c>
      <c r="C5" s="2" t="s">
        <v>7</v>
      </c>
    </row>
    <row r="6" spans="1:8" ht="18" x14ac:dyDescent="0.35">
      <c r="A6" s="4" t="s">
        <v>223</v>
      </c>
      <c r="B6" s="40">
        <f>'TREES CL'!D40</f>
        <v>0</v>
      </c>
      <c r="C6" s="4" t="s">
        <v>219</v>
      </c>
      <c r="E6" s="141"/>
      <c r="F6" s="142"/>
      <c r="G6" s="142"/>
      <c r="H6" s="142"/>
    </row>
    <row r="7" spans="1:8" ht="18" x14ac:dyDescent="0.35">
      <c r="A7" s="4" t="s">
        <v>168</v>
      </c>
      <c r="B7" s="37">
        <f>Removals!D34</f>
        <v>0</v>
      </c>
      <c r="C7" s="4" t="s">
        <v>106</v>
      </c>
    </row>
    <row r="8" spans="1:8" ht="18" x14ac:dyDescent="0.35">
      <c r="A8" s="140" t="s">
        <v>169</v>
      </c>
      <c r="B8" s="37">
        <f>'Deductions UNC &amp; LEAK'!D60</f>
        <v>0</v>
      </c>
      <c r="C8" s="140" t="s">
        <v>120</v>
      </c>
    </row>
    <row r="9" spans="1:8" ht="18" x14ac:dyDescent="0.35">
      <c r="A9" s="140" t="s">
        <v>170</v>
      </c>
      <c r="B9" s="37">
        <f>'Deductions UNC &amp; LEAK'!E60</f>
        <v>0</v>
      </c>
      <c r="C9" s="140" t="s">
        <v>120</v>
      </c>
    </row>
    <row r="10" spans="1:8" ht="18" x14ac:dyDescent="0.35">
      <c r="A10" s="4" t="s">
        <v>171</v>
      </c>
      <c r="B10" s="37">
        <f>'Deductions UNC &amp; LEAK'!E70</f>
        <v>0</v>
      </c>
      <c r="C10" s="140" t="s">
        <v>120</v>
      </c>
    </row>
    <row r="11" spans="1:8" ht="18" x14ac:dyDescent="0.35">
      <c r="A11" s="4" t="s">
        <v>172</v>
      </c>
      <c r="B11" s="37">
        <f>'Deductions UNC &amp; LEAK'!F70</f>
        <v>0</v>
      </c>
      <c r="C11" s="140" t="s">
        <v>120</v>
      </c>
    </row>
    <row r="12" spans="1:8" ht="18" x14ac:dyDescent="0.35">
      <c r="A12" s="4" t="s">
        <v>173</v>
      </c>
      <c r="B12" s="37">
        <f>'Deductions BUF'!G26</f>
        <v>0</v>
      </c>
      <c r="C12" s="4" t="s">
        <v>121</v>
      </c>
    </row>
    <row r="13" spans="1:8" ht="18" x14ac:dyDescent="0.35">
      <c r="A13" s="4" t="s">
        <v>174</v>
      </c>
      <c r="B13" s="37">
        <f>'Deductions BUF'!G36</f>
        <v>0</v>
      </c>
      <c r="C13" s="4" t="s">
        <v>121</v>
      </c>
    </row>
    <row r="14" spans="1:8" ht="18" x14ac:dyDescent="0.35">
      <c r="A14" s="4" t="s">
        <v>175</v>
      </c>
      <c r="B14" s="39">
        <f>'Deductions Double Counting'!B14</f>
        <v>0</v>
      </c>
      <c r="C14" s="140" t="s">
        <v>122</v>
      </c>
    </row>
    <row r="15" spans="1:8" ht="18" x14ac:dyDescent="0.35">
      <c r="A15" s="4" t="s">
        <v>176</v>
      </c>
      <c r="B15" s="39">
        <f>'Deductions Double Counting'!B25</f>
        <v>0</v>
      </c>
      <c r="C15" s="140" t="s">
        <v>122</v>
      </c>
    </row>
    <row r="16" spans="1:8" ht="18" x14ac:dyDescent="0.35">
      <c r="A16" s="4" t="s">
        <v>177</v>
      </c>
      <c r="B16" s="37">
        <f>'Deductions Double Counting'!B36</f>
        <v>0</v>
      </c>
      <c r="C16" s="140" t="s">
        <v>122</v>
      </c>
    </row>
    <row r="17" spans="1:11" ht="18" x14ac:dyDescent="0.35">
      <c r="A17" s="4" t="s">
        <v>178</v>
      </c>
      <c r="B17" s="37">
        <f>'Deductions Double Counting'!B47</f>
        <v>0</v>
      </c>
      <c r="C17" s="140" t="s">
        <v>122</v>
      </c>
    </row>
    <row r="19" spans="1:11" s="38" customFormat="1" x14ac:dyDescent="0.25"/>
    <row r="21" spans="1:11" ht="21" x14ac:dyDescent="0.35">
      <c r="A21" s="44" t="s">
        <v>8</v>
      </c>
    </row>
    <row r="23" spans="1:11" ht="18.75" x14ac:dyDescent="0.3">
      <c r="A23" s="138" t="s">
        <v>101</v>
      </c>
      <c r="B23" s="139"/>
      <c r="C23" s="139"/>
    </row>
    <row r="24" spans="1:11" ht="18" x14ac:dyDescent="0.35">
      <c r="A24" s="162" t="s">
        <v>102</v>
      </c>
      <c r="B24" s="162"/>
      <c r="C24" s="162"/>
    </row>
    <row r="25" spans="1:11" x14ac:dyDescent="0.25">
      <c r="A25" s="22"/>
      <c r="B25" s="22"/>
      <c r="C25" s="22"/>
    </row>
    <row r="26" spans="1:11" ht="18.75" x14ac:dyDescent="0.3">
      <c r="A26" s="138" t="s">
        <v>104</v>
      </c>
      <c r="B26" s="139"/>
    </row>
    <row r="27" spans="1:11" ht="18" x14ac:dyDescent="0.35">
      <c r="A27" s="160" t="s">
        <v>103</v>
      </c>
      <c r="B27" s="160"/>
      <c r="C27" s="160"/>
    </row>
    <row r="28" spans="1:11" x14ac:dyDescent="0.25">
      <c r="A28" s="22"/>
      <c r="B28" s="22"/>
      <c r="C28" s="22"/>
    </row>
    <row r="29" spans="1:11" ht="15.75" x14ac:dyDescent="0.25">
      <c r="A29" s="53" t="s">
        <v>50</v>
      </c>
    </row>
    <row r="30" spans="1:11" ht="16.5" thickBot="1" x14ac:dyDescent="0.3">
      <c r="A30" s="53"/>
    </row>
    <row r="31" spans="1:11" s="57" customFormat="1" ht="16.5" thickBot="1" x14ac:dyDescent="0.3">
      <c r="A31" s="49" t="s">
        <v>166</v>
      </c>
      <c r="B31" s="54">
        <f>IF(B6&lt;0,ROUND(B6-B8,0),IF((ROUND(B6-B12-B10-B8-B14-B16,0))&lt;0,0,(ROUND(B6-B12-B10-B8-B14-B16,0))))</f>
        <v>0</v>
      </c>
      <c r="C31" s="55"/>
      <c r="D31" s="56"/>
    </row>
    <row r="32" spans="1:11" ht="15.75" thickBot="1" x14ac:dyDescent="0.3">
      <c r="D32" s="29"/>
      <c r="E32" s="29"/>
      <c r="F32" s="29"/>
      <c r="G32" s="29"/>
      <c r="H32" s="29"/>
      <c r="I32" s="29"/>
      <c r="J32" s="29"/>
      <c r="K32" s="29"/>
    </row>
    <row r="33" spans="1:11" ht="16.5" thickBot="1" x14ac:dyDescent="0.3">
      <c r="A33" s="49" t="s">
        <v>167</v>
      </c>
      <c r="B33" s="54">
        <f>IF(B7&lt;0,0,IF((ROUND(B7-B9-B11-B13-B15-B17,0))&lt;0,0,(ROUND(B7-B9-B11-B13-B15-B17,0))))</f>
        <v>0</v>
      </c>
      <c r="D33" s="29"/>
      <c r="E33" s="29"/>
      <c r="F33" s="29"/>
      <c r="G33" s="29"/>
      <c r="H33" s="29"/>
      <c r="I33" s="29"/>
      <c r="J33" s="29"/>
      <c r="K33" s="29"/>
    </row>
    <row r="35" spans="1:11" x14ac:dyDescent="0.25">
      <c r="A35" s="29" t="s">
        <v>51</v>
      </c>
    </row>
  </sheetData>
  <mergeCells count="2">
    <mergeCell ref="A24:C24"/>
    <mergeCell ref="A27:C27"/>
  </mergeCells>
  <conditionalFormatting sqref="B6:B13 B16:B17">
    <cfRule type="cellIs" dxfId="4" priority="2" operator="lessThan">
      <formula>0</formula>
    </cfRule>
  </conditionalFormatting>
  <conditionalFormatting sqref="B31">
    <cfRule type="cellIs" dxfId="3" priority="1" operator="lessThan">
      <formula>0</formula>
    </cfRule>
  </conditionalFormatting>
  <pageMargins left="0.7" right="0.7" top="0.75" bottom="0.75" header="0.3" footer="0.3"/>
  <pageSetup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57AEB-44A8-44F1-A164-5784F7818920}">
  <dimension ref="A1:L40"/>
  <sheetViews>
    <sheetView workbookViewId="0">
      <selection activeCell="D16" sqref="D16"/>
    </sheetView>
  </sheetViews>
  <sheetFormatPr defaultColWidth="16" defaultRowHeight="15" x14ac:dyDescent="0.25"/>
  <cols>
    <col min="8" max="8" width="23.42578125" bestFit="1" customWidth="1"/>
    <col min="9" max="9" width="19.85546875" customWidth="1"/>
    <col min="10" max="10" width="23.85546875" customWidth="1"/>
    <col min="11" max="11" width="21.7109375" customWidth="1"/>
    <col min="12" max="12" width="23.42578125" customWidth="1"/>
    <col min="13" max="13" width="21.140625" customWidth="1"/>
    <col min="14" max="14" width="22.7109375" customWidth="1"/>
    <col min="15" max="15" width="21.7109375" customWidth="1"/>
  </cols>
  <sheetData>
    <row r="1" spans="1:12" ht="15.75" thickBot="1" x14ac:dyDescent="0.3">
      <c r="A1" s="65" t="s">
        <v>209</v>
      </c>
    </row>
    <row r="2" spans="1:12" s="10" customFormat="1" x14ac:dyDescent="0.25">
      <c r="A2" s="95"/>
      <c r="B2" s="96"/>
      <c r="C2" s="97"/>
      <c r="D2" s="176" t="s">
        <v>34</v>
      </c>
      <c r="E2" s="177"/>
      <c r="F2" s="178" t="s">
        <v>68</v>
      </c>
      <c r="G2" s="177"/>
      <c r="H2" s="175" t="s">
        <v>208</v>
      </c>
      <c r="I2" s="175"/>
      <c r="J2" s="173" t="s">
        <v>67</v>
      </c>
      <c r="K2" s="174"/>
      <c r="L2" s="96"/>
    </row>
    <row r="3" spans="1:12" ht="45" x14ac:dyDescent="0.25">
      <c r="A3" s="98"/>
      <c r="B3" s="99" t="s">
        <v>12</v>
      </c>
      <c r="C3" s="100" t="s">
        <v>201</v>
      </c>
      <c r="D3" s="101" t="s">
        <v>202</v>
      </c>
      <c r="E3" s="102" t="s">
        <v>203</v>
      </c>
      <c r="F3" s="111" t="s">
        <v>204</v>
      </c>
      <c r="G3" s="102" t="s">
        <v>205</v>
      </c>
      <c r="H3" s="111" t="s">
        <v>87</v>
      </c>
      <c r="I3" s="103" t="s">
        <v>88</v>
      </c>
      <c r="J3" s="101" t="s">
        <v>206</v>
      </c>
      <c r="K3" s="148" t="s">
        <v>207</v>
      </c>
      <c r="L3" s="99" t="s">
        <v>76</v>
      </c>
    </row>
    <row r="4" spans="1:12" ht="54.75" thickBot="1" x14ac:dyDescent="0.4">
      <c r="A4" s="104"/>
      <c r="B4" s="105" t="s">
        <v>179</v>
      </c>
      <c r="C4" s="113" t="s">
        <v>180</v>
      </c>
      <c r="D4" s="106" t="s">
        <v>181</v>
      </c>
      <c r="E4" s="107" t="s">
        <v>182</v>
      </c>
      <c r="F4" s="118" t="s">
        <v>64</v>
      </c>
      <c r="G4" s="107" t="s">
        <v>183</v>
      </c>
      <c r="H4" s="118" t="s">
        <v>184</v>
      </c>
      <c r="I4" s="108" t="s">
        <v>185</v>
      </c>
      <c r="J4" s="106" t="s">
        <v>198</v>
      </c>
      <c r="K4" s="147" t="s">
        <v>199</v>
      </c>
      <c r="L4" s="117" t="s">
        <v>200</v>
      </c>
    </row>
    <row r="5" spans="1:12" x14ac:dyDescent="0.25">
      <c r="A5" s="98" t="s">
        <v>69</v>
      </c>
      <c r="B5" s="69">
        <f>'TREES CL'!$C$30</f>
        <v>0</v>
      </c>
      <c r="C5" s="70">
        <f>'TREES CL'!C36</f>
        <v>0</v>
      </c>
      <c r="D5" s="67">
        <f>'Deductions UNC &amp; LEAK'!C36</f>
        <v>0</v>
      </c>
      <c r="E5" s="72">
        <f>'Deductions UNC &amp; LEAK'!D56</f>
        <v>0</v>
      </c>
      <c r="F5" s="87">
        <f>'Deductions UNC &amp; LEAK'!D66</f>
        <v>0</v>
      </c>
      <c r="G5" s="72">
        <f>'Deductions UNC &amp; LEAK'!E66</f>
        <v>0</v>
      </c>
      <c r="H5" s="129">
        <f>'Deductions Double Counting'!B10</f>
        <v>0</v>
      </c>
      <c r="I5" s="130">
        <f>'Deductions Double Counting'!B32</f>
        <v>0</v>
      </c>
      <c r="J5" s="71">
        <f>'Deductions BUF'!F22</f>
        <v>0</v>
      </c>
      <c r="K5" s="72">
        <f>IF(B5-C5&lt;0, 0, IF(B5-C5-H5-I5&lt;0, 0, (B5-C5-H5-I5)*J5))</f>
        <v>0</v>
      </c>
      <c r="L5" s="126">
        <f>IF(B5-C5&lt;0, B5-C5-E5, IF(B5-C5-K5-E5-G5-H5-I5&lt;0, 0,B5-C5-K5-E5-G5-H5-I5))</f>
        <v>0</v>
      </c>
    </row>
    <row r="6" spans="1:12" x14ac:dyDescent="0.25">
      <c r="A6" s="110" t="s">
        <v>70</v>
      </c>
      <c r="B6" s="69">
        <f>'TREES CL'!$C$30</f>
        <v>0</v>
      </c>
      <c r="C6" s="70">
        <f>'TREES CL'!C37</f>
        <v>0</v>
      </c>
      <c r="D6" s="68">
        <f>'Deductions UNC &amp; LEAK'!C37</f>
        <v>0</v>
      </c>
      <c r="E6" s="89">
        <f>'Deductions UNC &amp; LEAK'!D57</f>
        <v>0</v>
      </c>
      <c r="F6" s="91">
        <f>'Deductions UNC &amp; LEAK'!D67</f>
        <v>0</v>
      </c>
      <c r="G6" s="89">
        <f>'Deductions UNC &amp; LEAK'!E67</f>
        <v>0</v>
      </c>
      <c r="H6" s="131">
        <f>'Deductions Double Counting'!B11</f>
        <v>0</v>
      </c>
      <c r="I6" s="132">
        <f>'Deductions Double Counting'!B33</f>
        <v>0</v>
      </c>
      <c r="J6" s="92">
        <f>'Deductions BUF'!F23</f>
        <v>0</v>
      </c>
      <c r="K6" s="72">
        <f>IF(B6-C6&lt;0, 0, IF(B6-C6-H6-I6&lt;0, 0, (B6-C6-H6-I6)*J6))</f>
        <v>0</v>
      </c>
      <c r="L6" s="74">
        <f t="shared" ref="L6:L9" si="0">IF(B6-C6&lt;0, B6-C6-E6, IF(B6-C6-K6-E6-G6-H6-I6&lt;0, 0,B6-C6-K6-E6-G6-H6-I6))</f>
        <v>0</v>
      </c>
    </row>
    <row r="7" spans="1:12" x14ac:dyDescent="0.25">
      <c r="A7" s="110" t="s">
        <v>71</v>
      </c>
      <c r="B7" s="69">
        <f>'TREES CL'!$C$30</f>
        <v>0</v>
      </c>
      <c r="C7" s="70">
        <f>'TREES CL'!C38</f>
        <v>0</v>
      </c>
      <c r="D7" s="68">
        <f>'Deductions UNC &amp; LEAK'!C38</f>
        <v>0</v>
      </c>
      <c r="E7" s="89">
        <f>'Deductions UNC &amp; LEAK'!D58</f>
        <v>0</v>
      </c>
      <c r="F7" s="91">
        <f>'Deductions UNC &amp; LEAK'!D68</f>
        <v>0</v>
      </c>
      <c r="G7" s="89">
        <f>'Deductions UNC &amp; LEAK'!E68</f>
        <v>0</v>
      </c>
      <c r="H7" s="131">
        <f>'Deductions Double Counting'!B12</f>
        <v>0</v>
      </c>
      <c r="I7" s="132">
        <f>'Deductions Double Counting'!B34</f>
        <v>0</v>
      </c>
      <c r="J7" s="92">
        <f>'Deductions BUF'!F24</f>
        <v>0</v>
      </c>
      <c r="K7" s="72">
        <f>IF(B7-C7&lt;0, 0, IF(B7-C7-H7-I7&lt;0, 0, (B7-C7-H7-I7)*J7))</f>
        <v>0</v>
      </c>
      <c r="L7" s="74">
        <f t="shared" si="0"/>
        <v>0</v>
      </c>
    </row>
    <row r="8" spans="1:12" x14ac:dyDescent="0.25">
      <c r="A8" s="110" t="s">
        <v>72</v>
      </c>
      <c r="B8" s="69">
        <f>'TREES CL'!$C$30</f>
        <v>0</v>
      </c>
      <c r="C8" s="70">
        <f>'TREES CL'!C39</f>
        <v>0</v>
      </c>
      <c r="D8" s="68">
        <f>'Deductions UNC &amp; LEAK'!C39</f>
        <v>0</v>
      </c>
      <c r="E8" s="89">
        <f>'Deductions UNC &amp; LEAK'!D59</f>
        <v>0</v>
      </c>
      <c r="F8" s="91">
        <f>'Deductions UNC &amp; LEAK'!D69</f>
        <v>0</v>
      </c>
      <c r="G8" s="89">
        <f>'Deductions UNC &amp; LEAK'!E69</f>
        <v>0</v>
      </c>
      <c r="H8" s="131">
        <f>'Deductions Double Counting'!B13</f>
        <v>0</v>
      </c>
      <c r="I8" s="132">
        <f>'Deductions Double Counting'!B35</f>
        <v>0</v>
      </c>
      <c r="J8" s="92">
        <f>'Deductions BUF'!F25</f>
        <v>0</v>
      </c>
      <c r="K8" s="72">
        <f>IF(B8-C8&lt;0, 0, IF(B8-C8-H8-I8&lt;0, 0, (B8-C8-H8-I8)*J8))</f>
        <v>0</v>
      </c>
      <c r="L8" s="74">
        <f t="shared" si="0"/>
        <v>0</v>
      </c>
    </row>
    <row r="9" spans="1:12" ht="15.75" thickBot="1" x14ac:dyDescent="0.3">
      <c r="A9" s="104" t="s">
        <v>73</v>
      </c>
      <c r="B9" s="77">
        <f>'TREES CL'!$C$30</f>
        <v>0</v>
      </c>
      <c r="C9" s="80">
        <f>'TREES CL'!C40</f>
        <v>0</v>
      </c>
      <c r="D9" s="66">
        <f>'Deductions UNC &amp; LEAK'!C40</f>
        <v>0</v>
      </c>
      <c r="E9" s="90">
        <f>'Deductions UNC &amp; LEAK'!D60</f>
        <v>0</v>
      </c>
      <c r="F9" s="94">
        <f>'Deductions UNC &amp; LEAK'!D70</f>
        <v>0</v>
      </c>
      <c r="G9" s="90">
        <f>'Deductions UNC &amp; LEAK'!E70</f>
        <v>0</v>
      </c>
      <c r="H9" s="133">
        <f>'Deductions Double Counting'!B14</f>
        <v>0</v>
      </c>
      <c r="I9" s="134">
        <f>'Deductions Double Counting'!B36</f>
        <v>0</v>
      </c>
      <c r="J9" s="93">
        <f>'Deductions BUF'!F26</f>
        <v>0</v>
      </c>
      <c r="K9" s="81">
        <f>IF(B9-C9&lt;0, 0, IF(B9-C9-H9-I9&lt;0, 0, (B9-C9-H9-I9)*J9))</f>
        <v>0</v>
      </c>
      <c r="L9" s="75">
        <f t="shared" si="0"/>
        <v>0</v>
      </c>
    </row>
    <row r="12" spans="1:12" ht="15.75" thickBot="1" x14ac:dyDescent="0.3">
      <c r="A12" s="65" t="s">
        <v>224</v>
      </c>
    </row>
    <row r="13" spans="1:12" x14ac:dyDescent="0.25">
      <c r="A13" s="119"/>
      <c r="B13" s="119"/>
      <c r="C13" s="146"/>
      <c r="D13" s="175" t="s">
        <v>34</v>
      </c>
      <c r="E13" s="174"/>
      <c r="F13" s="173" t="s">
        <v>68</v>
      </c>
      <c r="G13" s="174"/>
      <c r="H13" s="175" t="s">
        <v>208</v>
      </c>
      <c r="I13" s="175"/>
      <c r="J13" s="173" t="s">
        <v>67</v>
      </c>
      <c r="K13" s="175"/>
      <c r="L13" s="120"/>
    </row>
    <row r="14" spans="1:12" ht="60.75" thickBot="1" x14ac:dyDescent="0.3">
      <c r="A14" s="98"/>
      <c r="B14" s="171" t="s">
        <v>195</v>
      </c>
      <c r="C14" s="172"/>
      <c r="D14" s="111" t="s">
        <v>202</v>
      </c>
      <c r="E14" s="102" t="s">
        <v>212</v>
      </c>
      <c r="F14" s="101" t="s">
        <v>204</v>
      </c>
      <c r="G14" s="102" t="s">
        <v>213</v>
      </c>
      <c r="H14" s="111" t="s">
        <v>89</v>
      </c>
      <c r="I14" s="103" t="s">
        <v>90</v>
      </c>
      <c r="J14" s="101" t="s">
        <v>206</v>
      </c>
      <c r="K14" s="112" t="s">
        <v>214</v>
      </c>
      <c r="L14" s="114" t="s">
        <v>75</v>
      </c>
    </row>
    <row r="15" spans="1:12" ht="72.75" thickBot="1" x14ac:dyDescent="0.4">
      <c r="A15" s="104"/>
      <c r="B15" s="144" t="s">
        <v>189</v>
      </c>
      <c r="C15" s="145" t="s">
        <v>190</v>
      </c>
      <c r="D15" s="149" t="s">
        <v>181</v>
      </c>
      <c r="E15" s="150" t="s">
        <v>191</v>
      </c>
      <c r="F15" s="149" t="s">
        <v>64</v>
      </c>
      <c r="G15" s="150" t="s">
        <v>192</v>
      </c>
      <c r="H15" s="115" t="s">
        <v>193</v>
      </c>
      <c r="I15" s="116" t="s">
        <v>194</v>
      </c>
      <c r="J15" s="106" t="s">
        <v>198</v>
      </c>
      <c r="K15" s="124" t="s">
        <v>215</v>
      </c>
      <c r="L15" s="136" t="s">
        <v>216</v>
      </c>
    </row>
    <row r="16" spans="1:12" x14ac:dyDescent="0.25">
      <c r="A16" s="98" t="s">
        <v>69</v>
      </c>
      <c r="B16" s="76">
        <f>Removals!B30</f>
        <v>0</v>
      </c>
      <c r="C16" s="78">
        <f>Removals!C30</f>
        <v>0</v>
      </c>
      <c r="D16" s="151">
        <f>'Deductions UNC &amp; LEAK'!C46</f>
        <v>0</v>
      </c>
      <c r="E16" s="79">
        <f>'Deductions UNC &amp; LEAK'!E56</f>
        <v>0</v>
      </c>
      <c r="F16" s="125">
        <f>'Deductions UNC &amp; LEAK'!D66</f>
        <v>0</v>
      </c>
      <c r="G16" s="79">
        <f>'Deductions UNC &amp; LEAK'!F66</f>
        <v>0</v>
      </c>
      <c r="H16" s="152">
        <f>'Deductions Double Counting'!B21</f>
        <v>0</v>
      </c>
      <c r="I16" s="79">
        <f>'Deductions Double Counting'!B43</f>
        <v>0</v>
      </c>
      <c r="J16" s="125">
        <f>'Deductions BUF'!F32</f>
        <v>0</v>
      </c>
      <c r="K16" s="135">
        <f>'Deductions BUF'!G32</f>
        <v>0</v>
      </c>
      <c r="L16" s="126">
        <f>IF(B16+C16&lt;0, 0, IF(B16+C16-K16-E16-G16-H16-I16&lt;0, 0, B16+C16-K16-E16-G16-H16-I16))</f>
        <v>0</v>
      </c>
    </row>
    <row r="17" spans="1:12" x14ac:dyDescent="0.25">
      <c r="A17" s="110" t="s">
        <v>70</v>
      </c>
      <c r="B17" s="69">
        <f>Removals!B31</f>
        <v>0</v>
      </c>
      <c r="C17" s="70">
        <f>Removals!C31</f>
        <v>0</v>
      </c>
      <c r="D17" s="68">
        <f>'Deductions UNC &amp; LEAK'!C47</f>
        <v>0</v>
      </c>
      <c r="E17" s="89">
        <f>'Deductions UNC &amp; LEAK'!E57</f>
        <v>0</v>
      </c>
      <c r="F17" s="92">
        <f>'Deductions UNC &amp; LEAK'!D67</f>
        <v>0</v>
      </c>
      <c r="G17" s="89">
        <f>'Deductions UNC &amp; LEAK'!F67</f>
        <v>0</v>
      </c>
      <c r="H17" s="153">
        <f>'Deductions Double Counting'!B22</f>
        <v>0</v>
      </c>
      <c r="I17" s="89">
        <f>'Deductions Double Counting'!B44</f>
        <v>0</v>
      </c>
      <c r="J17" s="71">
        <f>'Deductions BUF'!F33</f>
        <v>0</v>
      </c>
      <c r="K17" s="85">
        <f>'Deductions BUF'!G33</f>
        <v>0</v>
      </c>
      <c r="L17" s="83">
        <f t="shared" ref="L17:L20" si="1">IF(B17+C17&lt;0, 0, IF(B17+C17-K17-E17-G17-H17-I17&lt;0, 0, B17+C17-K17-E17-G17-H17-I17))</f>
        <v>0</v>
      </c>
    </row>
    <row r="18" spans="1:12" x14ac:dyDescent="0.25">
      <c r="A18" s="110" t="s">
        <v>71</v>
      </c>
      <c r="B18" s="69">
        <f>Removals!B32</f>
        <v>0</v>
      </c>
      <c r="C18" s="70">
        <f>Removals!C32</f>
        <v>0</v>
      </c>
      <c r="D18" s="68">
        <f>'Deductions UNC &amp; LEAK'!C48</f>
        <v>0</v>
      </c>
      <c r="E18" s="89">
        <f>'Deductions UNC &amp; LEAK'!E58</f>
        <v>0</v>
      </c>
      <c r="F18" s="92">
        <f>'Deductions UNC &amp; LEAK'!D68</f>
        <v>0</v>
      </c>
      <c r="G18" s="89">
        <f>'Deductions UNC &amp; LEAK'!F68</f>
        <v>0</v>
      </c>
      <c r="H18" s="153">
        <f>'Deductions Double Counting'!B23</f>
        <v>0</v>
      </c>
      <c r="I18" s="89">
        <f>'Deductions Double Counting'!B45</f>
        <v>0</v>
      </c>
      <c r="J18" s="71">
        <f>'Deductions BUF'!F34</f>
        <v>0</v>
      </c>
      <c r="K18" s="85">
        <f>'Deductions BUF'!G34</f>
        <v>0</v>
      </c>
      <c r="L18" s="83">
        <f t="shared" si="1"/>
        <v>0</v>
      </c>
    </row>
    <row r="19" spans="1:12" x14ac:dyDescent="0.25">
      <c r="A19" s="110" t="s">
        <v>72</v>
      </c>
      <c r="B19" s="69">
        <f>Removals!B33</f>
        <v>0</v>
      </c>
      <c r="C19" s="70">
        <f>Removals!C33</f>
        <v>0</v>
      </c>
      <c r="D19" s="68">
        <f>'Deductions UNC &amp; LEAK'!C49</f>
        <v>0</v>
      </c>
      <c r="E19" s="89">
        <f>'Deductions UNC &amp; LEAK'!E59</f>
        <v>0</v>
      </c>
      <c r="F19" s="92">
        <f>'Deductions UNC &amp; LEAK'!D69</f>
        <v>0</v>
      </c>
      <c r="G19" s="89">
        <f>'Deductions UNC &amp; LEAK'!F69</f>
        <v>0</v>
      </c>
      <c r="H19" s="153">
        <f>'Deductions Double Counting'!B24</f>
        <v>0</v>
      </c>
      <c r="I19" s="89">
        <f>'Deductions Double Counting'!B46</f>
        <v>0</v>
      </c>
      <c r="J19" s="71">
        <f>'Deductions BUF'!F35</f>
        <v>0</v>
      </c>
      <c r="K19" s="85">
        <f>'Deductions BUF'!G35</f>
        <v>0</v>
      </c>
      <c r="L19" s="83">
        <f>IF(B19+C19&lt;0, 0, IF(B19+C19-K19-E19-G19-H19-I19&lt;0, 0, B19+C19-K19-E19-G19-H19-I19))</f>
        <v>0</v>
      </c>
    </row>
    <row r="20" spans="1:12" ht="15.75" thickBot="1" x14ac:dyDescent="0.3">
      <c r="A20" s="104" t="s">
        <v>73</v>
      </c>
      <c r="B20" s="77">
        <f>Removals!B34</f>
        <v>0</v>
      </c>
      <c r="C20" s="80">
        <f>Removals!C34</f>
        <v>0</v>
      </c>
      <c r="D20" s="66">
        <f>'Deductions UNC &amp; LEAK'!C50</f>
        <v>0</v>
      </c>
      <c r="E20" s="90">
        <f>'Deductions UNC &amp; LEAK'!E60</f>
        <v>0</v>
      </c>
      <c r="F20" s="93">
        <f>'Deductions UNC &amp; LEAK'!D70</f>
        <v>0</v>
      </c>
      <c r="G20" s="90">
        <f>'Deductions UNC &amp; LEAK'!F70</f>
        <v>0</v>
      </c>
      <c r="H20" s="154">
        <f>'Deductions Double Counting'!B25</f>
        <v>0</v>
      </c>
      <c r="I20" s="90">
        <f>'Deductions Double Counting'!B47</f>
        <v>0</v>
      </c>
      <c r="J20" s="82">
        <f>'Deductions BUF'!F36</f>
        <v>0</v>
      </c>
      <c r="K20" s="86">
        <f>'Deductions BUF'!G36</f>
        <v>0</v>
      </c>
      <c r="L20" s="84">
        <f t="shared" si="1"/>
        <v>0</v>
      </c>
    </row>
    <row r="23" spans="1:12" ht="15.75" thickBot="1" x14ac:dyDescent="0.3">
      <c r="A23" s="65" t="s">
        <v>225</v>
      </c>
    </row>
    <row r="24" spans="1:12" ht="45.75" thickBot="1" x14ac:dyDescent="0.3">
      <c r="A24" s="119"/>
      <c r="B24" s="121" t="s">
        <v>210</v>
      </c>
      <c r="C24" s="122" t="s">
        <v>74</v>
      </c>
      <c r="D24" s="121" t="s">
        <v>211</v>
      </c>
    </row>
    <row r="25" spans="1:12" ht="54.75" thickBot="1" x14ac:dyDescent="0.4">
      <c r="A25" s="123"/>
      <c r="B25" s="114" t="s">
        <v>186</v>
      </c>
      <c r="C25" s="109" t="s">
        <v>187</v>
      </c>
      <c r="D25" s="117" t="s">
        <v>188</v>
      </c>
    </row>
    <row r="26" spans="1:12" x14ac:dyDescent="0.25">
      <c r="A26" s="98" t="s">
        <v>69</v>
      </c>
      <c r="B26" s="126">
        <f>L5</f>
        <v>0</v>
      </c>
      <c r="C26" s="127">
        <f>L16</f>
        <v>0</v>
      </c>
      <c r="D26" s="126">
        <f>B26+C26</f>
        <v>0</v>
      </c>
    </row>
    <row r="27" spans="1:12" x14ac:dyDescent="0.25">
      <c r="A27" s="110" t="s">
        <v>70</v>
      </c>
      <c r="B27" s="83">
        <f t="shared" ref="B27:B30" si="2">L6</f>
        <v>0</v>
      </c>
      <c r="C27" s="73">
        <f>L17</f>
        <v>0</v>
      </c>
      <c r="D27" s="74">
        <f>B27+C27</f>
        <v>0</v>
      </c>
    </row>
    <row r="28" spans="1:12" x14ac:dyDescent="0.25">
      <c r="A28" s="110" t="s">
        <v>71</v>
      </c>
      <c r="B28" s="83">
        <f t="shared" si="2"/>
        <v>0</v>
      </c>
      <c r="C28" s="73">
        <f>L18</f>
        <v>0</v>
      </c>
      <c r="D28" s="74">
        <f t="shared" ref="D28:D30" si="3">B28+C28</f>
        <v>0</v>
      </c>
    </row>
    <row r="29" spans="1:12" x14ac:dyDescent="0.25">
      <c r="A29" s="110" t="s">
        <v>72</v>
      </c>
      <c r="B29" s="83">
        <f t="shared" si="2"/>
        <v>0</v>
      </c>
      <c r="C29" s="73">
        <f>L19</f>
        <v>0</v>
      </c>
      <c r="D29" s="74">
        <f t="shared" si="3"/>
        <v>0</v>
      </c>
    </row>
    <row r="30" spans="1:12" ht="15.75" thickBot="1" x14ac:dyDescent="0.3">
      <c r="A30" s="104" t="s">
        <v>73</v>
      </c>
      <c r="B30" s="84">
        <f t="shared" si="2"/>
        <v>0</v>
      </c>
      <c r="C30" s="128">
        <f>L20</f>
        <v>0</v>
      </c>
      <c r="D30" s="75">
        <f t="shared" si="3"/>
        <v>0</v>
      </c>
    </row>
    <row r="32" spans="1:12" x14ac:dyDescent="0.25">
      <c r="A32" t="s">
        <v>77</v>
      </c>
    </row>
    <row r="33" spans="1:8" x14ac:dyDescent="0.25">
      <c r="A33" t="s">
        <v>228</v>
      </c>
    </row>
    <row r="34" spans="1:8" ht="15" customHeight="1" thickBot="1" x14ac:dyDescent="0.3">
      <c r="B34" s="46"/>
      <c r="C34" s="46"/>
      <c r="D34" s="46"/>
      <c r="E34" s="46"/>
      <c r="F34" s="46"/>
      <c r="G34" s="46"/>
      <c r="H34" s="46"/>
    </row>
    <row r="35" spans="1:8" x14ac:dyDescent="0.25">
      <c r="A35" s="163" t="s">
        <v>196</v>
      </c>
      <c r="B35" s="164"/>
      <c r="C35" s="164"/>
      <c r="D35" s="164"/>
      <c r="E35" s="164"/>
      <c r="F35" s="164"/>
      <c r="G35" s="164"/>
      <c r="H35" s="165"/>
    </row>
    <row r="36" spans="1:8" ht="15.75" thickBot="1" x14ac:dyDescent="0.3">
      <c r="A36" s="168"/>
      <c r="B36" s="169"/>
      <c r="C36" s="169"/>
      <c r="D36" s="169"/>
      <c r="E36" s="169"/>
      <c r="F36" s="169"/>
      <c r="G36" s="169"/>
      <c r="H36" s="170"/>
    </row>
    <row r="37" spans="1:8" ht="15.75" thickBot="1" x14ac:dyDescent="0.3"/>
    <row r="38" spans="1:8" x14ac:dyDescent="0.25">
      <c r="A38" s="163" t="s">
        <v>197</v>
      </c>
      <c r="B38" s="164"/>
      <c r="C38" s="164"/>
      <c r="D38" s="164"/>
      <c r="E38" s="164"/>
      <c r="F38" s="164"/>
      <c r="G38" s="164"/>
      <c r="H38" s="165"/>
    </row>
    <row r="39" spans="1:8" x14ac:dyDescent="0.25">
      <c r="A39" s="166"/>
      <c r="B39" s="161"/>
      <c r="C39" s="161"/>
      <c r="D39" s="161"/>
      <c r="E39" s="161"/>
      <c r="F39" s="161"/>
      <c r="G39" s="161"/>
      <c r="H39" s="167"/>
    </row>
    <row r="40" spans="1:8" ht="15.75" thickBot="1" x14ac:dyDescent="0.3">
      <c r="A40" s="168"/>
      <c r="B40" s="169"/>
      <c r="C40" s="169"/>
      <c r="D40" s="169"/>
      <c r="E40" s="169"/>
      <c r="F40" s="169"/>
      <c r="G40" s="169"/>
      <c r="H40" s="170"/>
    </row>
  </sheetData>
  <mergeCells count="11">
    <mergeCell ref="A38:H40"/>
    <mergeCell ref="A35:H36"/>
    <mergeCell ref="B14:C14"/>
    <mergeCell ref="J2:K2"/>
    <mergeCell ref="D13:E13"/>
    <mergeCell ref="F13:G13"/>
    <mergeCell ref="J13:K13"/>
    <mergeCell ref="D2:E2"/>
    <mergeCell ref="H2:I2"/>
    <mergeCell ref="H13:I13"/>
    <mergeCell ref="F2:G2"/>
  </mergeCells>
  <conditionalFormatting sqref="C5:C9">
    <cfRule type="expression" priority="10">
      <formula>$C$5&gt;$B$5</formula>
    </cfRule>
  </conditionalFormatting>
  <conditionalFormatting sqref="D26:D30">
    <cfRule type="cellIs" dxfId="2" priority="2" operator="lessThan">
      <formula>0</formula>
    </cfRule>
  </conditionalFormatting>
  <conditionalFormatting sqref="K16:L20">
    <cfRule type="cellIs" dxfId="1" priority="3" operator="lessThan">
      <formula>0</formula>
    </cfRule>
  </conditionalFormatting>
  <conditionalFormatting sqref="L5:L9">
    <cfRule type="cellIs" dxfId="0" priority="8"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7"/>
  <sheetViews>
    <sheetView workbookViewId="0">
      <selection activeCell="B19" sqref="B19"/>
    </sheetView>
  </sheetViews>
  <sheetFormatPr defaultColWidth="9.140625" defaultRowHeight="15" x14ac:dyDescent="0.25"/>
  <cols>
    <col min="1" max="1" width="16.5703125" customWidth="1"/>
    <col min="2" max="2" width="20.28515625" customWidth="1"/>
    <col min="3" max="3" width="17.85546875" customWidth="1"/>
    <col min="4" max="4" width="31.5703125" customWidth="1"/>
    <col min="6" max="6" width="19.5703125" bestFit="1" customWidth="1"/>
    <col min="7" max="7" width="14.28515625" bestFit="1" customWidth="1"/>
    <col min="8" max="16" width="13.85546875" bestFit="1" customWidth="1"/>
  </cols>
  <sheetData>
    <row r="1" spans="1:4" ht="31.5" x14ac:dyDescent="0.5">
      <c r="A1" s="1" t="s">
        <v>2</v>
      </c>
    </row>
    <row r="3" spans="1:4" ht="21" x14ac:dyDescent="0.35">
      <c r="A3" s="43" t="s">
        <v>3</v>
      </c>
    </row>
    <row r="5" spans="1:4" ht="18.75" x14ac:dyDescent="0.3">
      <c r="A5" s="7" t="s">
        <v>21</v>
      </c>
    </row>
    <row r="6" spans="1:4" ht="18" customHeight="1" x14ac:dyDescent="0.25">
      <c r="A6" s="2" t="s">
        <v>4</v>
      </c>
      <c r="B6" s="2" t="s">
        <v>5</v>
      </c>
      <c r="C6" s="2" t="s">
        <v>6</v>
      </c>
      <c r="D6" s="2" t="s">
        <v>7</v>
      </c>
    </row>
    <row r="7" spans="1:4" ht="18" x14ac:dyDescent="0.35">
      <c r="A7" s="3">
        <v>1</v>
      </c>
      <c r="B7" s="58"/>
      <c r="C7" s="3" t="s">
        <v>22</v>
      </c>
      <c r="D7" s="4"/>
    </row>
    <row r="8" spans="1:4" ht="18" x14ac:dyDescent="0.35">
      <c r="A8" s="3">
        <v>2</v>
      </c>
      <c r="B8" s="58"/>
      <c r="C8" s="3" t="s">
        <v>22</v>
      </c>
      <c r="D8" s="4"/>
    </row>
    <row r="9" spans="1:4" ht="18" x14ac:dyDescent="0.35">
      <c r="A9" s="3">
        <v>3</v>
      </c>
      <c r="B9" s="58"/>
      <c r="C9" s="3" t="s">
        <v>22</v>
      </c>
      <c r="D9" s="4"/>
    </row>
    <row r="10" spans="1:4" ht="18" x14ac:dyDescent="0.35">
      <c r="A10" s="3">
        <v>4</v>
      </c>
      <c r="B10" s="58"/>
      <c r="C10" s="3" t="s">
        <v>22</v>
      </c>
      <c r="D10" s="4"/>
    </row>
    <row r="11" spans="1:4" ht="18" x14ac:dyDescent="0.35">
      <c r="A11" s="3">
        <v>5</v>
      </c>
      <c r="B11" s="58"/>
      <c r="C11" s="3" t="s">
        <v>22</v>
      </c>
      <c r="D11" s="4"/>
    </row>
    <row r="12" spans="1:4" x14ac:dyDescent="0.25">
      <c r="B12" s="42"/>
    </row>
    <row r="13" spans="1:4" ht="18.75" x14ac:dyDescent="0.3">
      <c r="A13" s="7" t="s">
        <v>58</v>
      </c>
    </row>
    <row r="14" spans="1:4" x14ac:dyDescent="0.25">
      <c r="A14" s="2" t="s">
        <v>4</v>
      </c>
      <c r="B14" s="2" t="s">
        <v>5</v>
      </c>
      <c r="C14" s="2" t="s">
        <v>6</v>
      </c>
      <c r="D14" s="2" t="s">
        <v>7</v>
      </c>
    </row>
    <row r="15" spans="1:4" ht="18" x14ac:dyDescent="0.35">
      <c r="A15" s="3">
        <v>1</v>
      </c>
      <c r="B15" s="58"/>
      <c r="C15" s="3" t="s">
        <v>22</v>
      </c>
      <c r="D15" s="4"/>
    </row>
    <row r="16" spans="1:4" ht="18" x14ac:dyDescent="0.35">
      <c r="A16" s="3">
        <v>2</v>
      </c>
      <c r="B16" s="58"/>
      <c r="C16" s="3" t="s">
        <v>22</v>
      </c>
      <c r="D16" s="4"/>
    </row>
    <row r="17" spans="1:16" ht="18" x14ac:dyDescent="0.35">
      <c r="A17" s="3">
        <v>3</v>
      </c>
      <c r="B17" s="58"/>
      <c r="C17" s="3" t="s">
        <v>22</v>
      </c>
      <c r="D17" s="4"/>
    </row>
    <row r="18" spans="1:16" ht="18" x14ac:dyDescent="0.35">
      <c r="A18" s="3">
        <v>4</v>
      </c>
      <c r="B18" s="58"/>
      <c r="C18" s="3" t="s">
        <v>22</v>
      </c>
      <c r="D18" s="4"/>
    </row>
    <row r="19" spans="1:16" ht="18" x14ac:dyDescent="0.35">
      <c r="A19" s="3">
        <v>5</v>
      </c>
      <c r="B19" s="58"/>
      <c r="C19" s="3" t="s">
        <v>22</v>
      </c>
      <c r="D19" s="4"/>
    </row>
    <row r="20" spans="1:16" x14ac:dyDescent="0.25">
      <c r="A20" s="10"/>
    </row>
    <row r="21" spans="1:16" s="38" customFormat="1" x14ac:dyDescent="0.25">
      <c r="A21" s="45"/>
    </row>
    <row r="22" spans="1:16" x14ac:dyDescent="0.25">
      <c r="A22" s="10"/>
    </row>
    <row r="23" spans="1:16" ht="21" x14ac:dyDescent="0.35">
      <c r="A23" s="44" t="s">
        <v>8</v>
      </c>
      <c r="G23" s="30" t="s">
        <v>9</v>
      </c>
      <c r="H23" s="31"/>
      <c r="L23" s="9"/>
      <c r="M23" s="9"/>
      <c r="N23" s="9"/>
    </row>
    <row r="24" spans="1:16" x14ac:dyDescent="0.25">
      <c r="A24" s="10"/>
      <c r="G24" s="159" t="s">
        <v>60</v>
      </c>
      <c r="H24" s="159"/>
      <c r="I24" s="159"/>
      <c r="J24" s="159"/>
      <c r="K24" s="159"/>
      <c r="L24" s="159"/>
      <c r="M24" s="159"/>
      <c r="N24" s="159"/>
      <c r="O24" s="159"/>
      <c r="P24" s="159"/>
    </row>
    <row r="25" spans="1:16" ht="18.75" x14ac:dyDescent="0.3">
      <c r="A25" s="7" t="s">
        <v>10</v>
      </c>
      <c r="G25" s="63">
        <f>A7</f>
        <v>1</v>
      </c>
      <c r="H25" s="63">
        <f>A8</f>
        <v>2</v>
      </c>
      <c r="I25" s="63">
        <f>A9</f>
        <v>3</v>
      </c>
      <c r="J25" s="63">
        <f>A10</f>
        <v>4</v>
      </c>
      <c r="K25" s="63">
        <f>A11</f>
        <v>5</v>
      </c>
      <c r="L25" s="64">
        <f>A15</f>
        <v>1</v>
      </c>
      <c r="M25" s="64">
        <f>A16</f>
        <v>2</v>
      </c>
      <c r="N25" s="64">
        <f>A17</f>
        <v>3</v>
      </c>
      <c r="O25" s="64">
        <f>A18</f>
        <v>4</v>
      </c>
      <c r="P25" s="64">
        <f>A19</f>
        <v>5</v>
      </c>
    </row>
    <row r="26" spans="1:16" ht="18.75" x14ac:dyDescent="0.3">
      <c r="A26" s="7"/>
      <c r="F26" s="4" t="s">
        <v>5</v>
      </c>
      <c r="G26" s="28">
        <f>B7</f>
        <v>0</v>
      </c>
      <c r="H26" s="28">
        <f>B8</f>
        <v>0</v>
      </c>
      <c r="I26" s="28">
        <f>B9</f>
        <v>0</v>
      </c>
      <c r="J26" s="28">
        <f>B10</f>
        <v>0</v>
      </c>
      <c r="K26" s="28">
        <f>B11</f>
        <v>0</v>
      </c>
      <c r="L26" s="28">
        <f>B15</f>
        <v>0</v>
      </c>
      <c r="M26" s="28">
        <f>B16</f>
        <v>0</v>
      </c>
      <c r="N26" s="28">
        <f>B17</f>
        <v>0</v>
      </c>
      <c r="O26" s="28">
        <f>B18</f>
        <v>0</v>
      </c>
      <c r="P26" s="28">
        <f>B19</f>
        <v>0</v>
      </c>
    </row>
    <row r="27" spans="1:16" ht="15.75" x14ac:dyDescent="0.25">
      <c r="A27" s="158" t="s">
        <v>11</v>
      </c>
      <c r="B27" s="158"/>
      <c r="C27" s="158"/>
      <c r="F27" s="4" t="s">
        <v>12</v>
      </c>
      <c r="G27" s="41">
        <f>$C$30</f>
        <v>0</v>
      </c>
      <c r="H27" s="41">
        <f t="shared" ref="H27:P27" si="0">$C$30</f>
        <v>0</v>
      </c>
      <c r="I27" s="41">
        <f t="shared" si="0"/>
        <v>0</v>
      </c>
      <c r="J27" s="41">
        <f t="shared" si="0"/>
        <v>0</v>
      </c>
      <c r="K27" s="41">
        <f t="shared" si="0"/>
        <v>0</v>
      </c>
      <c r="L27" s="41">
        <f t="shared" si="0"/>
        <v>0</v>
      </c>
      <c r="M27" s="41">
        <f t="shared" si="0"/>
        <v>0</v>
      </c>
      <c r="N27" s="41">
        <f t="shared" si="0"/>
        <v>0</v>
      </c>
      <c r="O27" s="41">
        <f t="shared" si="0"/>
        <v>0</v>
      </c>
      <c r="P27" s="41">
        <f t="shared" si="0"/>
        <v>0</v>
      </c>
    </row>
    <row r="28" spans="1:16" ht="18.75" x14ac:dyDescent="0.3">
      <c r="A28" s="7"/>
    </row>
    <row r="29" spans="1:16" ht="30" x14ac:dyDescent="0.25">
      <c r="A29" s="11" t="s">
        <v>13</v>
      </c>
      <c r="B29" s="12" t="s">
        <v>14</v>
      </c>
      <c r="C29" s="2" t="s">
        <v>15</v>
      </c>
    </row>
    <row r="30" spans="1:16" x14ac:dyDescent="0.25">
      <c r="A30" s="36">
        <f>SUM(B7:B11)</f>
        <v>0</v>
      </c>
      <c r="B30" s="3">
        <v>5</v>
      </c>
      <c r="C30" s="36">
        <f>A30/B30</f>
        <v>0</v>
      </c>
    </row>
    <row r="32" spans="1:16" ht="18.75" x14ac:dyDescent="0.3">
      <c r="A32" s="7" t="s">
        <v>16</v>
      </c>
    </row>
    <row r="33" spans="1:7" ht="18.75" x14ac:dyDescent="0.3">
      <c r="A33" s="7"/>
      <c r="G33" s="10"/>
    </row>
    <row r="34" spans="1:7" ht="18.75" x14ac:dyDescent="0.35">
      <c r="A34" s="158" t="s">
        <v>17</v>
      </c>
      <c r="B34" s="158"/>
      <c r="C34" s="158"/>
      <c r="D34" s="158"/>
    </row>
    <row r="35" spans="1:7" ht="18" x14ac:dyDescent="0.35">
      <c r="A35" s="2" t="s">
        <v>4</v>
      </c>
      <c r="B35" s="12" t="s">
        <v>18</v>
      </c>
      <c r="C35" s="12" t="s">
        <v>19</v>
      </c>
      <c r="D35" s="2" t="s">
        <v>20</v>
      </c>
    </row>
    <row r="36" spans="1:7" x14ac:dyDescent="0.25">
      <c r="A36" s="3">
        <f>A15</f>
        <v>1</v>
      </c>
      <c r="B36" s="37">
        <f>C30</f>
        <v>0</v>
      </c>
      <c r="C36" s="37">
        <f>B15</f>
        <v>0</v>
      </c>
      <c r="D36" s="37">
        <f>B36-C36</f>
        <v>0</v>
      </c>
      <c r="F36" s="59"/>
      <c r="G36" s="59"/>
    </row>
    <row r="37" spans="1:7" x14ac:dyDescent="0.25">
      <c r="A37" s="3">
        <f>A16</f>
        <v>2</v>
      </c>
      <c r="B37" s="37">
        <f>C30</f>
        <v>0</v>
      </c>
      <c r="C37" s="37">
        <f>B16</f>
        <v>0</v>
      </c>
      <c r="D37" s="37">
        <f>B37-C37</f>
        <v>0</v>
      </c>
      <c r="F37" s="59"/>
      <c r="G37" s="59"/>
    </row>
    <row r="38" spans="1:7" x14ac:dyDescent="0.25">
      <c r="A38" s="3">
        <f t="shared" ref="A38:A40" si="1">A17</f>
        <v>3</v>
      </c>
      <c r="B38" s="37">
        <f>C30</f>
        <v>0</v>
      </c>
      <c r="C38" s="37">
        <f>B17</f>
        <v>0</v>
      </c>
      <c r="D38" s="37">
        <f>B38-C38</f>
        <v>0</v>
      </c>
      <c r="F38" s="59"/>
      <c r="G38" s="59"/>
    </row>
    <row r="39" spans="1:7" x14ac:dyDescent="0.25">
      <c r="A39" s="3">
        <f t="shared" si="1"/>
        <v>4</v>
      </c>
      <c r="B39" s="37">
        <f>C30</f>
        <v>0</v>
      </c>
      <c r="C39" s="37">
        <f>B18</f>
        <v>0</v>
      </c>
      <c r="D39" s="37">
        <f>B39-C39</f>
        <v>0</v>
      </c>
      <c r="E39" s="29"/>
    </row>
    <row r="40" spans="1:7" x14ac:dyDescent="0.25">
      <c r="A40" s="3">
        <f t="shared" si="1"/>
        <v>5</v>
      </c>
      <c r="B40" s="37">
        <f>C30</f>
        <v>0</v>
      </c>
      <c r="C40" s="37">
        <f>B19</f>
        <v>0</v>
      </c>
      <c r="D40" s="37">
        <f>B40-C40</f>
        <v>0</v>
      </c>
      <c r="F40" s="59"/>
      <c r="G40" s="59"/>
    </row>
    <row r="42" spans="1:7" x14ac:dyDescent="0.25">
      <c r="D42" s="29"/>
      <c r="F42" s="59"/>
      <c r="G42" s="59"/>
    </row>
    <row r="57" spans="6:6" x14ac:dyDescent="0.25">
      <c r="F57" s="29"/>
    </row>
  </sheetData>
  <mergeCells count="3">
    <mergeCell ref="A34:D34"/>
    <mergeCell ref="A27:C27"/>
    <mergeCell ref="G24:P24"/>
  </mergeCells>
  <conditionalFormatting sqref="D36:D40">
    <cfRule type="cellIs" dxfId="36" priority="1" operator="lessThan">
      <formula>0</formula>
    </cfRule>
  </conditionalFormatting>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4"/>
  <sheetViews>
    <sheetView topLeftCell="A10" workbookViewId="0">
      <selection activeCell="G17" sqref="G17"/>
    </sheetView>
  </sheetViews>
  <sheetFormatPr defaultColWidth="9.140625" defaultRowHeight="15" x14ac:dyDescent="0.25"/>
  <cols>
    <col min="1" max="1" width="14" customWidth="1"/>
    <col min="2" max="2" width="33.85546875" customWidth="1"/>
    <col min="3" max="3" width="25.140625" customWidth="1"/>
    <col min="4" max="4" width="33" customWidth="1"/>
    <col min="5" max="6" width="9.140625" customWidth="1"/>
  </cols>
  <sheetData>
    <row r="1" spans="1:4" ht="31.5" x14ac:dyDescent="0.5">
      <c r="A1" s="1" t="s">
        <v>23</v>
      </c>
    </row>
    <row r="2" spans="1:4" ht="13.9" customHeight="1" x14ac:dyDescent="0.5">
      <c r="A2" s="1"/>
    </row>
    <row r="3" spans="1:4" x14ac:dyDescent="0.25">
      <c r="A3" t="s">
        <v>78</v>
      </c>
    </row>
    <row r="5" spans="1:4" ht="21" x14ac:dyDescent="0.35">
      <c r="A5" s="43" t="s">
        <v>3</v>
      </c>
    </row>
    <row r="6" spans="1:4" ht="21" x14ac:dyDescent="0.35">
      <c r="A6" s="51"/>
    </row>
    <row r="7" spans="1:4" ht="18.75" x14ac:dyDescent="0.3">
      <c r="A7" s="7" t="s">
        <v>24</v>
      </c>
    </row>
    <row r="8" spans="1:4" ht="18" x14ac:dyDescent="0.35">
      <c r="A8" s="2" t="s">
        <v>4</v>
      </c>
      <c r="B8" s="2" t="s">
        <v>25</v>
      </c>
      <c r="C8" s="2" t="s">
        <v>6</v>
      </c>
      <c r="D8" s="2" t="s">
        <v>7</v>
      </c>
    </row>
    <row r="9" spans="1:4" ht="18" x14ac:dyDescent="0.35">
      <c r="A9" s="3">
        <v>1</v>
      </c>
      <c r="B9" s="39"/>
      <c r="C9" s="3" t="s">
        <v>22</v>
      </c>
      <c r="D9" s="4"/>
    </row>
    <row r="10" spans="1:4" ht="18" x14ac:dyDescent="0.35">
      <c r="A10" s="3">
        <v>2</v>
      </c>
      <c r="B10" s="39"/>
      <c r="C10" s="3" t="s">
        <v>22</v>
      </c>
      <c r="D10" s="4"/>
    </row>
    <row r="11" spans="1:4" ht="18" x14ac:dyDescent="0.35">
      <c r="A11" s="3">
        <v>3</v>
      </c>
      <c r="B11" s="39"/>
      <c r="C11" s="3" t="s">
        <v>22</v>
      </c>
      <c r="D11" s="4"/>
    </row>
    <row r="12" spans="1:4" ht="18" x14ac:dyDescent="0.35">
      <c r="A12" s="3">
        <v>4</v>
      </c>
      <c r="B12" s="39"/>
      <c r="C12" s="3" t="s">
        <v>22</v>
      </c>
      <c r="D12" s="4"/>
    </row>
    <row r="13" spans="1:4" ht="18" x14ac:dyDescent="0.35">
      <c r="A13" s="3">
        <v>5</v>
      </c>
      <c r="B13" s="39"/>
      <c r="C13" s="3" t="s">
        <v>22</v>
      </c>
      <c r="D13" s="4"/>
    </row>
    <row r="15" spans="1:4" ht="18.75" x14ac:dyDescent="0.3">
      <c r="A15" s="7" t="s">
        <v>26</v>
      </c>
    </row>
    <row r="16" spans="1:4" ht="18" x14ac:dyDescent="0.35">
      <c r="A16" s="2" t="s">
        <v>4</v>
      </c>
      <c r="B16" s="2" t="s">
        <v>27</v>
      </c>
      <c r="C16" s="2" t="s">
        <v>6</v>
      </c>
      <c r="D16" s="2" t="s">
        <v>7</v>
      </c>
    </row>
    <row r="17" spans="1:12" ht="18" x14ac:dyDescent="0.35">
      <c r="A17" s="3">
        <v>1</v>
      </c>
      <c r="B17" s="39"/>
      <c r="C17" s="3" t="s">
        <v>22</v>
      </c>
      <c r="D17" s="4"/>
    </row>
    <row r="18" spans="1:12" ht="18" x14ac:dyDescent="0.35">
      <c r="A18" s="3">
        <v>2</v>
      </c>
      <c r="B18" s="39"/>
      <c r="C18" s="3" t="s">
        <v>22</v>
      </c>
      <c r="D18" s="4"/>
    </row>
    <row r="19" spans="1:12" ht="18" x14ac:dyDescent="0.35">
      <c r="A19" s="3">
        <v>3</v>
      </c>
      <c r="B19" s="39"/>
      <c r="C19" s="3" t="s">
        <v>22</v>
      </c>
      <c r="D19" s="4"/>
    </row>
    <row r="20" spans="1:12" ht="18" x14ac:dyDescent="0.35">
      <c r="A20" s="3">
        <v>4</v>
      </c>
      <c r="B20" s="39"/>
      <c r="C20" s="3" t="s">
        <v>22</v>
      </c>
      <c r="D20" s="4"/>
    </row>
    <row r="21" spans="1:12" ht="18" x14ac:dyDescent="0.35">
      <c r="A21" s="3">
        <v>5</v>
      </c>
      <c r="B21" s="39"/>
      <c r="C21" s="3" t="s">
        <v>22</v>
      </c>
      <c r="D21" s="4"/>
    </row>
    <row r="23" spans="1:12" s="38" customFormat="1" x14ac:dyDescent="0.25"/>
    <row r="25" spans="1:12" ht="21" x14ac:dyDescent="0.35">
      <c r="A25" s="44" t="s">
        <v>8</v>
      </c>
    </row>
    <row r="26" spans="1:12" ht="18.75" x14ac:dyDescent="0.3">
      <c r="A26" s="7" t="s">
        <v>28</v>
      </c>
    </row>
    <row r="27" spans="1:12" ht="14.25" customHeight="1" x14ac:dyDescent="0.35">
      <c r="A27" s="160" t="s">
        <v>29</v>
      </c>
      <c r="B27" s="160"/>
      <c r="C27" s="160"/>
      <c r="D27" s="160"/>
    </row>
    <row r="28" spans="1:12" x14ac:dyDescent="0.25">
      <c r="D28" s="8"/>
    </row>
    <row r="29" spans="1:12" ht="18" x14ac:dyDescent="0.35">
      <c r="A29" s="2" t="s">
        <v>4</v>
      </c>
      <c r="B29" s="2" t="s">
        <v>30</v>
      </c>
      <c r="C29" s="2" t="s">
        <v>27</v>
      </c>
      <c r="D29" s="2" t="s">
        <v>31</v>
      </c>
      <c r="K29" s="22"/>
      <c r="L29" s="22"/>
    </row>
    <row r="30" spans="1:12" x14ac:dyDescent="0.25">
      <c r="A30" s="3">
        <v>1</v>
      </c>
      <c r="B30" s="39">
        <f>IF('TREES CL'!D36&lt;0,0,B9)</f>
        <v>0</v>
      </c>
      <c r="C30" s="39">
        <f>IF('TREES CL'!D36&lt;0,0,B17)</f>
        <v>0</v>
      </c>
      <c r="D30" s="39">
        <f>B30+C30</f>
        <v>0</v>
      </c>
    </row>
    <row r="31" spans="1:12" x14ac:dyDescent="0.25">
      <c r="A31" s="3">
        <v>2</v>
      </c>
      <c r="B31" s="39">
        <f>IF('TREES CL'!D37&lt;0,0,B10)</f>
        <v>0</v>
      </c>
      <c r="C31" s="39">
        <f>IF('TREES CL'!D37&lt;0,0,B18)</f>
        <v>0</v>
      </c>
      <c r="D31" s="39">
        <f t="shared" ref="D31:D34" si="0">B31+C31</f>
        <v>0</v>
      </c>
    </row>
    <row r="32" spans="1:12" x14ac:dyDescent="0.25">
      <c r="A32" s="3">
        <v>3</v>
      </c>
      <c r="B32" s="39">
        <f>IF('TREES CL'!D38&lt;0,0,B11)</f>
        <v>0</v>
      </c>
      <c r="C32" s="39">
        <f>IF('TREES CL'!D38&lt;0,0,B19)</f>
        <v>0</v>
      </c>
      <c r="D32" s="39">
        <f t="shared" si="0"/>
        <v>0</v>
      </c>
    </row>
    <row r="33" spans="1:4" x14ac:dyDescent="0.25">
      <c r="A33" s="3">
        <v>4</v>
      </c>
      <c r="B33" s="39">
        <f>IF('TREES CL'!D39&lt;0,0,B12)</f>
        <v>0</v>
      </c>
      <c r="C33" s="39">
        <f>IF('TREES CL'!D39&lt;0,0,B20)</f>
        <v>0</v>
      </c>
      <c r="D33" s="39">
        <f t="shared" si="0"/>
        <v>0</v>
      </c>
    </row>
    <row r="34" spans="1:4" x14ac:dyDescent="0.25">
      <c r="A34" s="3">
        <v>5</v>
      </c>
      <c r="B34" s="39">
        <f>IF('TREES CL'!D40&lt;0,0,B13)</f>
        <v>0</v>
      </c>
      <c r="C34" s="39">
        <f>IF('TREES CL'!D40&lt;0,0,B21)</f>
        <v>0</v>
      </c>
      <c r="D34" s="39">
        <f t="shared" si="0"/>
        <v>0</v>
      </c>
    </row>
  </sheetData>
  <mergeCells count="1">
    <mergeCell ref="A27:D27"/>
  </mergeCells>
  <conditionalFormatting sqref="A9:B13 D9:D13 A14:D16 A17:B21 D17:D21 A22:D34">
    <cfRule type="cellIs" dxfId="35" priority="12" operator="lessThan">
      <formula>0</formula>
    </cfRule>
  </conditionalFormatting>
  <conditionalFormatting sqref="B31:C34">
    <cfRule type="expression" dxfId="34" priority="6">
      <formula>#REF!&lt;0</formula>
    </cfRule>
  </conditionalFormatting>
  <conditionalFormatting sqref="B30:D34">
    <cfRule type="expression" dxfId="32" priority="1">
      <formula>#REF!&lt;0</formula>
    </cfRule>
  </conditionalFormatting>
  <pageMargins left="0.7" right="0.7" top="0.75" bottom="0.75" header="0.3" footer="0.3"/>
  <pageSetup orientation="portrait" horizontalDpi="4294967293" r:id="rId1"/>
  <extLst>
    <ext xmlns:x14="http://schemas.microsoft.com/office/spreadsheetml/2009/9/main" uri="{78C0D931-6437-407d-A8EE-F0AAD7539E65}">
      <x14:conditionalFormattings>
        <x14:conditionalFormatting xmlns:xm="http://schemas.microsoft.com/office/excel/2006/main">
          <x14:cfRule type="expression" priority="8" id="{6CB905D4-C073-4871-BEDE-F747358CDE13}">
            <xm:f>'TREES CL'!$D$36 &lt;0</xm:f>
            <x14:dxf>
              <fill>
                <patternFill>
                  <bgColor rgb="FFFF5050"/>
                </patternFill>
              </fill>
            </x14:dxf>
          </x14:cfRule>
          <xm:sqref>B30:D30 B31:C34</xm:sqref>
        </x14:conditionalFormatting>
        <x14:conditionalFormatting xmlns:xm="http://schemas.microsoft.com/office/excel/2006/main">
          <x14:cfRule type="expression" priority="7" id="{9B21327D-4365-48F3-AC31-AD4E1597B731}">
            <xm:f>'TREES CL'!$D$37&lt;0</xm:f>
            <x14:dxf>
              <fill>
                <patternFill>
                  <bgColor rgb="FFFF5050"/>
                </patternFill>
              </fill>
            </x14:dxf>
          </x14:cfRule>
          <xm:sqref>B31:D31</xm:sqref>
        </x14:conditionalFormatting>
        <x14:conditionalFormatting xmlns:xm="http://schemas.microsoft.com/office/excel/2006/main">
          <x14:cfRule type="expression" priority="11" id="{DAD9B62D-B636-4B3F-B7D2-90B32EFEA267}">
            <xm:f>'TREES CL'!$D$38&lt;0</xm:f>
            <x14:dxf>
              <fill>
                <patternFill>
                  <bgColor rgb="FFFF5050"/>
                </patternFill>
              </fill>
            </x14:dxf>
          </x14:cfRule>
          <xm:sqref>B32:D32</xm:sqref>
        </x14:conditionalFormatting>
        <x14:conditionalFormatting xmlns:xm="http://schemas.microsoft.com/office/excel/2006/main">
          <x14:cfRule type="expression" priority="4" id="{A8BAF9B3-3758-47B2-8BBB-04E49A0131DB}">
            <xm:f>'TREES CL'!$D$39&lt;0</xm:f>
            <x14:dxf>
              <fill>
                <patternFill>
                  <bgColor rgb="FFFF5050"/>
                </patternFill>
              </fill>
            </x14:dxf>
          </x14:cfRule>
          <xm:sqref>B33:D33</xm:sqref>
        </x14:conditionalFormatting>
        <x14:conditionalFormatting xmlns:xm="http://schemas.microsoft.com/office/excel/2006/main">
          <x14:cfRule type="expression" priority="2" id="{9A6D70C7-C8C4-43CD-8604-EEAB8F779784}">
            <xm:f>'TREES CL'!$D$40&lt;0</xm:f>
            <x14:dxf>
              <fill>
                <patternFill>
                  <bgColor rgb="FFFF5050"/>
                </patternFill>
              </fill>
            </x14:dxf>
          </x14:cfRule>
          <xm:sqref>B34:D34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0"/>
  <sheetViews>
    <sheetView zoomScaleNormal="100" workbookViewId="0">
      <selection activeCell="D13" sqref="D13"/>
    </sheetView>
  </sheetViews>
  <sheetFormatPr defaultColWidth="9.140625" defaultRowHeight="15" x14ac:dyDescent="0.25"/>
  <cols>
    <col min="1" max="1" width="15.42578125" customWidth="1"/>
    <col min="2" max="2" width="29.28515625" customWidth="1"/>
    <col min="3" max="3" width="24" customWidth="1"/>
    <col min="4" max="4" width="17.7109375" customWidth="1"/>
    <col min="5" max="5" width="17.42578125" customWidth="1"/>
    <col min="6" max="6" width="18.140625" customWidth="1"/>
    <col min="7" max="7" width="24.7109375" customWidth="1"/>
    <col min="8" max="8" width="14" customWidth="1"/>
    <col min="9" max="9" width="16.42578125" customWidth="1"/>
    <col min="10" max="10" width="17.7109375" customWidth="1"/>
    <col min="11" max="11" width="25" customWidth="1"/>
    <col min="12" max="12" width="10.140625" bestFit="1" customWidth="1"/>
  </cols>
  <sheetData>
    <row r="1" spans="1:7" ht="31.5" x14ac:dyDescent="0.5">
      <c r="A1" s="1" t="s">
        <v>32</v>
      </c>
    </row>
    <row r="3" spans="1:7" ht="21" x14ac:dyDescent="0.35">
      <c r="A3" s="43" t="s">
        <v>3</v>
      </c>
      <c r="B3" t="s">
        <v>33</v>
      </c>
    </row>
    <row r="4" spans="1:7" ht="21" x14ac:dyDescent="0.35">
      <c r="A4" s="51"/>
    </row>
    <row r="5" spans="1:7" ht="18.75" x14ac:dyDescent="0.3">
      <c r="A5" s="7" t="s">
        <v>230</v>
      </c>
    </row>
    <row r="6" spans="1:7" ht="18" x14ac:dyDescent="0.35">
      <c r="A6" s="2" t="s">
        <v>4</v>
      </c>
      <c r="B6" s="25" t="s">
        <v>231</v>
      </c>
      <c r="C6" s="24" t="s">
        <v>7</v>
      </c>
    </row>
    <row r="7" spans="1:7" x14ac:dyDescent="0.25">
      <c r="A7" s="3">
        <v>1</v>
      </c>
      <c r="B7" s="47"/>
      <c r="C7" s="3"/>
    </row>
    <row r="8" spans="1:7" x14ac:dyDescent="0.25">
      <c r="A8" s="3">
        <v>2</v>
      </c>
      <c r="B8" s="47"/>
      <c r="C8" s="3"/>
    </row>
    <row r="9" spans="1:7" x14ac:dyDescent="0.25">
      <c r="A9" s="3">
        <v>3</v>
      </c>
      <c r="B9" s="47"/>
      <c r="C9" s="3"/>
    </row>
    <row r="10" spans="1:7" x14ac:dyDescent="0.25">
      <c r="A10" s="3">
        <v>4</v>
      </c>
      <c r="B10" s="47"/>
      <c r="C10" s="3"/>
    </row>
    <row r="11" spans="1:7" x14ac:dyDescent="0.25">
      <c r="A11" s="3">
        <v>5</v>
      </c>
      <c r="B11" s="47"/>
      <c r="C11" s="3"/>
    </row>
    <row r="12" spans="1:7" x14ac:dyDescent="0.25">
      <c r="A12" s="179"/>
      <c r="B12" s="180"/>
      <c r="C12" s="179"/>
      <c r="E12" s="179"/>
      <c r="F12" s="180"/>
      <c r="G12" s="179"/>
    </row>
    <row r="13" spans="1:7" ht="18.75" x14ac:dyDescent="0.3">
      <c r="A13" s="7" t="s">
        <v>232</v>
      </c>
      <c r="E13" s="179"/>
      <c r="F13" s="180"/>
      <c r="G13" s="179"/>
    </row>
    <row r="14" spans="1:7" ht="18" x14ac:dyDescent="0.35">
      <c r="A14" s="2" t="s">
        <v>4</v>
      </c>
      <c r="B14" s="25" t="s">
        <v>233</v>
      </c>
      <c r="C14" s="24" t="s">
        <v>7</v>
      </c>
      <c r="E14" s="179"/>
      <c r="F14" s="180"/>
      <c r="G14" s="179"/>
    </row>
    <row r="15" spans="1:7" x14ac:dyDescent="0.25">
      <c r="A15" s="3">
        <v>1</v>
      </c>
      <c r="B15" s="47"/>
      <c r="C15" s="3"/>
      <c r="E15" s="179"/>
      <c r="F15" s="180"/>
      <c r="G15" s="179"/>
    </row>
    <row r="16" spans="1:7" x14ac:dyDescent="0.25">
      <c r="A16" s="3">
        <v>2</v>
      </c>
      <c r="B16" s="47"/>
      <c r="C16" s="3"/>
      <c r="E16" s="179"/>
      <c r="F16" s="180"/>
      <c r="G16" s="179"/>
    </row>
    <row r="17" spans="1:7" x14ac:dyDescent="0.25">
      <c r="A17" s="3">
        <v>3</v>
      </c>
      <c r="B17" s="47"/>
      <c r="C17" s="3"/>
      <c r="E17" s="179"/>
      <c r="F17" s="180"/>
      <c r="G17" s="179"/>
    </row>
    <row r="18" spans="1:7" x14ac:dyDescent="0.25">
      <c r="A18" s="3">
        <v>4</v>
      </c>
      <c r="B18" s="47"/>
      <c r="C18" s="3"/>
      <c r="E18" s="179"/>
      <c r="F18" s="180"/>
      <c r="G18" s="179"/>
    </row>
    <row r="19" spans="1:7" x14ac:dyDescent="0.25">
      <c r="A19" s="3">
        <v>5</v>
      </c>
      <c r="B19" s="47"/>
      <c r="C19" s="3"/>
      <c r="E19" s="179"/>
      <c r="F19" s="180"/>
      <c r="G19" s="179"/>
    </row>
    <row r="20" spans="1:7" x14ac:dyDescent="0.25">
      <c r="B20" s="29"/>
    </row>
    <row r="21" spans="1:7" ht="18.75" x14ac:dyDescent="0.3">
      <c r="A21" s="7" t="s">
        <v>59</v>
      </c>
    </row>
    <row r="22" spans="1:7" x14ac:dyDescent="0.25">
      <c r="A22" s="2" t="s">
        <v>4</v>
      </c>
      <c r="B22" s="2" t="s">
        <v>35</v>
      </c>
      <c r="C22" s="2" t="s">
        <v>7</v>
      </c>
    </row>
    <row r="23" spans="1:7" x14ac:dyDescent="0.25">
      <c r="A23" s="3">
        <v>1</v>
      </c>
      <c r="B23" s="15"/>
      <c r="C23" s="3"/>
    </row>
    <row r="24" spans="1:7" x14ac:dyDescent="0.25">
      <c r="A24" s="3">
        <v>2</v>
      </c>
      <c r="B24" s="15"/>
      <c r="C24" s="3"/>
    </row>
    <row r="25" spans="1:7" x14ac:dyDescent="0.25">
      <c r="A25" s="3">
        <v>3</v>
      </c>
      <c r="B25" s="15"/>
      <c r="C25" s="3"/>
    </row>
    <row r="26" spans="1:7" x14ac:dyDescent="0.25">
      <c r="A26" s="3">
        <v>4</v>
      </c>
      <c r="B26" s="15"/>
      <c r="C26" s="3"/>
    </row>
    <row r="27" spans="1:7" x14ac:dyDescent="0.25">
      <c r="A27" s="3">
        <v>5</v>
      </c>
      <c r="B27" s="15"/>
      <c r="C27" s="3"/>
    </row>
    <row r="29" spans="1:7" s="38" customFormat="1" x14ac:dyDescent="0.25">
      <c r="B29" s="48"/>
    </row>
    <row r="31" spans="1:7" ht="21" x14ac:dyDescent="0.35">
      <c r="A31" s="44" t="s">
        <v>8</v>
      </c>
    </row>
    <row r="32" spans="1:7" ht="30" customHeight="1" x14ac:dyDescent="0.3">
      <c r="A32" s="7" t="s">
        <v>234</v>
      </c>
    </row>
    <row r="33" spans="1:12" ht="18" x14ac:dyDescent="0.35">
      <c r="A33" s="160" t="s">
        <v>36</v>
      </c>
      <c r="B33" s="160"/>
      <c r="C33" s="160"/>
    </row>
    <row r="35" spans="1:12" ht="18" x14ac:dyDescent="0.35">
      <c r="A35" s="2" t="s">
        <v>4</v>
      </c>
      <c r="B35" s="25" t="s">
        <v>231</v>
      </c>
      <c r="C35" s="26" t="s">
        <v>37</v>
      </c>
      <c r="D35" s="34"/>
      <c r="E35" s="35"/>
      <c r="F35" s="35"/>
    </row>
    <row r="36" spans="1:12" x14ac:dyDescent="0.25">
      <c r="A36" s="3">
        <v>1</v>
      </c>
      <c r="B36" s="157">
        <f>B7</f>
        <v>0</v>
      </c>
      <c r="C36" s="14">
        <f>0.524417*B36/1.645006</f>
        <v>0</v>
      </c>
      <c r="D36" s="27"/>
      <c r="E36" s="10"/>
      <c r="I36" s="13"/>
      <c r="J36" s="13"/>
      <c r="K36" s="16"/>
      <c r="L36" s="17"/>
    </row>
    <row r="37" spans="1:12" ht="15.75" customHeight="1" x14ac:dyDescent="0.25">
      <c r="A37" s="3">
        <v>2</v>
      </c>
      <c r="B37" s="157">
        <f>B8</f>
        <v>0</v>
      </c>
      <c r="C37" s="14">
        <f>0.524417*B37/1.645006</f>
        <v>0</v>
      </c>
      <c r="D37" s="27"/>
      <c r="E37" s="10"/>
      <c r="I37" s="18"/>
      <c r="J37" s="16"/>
      <c r="K37" s="16"/>
      <c r="L37" s="16"/>
    </row>
    <row r="38" spans="1:12" ht="15.75" customHeight="1" x14ac:dyDescent="0.25">
      <c r="A38" s="3">
        <v>3</v>
      </c>
      <c r="B38" s="157">
        <f>B9</f>
        <v>0</v>
      </c>
      <c r="C38" s="14">
        <f>0.524417*B38/1.645006</f>
        <v>0</v>
      </c>
      <c r="D38" s="27"/>
      <c r="E38" s="10"/>
      <c r="I38" s="19"/>
      <c r="J38" s="16"/>
      <c r="K38" s="16"/>
      <c r="L38" s="16"/>
    </row>
    <row r="39" spans="1:12" ht="16.5" customHeight="1" x14ac:dyDescent="0.25">
      <c r="A39" s="3">
        <v>4</v>
      </c>
      <c r="B39" s="157">
        <f>B10</f>
        <v>0</v>
      </c>
      <c r="C39" s="14">
        <f>0.524417*B39/1.645006</f>
        <v>0</v>
      </c>
      <c r="D39" s="27"/>
      <c r="E39" s="10"/>
      <c r="I39" s="18"/>
      <c r="J39" s="16"/>
      <c r="K39" s="16"/>
      <c r="L39" s="16"/>
    </row>
    <row r="40" spans="1:12" x14ac:dyDescent="0.25">
      <c r="A40" s="3">
        <v>5</v>
      </c>
      <c r="B40" s="157">
        <f>B11</f>
        <v>0</v>
      </c>
      <c r="C40" s="14">
        <f>0.524417*B40/1.645006</f>
        <v>0</v>
      </c>
      <c r="D40" s="27"/>
      <c r="E40" s="10"/>
      <c r="I40" s="20"/>
      <c r="J40" s="16"/>
      <c r="K40" s="16"/>
      <c r="L40" s="16"/>
    </row>
    <row r="41" spans="1:12" x14ac:dyDescent="0.25">
      <c r="A41" s="179"/>
      <c r="B41" s="181"/>
      <c r="C41" s="179"/>
      <c r="D41" s="179"/>
      <c r="E41" s="10"/>
      <c r="I41" s="20"/>
      <c r="J41" s="16"/>
      <c r="K41" s="16"/>
      <c r="L41" s="16"/>
    </row>
    <row r="42" spans="1:12" ht="18.75" x14ac:dyDescent="0.3">
      <c r="A42" s="7" t="s">
        <v>235</v>
      </c>
      <c r="D42" s="179"/>
      <c r="E42" s="10"/>
      <c r="I42" s="20"/>
      <c r="J42" s="16"/>
      <c r="K42" s="16"/>
      <c r="L42" s="16"/>
    </row>
    <row r="43" spans="1:12" ht="18" x14ac:dyDescent="0.35">
      <c r="A43" s="160" t="s">
        <v>36</v>
      </c>
      <c r="B43" s="160"/>
      <c r="C43" s="160"/>
      <c r="D43" s="179"/>
      <c r="E43" s="10"/>
      <c r="I43" s="20"/>
      <c r="J43" s="16"/>
      <c r="K43" s="16"/>
      <c r="L43" s="16"/>
    </row>
    <row r="44" spans="1:12" x14ac:dyDescent="0.25">
      <c r="D44" s="179"/>
      <c r="E44" s="10"/>
      <c r="I44" s="20"/>
      <c r="J44" s="16"/>
      <c r="K44" s="16"/>
      <c r="L44" s="16"/>
    </row>
    <row r="45" spans="1:12" ht="18" x14ac:dyDescent="0.35">
      <c r="A45" s="2" t="s">
        <v>4</v>
      </c>
      <c r="B45" s="25" t="s">
        <v>233</v>
      </c>
      <c r="C45" s="24" t="s">
        <v>37</v>
      </c>
      <c r="D45" s="179"/>
      <c r="E45" s="10"/>
      <c r="I45" s="20"/>
      <c r="J45" s="16"/>
      <c r="K45" s="16"/>
      <c r="L45" s="16"/>
    </row>
    <row r="46" spans="1:12" x14ac:dyDescent="0.25">
      <c r="A46" s="3">
        <v>1</v>
      </c>
      <c r="B46" s="157">
        <f>B15</f>
        <v>0</v>
      </c>
      <c r="C46" s="3">
        <f>0.524417*B46/1.645006</f>
        <v>0</v>
      </c>
      <c r="D46" s="179"/>
      <c r="E46" s="10"/>
      <c r="I46" s="20"/>
      <c r="J46" s="16"/>
      <c r="K46" s="16"/>
      <c r="L46" s="16"/>
    </row>
    <row r="47" spans="1:12" x14ac:dyDescent="0.25">
      <c r="A47" s="3">
        <v>2</v>
      </c>
      <c r="B47" s="157">
        <f t="shared" ref="B47:B50" si="0">B16</f>
        <v>0</v>
      </c>
      <c r="C47" s="3">
        <f>0.524417*B47/1.645006</f>
        <v>0</v>
      </c>
      <c r="D47" s="179"/>
      <c r="E47" s="10"/>
      <c r="I47" s="20"/>
      <c r="J47" s="16"/>
      <c r="K47" s="16"/>
      <c r="L47" s="16"/>
    </row>
    <row r="48" spans="1:12" x14ac:dyDescent="0.25">
      <c r="A48" s="3">
        <v>3</v>
      </c>
      <c r="B48" s="157">
        <f t="shared" si="0"/>
        <v>0</v>
      </c>
      <c r="C48" s="3">
        <f>0.524417*B48/1.645006</f>
        <v>0</v>
      </c>
      <c r="D48" s="179"/>
      <c r="E48" s="10"/>
      <c r="I48" s="20"/>
      <c r="J48" s="16"/>
      <c r="K48" s="16"/>
      <c r="L48" s="16"/>
    </row>
    <row r="49" spans="1:12" x14ac:dyDescent="0.25">
      <c r="A49" s="3">
        <v>4</v>
      </c>
      <c r="B49" s="157">
        <f t="shared" si="0"/>
        <v>0</v>
      </c>
      <c r="C49" s="3">
        <f>0.524417*B49/1.645006</f>
        <v>0</v>
      </c>
      <c r="D49" s="179"/>
      <c r="E49" s="10"/>
      <c r="I49" s="20"/>
      <c r="J49" s="16"/>
      <c r="K49" s="16"/>
      <c r="L49" s="16"/>
    </row>
    <row r="50" spans="1:12" x14ac:dyDescent="0.25">
      <c r="A50" s="3">
        <v>5</v>
      </c>
      <c r="B50" s="157">
        <f>B19</f>
        <v>0</v>
      </c>
      <c r="C50" s="3">
        <f>0.524417*B50/1.645006</f>
        <v>0</v>
      </c>
      <c r="D50" s="179"/>
      <c r="E50" s="10"/>
      <c r="I50" s="20"/>
      <c r="J50" s="16"/>
      <c r="K50" s="16"/>
      <c r="L50" s="16"/>
    </row>
    <row r="51" spans="1:12" ht="18.75" customHeight="1" x14ac:dyDescent="0.25">
      <c r="I51" s="19"/>
      <c r="J51" s="16"/>
      <c r="K51" s="16"/>
      <c r="L51" s="16"/>
    </row>
    <row r="52" spans="1:12" ht="18.75" x14ac:dyDescent="0.3">
      <c r="A52" s="7" t="s">
        <v>38</v>
      </c>
      <c r="I52" s="21"/>
      <c r="J52" s="16"/>
      <c r="K52" s="16"/>
      <c r="L52" s="16"/>
    </row>
    <row r="53" spans="1:12" ht="18" x14ac:dyDescent="0.35">
      <c r="A53" s="160" t="s">
        <v>39</v>
      </c>
      <c r="B53" s="160"/>
      <c r="C53" s="160"/>
      <c r="D53" s="160"/>
      <c r="E53" s="160"/>
    </row>
    <row r="54" spans="1:12" x14ac:dyDescent="0.25">
      <c r="E54" s="23"/>
      <c r="F54" s="23"/>
    </row>
    <row r="55" spans="1:12" ht="18" x14ac:dyDescent="0.35">
      <c r="A55" s="11" t="s">
        <v>4</v>
      </c>
      <c r="B55" s="11" t="s">
        <v>217</v>
      </c>
      <c r="C55" s="11" t="s">
        <v>31</v>
      </c>
      <c r="D55" s="25" t="s">
        <v>110</v>
      </c>
      <c r="E55" s="25" t="s">
        <v>62</v>
      </c>
      <c r="F55" s="25" t="s">
        <v>40</v>
      </c>
    </row>
    <row r="56" spans="1:12" x14ac:dyDescent="0.25">
      <c r="A56" s="3">
        <v>1</v>
      </c>
      <c r="B56" s="37">
        <f>'TREES CL'!D36</f>
        <v>0</v>
      </c>
      <c r="C56" s="37">
        <f>Removals!D30</f>
        <v>0</v>
      </c>
      <c r="D56" s="39">
        <f>ABS(B56*C36)</f>
        <v>0</v>
      </c>
      <c r="E56" s="39">
        <f>C56*C46</f>
        <v>0</v>
      </c>
      <c r="F56" s="37">
        <f>ABS(D56)+ABS(E56)</f>
        <v>0</v>
      </c>
    </row>
    <row r="57" spans="1:12" x14ac:dyDescent="0.25">
      <c r="A57" s="3">
        <v>2</v>
      </c>
      <c r="B57" s="37">
        <f>'TREES CL'!D37</f>
        <v>0</v>
      </c>
      <c r="C57" s="37">
        <f>Removals!D31</f>
        <v>0</v>
      </c>
      <c r="D57" s="39">
        <f>ABS(B57*C37)</f>
        <v>0</v>
      </c>
      <c r="E57" s="39">
        <f t="shared" ref="E57:E60" si="1">C57*C47</f>
        <v>0</v>
      </c>
      <c r="F57" s="37">
        <f>ABS(D57)+ABS(E57)</f>
        <v>0</v>
      </c>
    </row>
    <row r="58" spans="1:12" x14ac:dyDescent="0.25">
      <c r="A58" s="3">
        <v>3</v>
      </c>
      <c r="B58" s="37">
        <f>'TREES CL'!D38</f>
        <v>0</v>
      </c>
      <c r="C58" s="37">
        <f>Removals!D32</f>
        <v>0</v>
      </c>
      <c r="D58" s="39">
        <f>ABS(B58*C38)</f>
        <v>0</v>
      </c>
      <c r="E58" s="39">
        <f t="shared" si="1"/>
        <v>0</v>
      </c>
      <c r="F58" s="37">
        <f>ABS(D58)+ABS(E58)</f>
        <v>0</v>
      </c>
    </row>
    <row r="59" spans="1:12" x14ac:dyDescent="0.25">
      <c r="A59" s="3">
        <v>4</v>
      </c>
      <c r="B59" s="37">
        <f>'TREES CL'!D39</f>
        <v>0</v>
      </c>
      <c r="C59" s="37">
        <f>Removals!D33</f>
        <v>0</v>
      </c>
      <c r="D59" s="39">
        <f>ABS(B59*C39)</f>
        <v>0</v>
      </c>
      <c r="E59" s="39">
        <f>C59*C49</f>
        <v>0</v>
      </c>
      <c r="F59" s="37">
        <f>ABS(D59)+ABS(E59)</f>
        <v>0</v>
      </c>
    </row>
    <row r="60" spans="1:12" x14ac:dyDescent="0.25">
      <c r="A60" s="3">
        <v>5</v>
      </c>
      <c r="B60" s="37">
        <f>'TREES CL'!D40</f>
        <v>0</v>
      </c>
      <c r="C60" s="37">
        <f>Removals!D34</f>
        <v>0</v>
      </c>
      <c r="D60" s="39">
        <f>ABS(B60*C40)</f>
        <v>0</v>
      </c>
      <c r="E60" s="39">
        <f t="shared" si="1"/>
        <v>0</v>
      </c>
      <c r="F60" s="37">
        <f>ABS(D60)+ABS(E60)</f>
        <v>0</v>
      </c>
    </row>
    <row r="62" spans="1:12" ht="18.75" x14ac:dyDescent="0.3">
      <c r="A62" s="7" t="s">
        <v>41</v>
      </c>
    </row>
    <row r="63" spans="1:12" ht="18" x14ac:dyDescent="0.35">
      <c r="A63" s="160" t="s">
        <v>42</v>
      </c>
      <c r="B63" s="160"/>
      <c r="C63" s="160"/>
      <c r="D63" s="160"/>
      <c r="E63" s="160"/>
    </row>
    <row r="65" spans="1:7" ht="18" x14ac:dyDescent="0.35">
      <c r="A65" s="11" t="s">
        <v>4</v>
      </c>
      <c r="B65" s="11" t="s">
        <v>217</v>
      </c>
      <c r="C65" s="11" t="s">
        <v>31</v>
      </c>
      <c r="D65" s="11" t="s">
        <v>35</v>
      </c>
      <c r="E65" s="11" t="s">
        <v>111</v>
      </c>
      <c r="F65" s="11" t="s">
        <v>63</v>
      </c>
      <c r="G65" s="11" t="s">
        <v>43</v>
      </c>
    </row>
    <row r="66" spans="1:7" x14ac:dyDescent="0.25">
      <c r="A66" s="3">
        <v>1</v>
      </c>
      <c r="B66" s="37">
        <f>'TREES CL'!D36</f>
        <v>0</v>
      </c>
      <c r="C66" s="37">
        <f>Removals!D30</f>
        <v>0</v>
      </c>
      <c r="D66" s="15">
        <f>IF(B66&lt;0,0,B23)</f>
        <v>0</v>
      </c>
      <c r="E66" s="37">
        <f>B66*D66</f>
        <v>0</v>
      </c>
      <c r="F66" s="28">
        <f>C66*D66</f>
        <v>0</v>
      </c>
      <c r="G66" s="28">
        <f>E66+F66</f>
        <v>0</v>
      </c>
    </row>
    <row r="67" spans="1:7" x14ac:dyDescent="0.25">
      <c r="A67" s="3">
        <v>2</v>
      </c>
      <c r="B67" s="37">
        <f>'TREES CL'!D37</f>
        <v>0</v>
      </c>
      <c r="C67" s="37">
        <f>Removals!D31</f>
        <v>0</v>
      </c>
      <c r="D67" s="15">
        <f>IF(B67&lt;0,0,B24)</f>
        <v>0</v>
      </c>
      <c r="E67" s="37">
        <f>B67*D67</f>
        <v>0</v>
      </c>
      <c r="F67" s="28">
        <f>C67*D67</f>
        <v>0</v>
      </c>
      <c r="G67" s="28">
        <f>E67+F67</f>
        <v>0</v>
      </c>
    </row>
    <row r="68" spans="1:7" x14ac:dyDescent="0.25">
      <c r="A68" s="3">
        <v>3</v>
      </c>
      <c r="B68" s="37">
        <f>'TREES CL'!D38</f>
        <v>0</v>
      </c>
      <c r="C68" s="37">
        <f>Removals!D32</f>
        <v>0</v>
      </c>
      <c r="D68" s="15">
        <f>IF(B68&lt;0,0,B25)</f>
        <v>0</v>
      </c>
      <c r="E68" s="37">
        <f>B68*D68</f>
        <v>0</v>
      </c>
      <c r="F68" s="28">
        <f>C68*D68</f>
        <v>0</v>
      </c>
      <c r="G68" s="28">
        <f>E68+F68</f>
        <v>0</v>
      </c>
    </row>
    <row r="69" spans="1:7" x14ac:dyDescent="0.25">
      <c r="A69" s="3">
        <v>4</v>
      </c>
      <c r="B69" s="37">
        <f>'TREES CL'!D39</f>
        <v>0</v>
      </c>
      <c r="C69" s="37">
        <f>Removals!D33</f>
        <v>0</v>
      </c>
      <c r="D69" s="15">
        <f>IF(B69&lt;0,0,B26)</f>
        <v>0</v>
      </c>
      <c r="E69" s="37">
        <f>B69*D69</f>
        <v>0</v>
      </c>
      <c r="F69" s="28">
        <f>C69*D69</f>
        <v>0</v>
      </c>
      <c r="G69" s="28">
        <f>E69+F69</f>
        <v>0</v>
      </c>
    </row>
    <row r="70" spans="1:7" x14ac:dyDescent="0.25">
      <c r="A70" s="3">
        <v>5</v>
      </c>
      <c r="B70" s="37">
        <f>'TREES CL'!D40</f>
        <v>0</v>
      </c>
      <c r="C70" s="37">
        <f>Removals!D34</f>
        <v>0</v>
      </c>
      <c r="D70" s="15">
        <f>IF(B70&lt;0,0,B27)</f>
        <v>0</v>
      </c>
      <c r="E70" s="37">
        <f>B70*D70</f>
        <v>0</v>
      </c>
      <c r="F70" s="28">
        <f>C70*D70</f>
        <v>0</v>
      </c>
      <c r="G70" s="28">
        <f>E70+F70</f>
        <v>0</v>
      </c>
    </row>
  </sheetData>
  <mergeCells count="4">
    <mergeCell ref="A33:C33"/>
    <mergeCell ref="A53:E53"/>
    <mergeCell ref="A63:E63"/>
    <mergeCell ref="A43:C43"/>
  </mergeCells>
  <phoneticPr fontId="20" type="noConversion"/>
  <conditionalFormatting sqref="B66:B70">
    <cfRule type="cellIs" dxfId="27" priority="6" operator="lessThan">
      <formula>0</formula>
    </cfRule>
  </conditionalFormatting>
  <conditionalFormatting sqref="B56:E60">
    <cfRule type="cellIs" dxfId="26" priority="16" operator="lessThan">
      <formula>0</formula>
    </cfRule>
  </conditionalFormatting>
  <conditionalFormatting sqref="D66">
    <cfRule type="expression" dxfId="25" priority="5">
      <formula>$B$66&lt;0</formula>
    </cfRule>
  </conditionalFormatting>
  <conditionalFormatting sqref="D67">
    <cfRule type="expression" dxfId="24" priority="4">
      <formula>$B$67&lt;0</formula>
    </cfRule>
  </conditionalFormatting>
  <conditionalFormatting sqref="D68">
    <cfRule type="expression" dxfId="23" priority="3">
      <formula>$B$68&lt;0</formula>
    </cfRule>
  </conditionalFormatting>
  <conditionalFormatting sqref="D69">
    <cfRule type="expression" dxfId="22" priority="2">
      <formula>$B$69&lt;0</formula>
    </cfRule>
  </conditionalFormatting>
  <conditionalFormatting sqref="D70">
    <cfRule type="expression" dxfId="21" priority="1">
      <formula>$B$70&lt;0</formula>
    </cfRule>
  </conditionalFormatting>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3626D-F758-4A02-89C9-7F58EBB09544}">
  <dimension ref="A1:K62"/>
  <sheetViews>
    <sheetView workbookViewId="0">
      <selection activeCell="D58" sqref="D58"/>
    </sheetView>
  </sheetViews>
  <sheetFormatPr defaultRowHeight="15" x14ac:dyDescent="0.25"/>
  <cols>
    <col min="1" max="1" width="18.85546875" customWidth="1"/>
    <col min="2" max="2" width="28.5703125" customWidth="1"/>
    <col min="3" max="3" width="22.140625" bestFit="1" customWidth="1"/>
    <col min="4" max="4" width="18" customWidth="1"/>
    <col min="5" max="5" width="15" customWidth="1"/>
    <col min="6" max="6" width="14.7109375" customWidth="1"/>
    <col min="7" max="7" width="13.7109375" customWidth="1"/>
    <col min="8" max="8" width="18.140625" customWidth="1"/>
    <col min="9" max="9" width="17.5703125" bestFit="1" customWidth="1"/>
  </cols>
  <sheetData>
    <row r="1" spans="1:8" ht="31.5" x14ac:dyDescent="0.5">
      <c r="A1" s="1" t="s">
        <v>79</v>
      </c>
    </row>
    <row r="3" spans="1:8" ht="21" x14ac:dyDescent="0.35">
      <c r="A3" s="43" t="s">
        <v>3</v>
      </c>
    </row>
    <row r="5" spans="1:8" ht="18.75" x14ac:dyDescent="0.3">
      <c r="A5" s="7" t="s">
        <v>91</v>
      </c>
    </row>
    <row r="6" spans="1:8" ht="15.75" customHeight="1" x14ac:dyDescent="0.25">
      <c r="A6" s="161" t="s">
        <v>92</v>
      </c>
      <c r="B6" s="161"/>
      <c r="C6" s="161"/>
      <c r="D6" s="161"/>
      <c r="E6" s="161"/>
      <c r="F6" s="46"/>
      <c r="G6" s="46"/>
      <c r="H6" s="46"/>
    </row>
    <row r="7" spans="1:8" ht="15" customHeight="1" x14ac:dyDescent="0.25">
      <c r="A7" s="161"/>
      <c r="B7" s="161"/>
      <c r="C7" s="161"/>
      <c r="D7" s="161"/>
      <c r="E7" s="161"/>
      <c r="F7" s="46"/>
      <c r="G7" s="46"/>
      <c r="H7" s="46"/>
    </row>
    <row r="8" spans="1:8" ht="15" customHeight="1" x14ac:dyDescent="0.25">
      <c r="A8" s="161"/>
      <c r="B8" s="161"/>
      <c r="C8" s="161"/>
      <c r="D8" s="161"/>
      <c r="E8" s="161"/>
      <c r="F8" s="62"/>
      <c r="G8" s="62"/>
      <c r="H8" s="62"/>
    </row>
    <row r="9" spans="1:8" x14ac:dyDescent="0.25">
      <c r="A9" s="2" t="s">
        <v>4</v>
      </c>
      <c r="B9" s="2" t="s">
        <v>112</v>
      </c>
      <c r="C9" s="2" t="s">
        <v>6</v>
      </c>
      <c r="D9" s="2" t="s">
        <v>7</v>
      </c>
    </row>
    <row r="10" spans="1:8" ht="18" x14ac:dyDescent="0.35">
      <c r="A10" s="3">
        <v>1</v>
      </c>
      <c r="B10" s="37"/>
      <c r="C10" s="3" t="s">
        <v>22</v>
      </c>
      <c r="D10" s="4"/>
    </row>
    <row r="11" spans="1:8" ht="18" x14ac:dyDescent="0.35">
      <c r="A11" s="3">
        <v>2</v>
      </c>
      <c r="B11" s="37"/>
      <c r="C11" s="3" t="s">
        <v>22</v>
      </c>
      <c r="D11" s="4"/>
    </row>
    <row r="12" spans="1:8" ht="18" x14ac:dyDescent="0.35">
      <c r="A12" s="3">
        <v>3</v>
      </c>
      <c r="B12" s="37"/>
      <c r="C12" s="3" t="s">
        <v>22</v>
      </c>
      <c r="D12" s="4"/>
    </row>
    <row r="13" spans="1:8" ht="18" x14ac:dyDescent="0.35">
      <c r="A13" s="3">
        <v>4</v>
      </c>
      <c r="B13" s="37"/>
      <c r="C13" s="3" t="s">
        <v>22</v>
      </c>
      <c r="D13" s="4"/>
    </row>
    <row r="14" spans="1:8" ht="18" x14ac:dyDescent="0.35">
      <c r="A14" s="3">
        <v>5</v>
      </c>
      <c r="B14" s="37"/>
      <c r="C14" s="3" t="s">
        <v>22</v>
      </c>
      <c r="D14" s="4"/>
    </row>
    <row r="15" spans="1:8" x14ac:dyDescent="0.25">
      <c r="D15" s="33"/>
    </row>
    <row r="16" spans="1:8" ht="18.75" x14ac:dyDescent="0.3">
      <c r="A16" s="7" t="s">
        <v>93</v>
      </c>
    </row>
    <row r="17" spans="1:11" ht="15" customHeight="1" x14ac:dyDescent="0.25">
      <c r="A17" s="161" t="s">
        <v>94</v>
      </c>
      <c r="B17" s="161"/>
      <c r="C17" s="161"/>
      <c r="D17" s="161"/>
      <c r="E17" s="161"/>
      <c r="F17" s="46"/>
      <c r="G17" s="46"/>
      <c r="H17" s="46"/>
    </row>
    <row r="18" spans="1:11" x14ac:dyDescent="0.25">
      <c r="A18" s="161"/>
      <c r="B18" s="161"/>
      <c r="C18" s="161"/>
      <c r="D18" s="161"/>
      <c r="E18" s="161"/>
      <c r="F18" s="46"/>
      <c r="G18" s="46"/>
      <c r="H18" s="46"/>
    </row>
    <row r="19" spans="1:11" x14ac:dyDescent="0.25">
      <c r="A19" s="161"/>
      <c r="B19" s="161"/>
      <c r="C19" s="161"/>
      <c r="D19" s="161"/>
      <c r="E19" s="161"/>
      <c r="F19" s="62"/>
      <c r="G19" s="62"/>
      <c r="H19" s="62"/>
    </row>
    <row r="20" spans="1:11" x14ac:dyDescent="0.25">
      <c r="A20" s="2" t="s">
        <v>4</v>
      </c>
      <c r="B20" s="2" t="s">
        <v>113</v>
      </c>
      <c r="C20" s="2" t="s">
        <v>6</v>
      </c>
      <c r="D20" s="2" t="s">
        <v>7</v>
      </c>
    </row>
    <row r="21" spans="1:11" ht="18" x14ac:dyDescent="0.35">
      <c r="A21" s="3">
        <v>1</v>
      </c>
      <c r="B21" s="37"/>
      <c r="C21" s="3" t="s">
        <v>22</v>
      </c>
      <c r="D21" s="4"/>
    </row>
    <row r="22" spans="1:11" ht="18" x14ac:dyDescent="0.35">
      <c r="A22" s="3">
        <v>2</v>
      </c>
      <c r="B22" s="37"/>
      <c r="C22" s="3" t="s">
        <v>22</v>
      </c>
      <c r="D22" s="4"/>
    </row>
    <row r="23" spans="1:11" ht="18" x14ac:dyDescent="0.35">
      <c r="A23" s="3">
        <v>3</v>
      </c>
      <c r="B23" s="37"/>
      <c r="C23" s="3" t="s">
        <v>22</v>
      </c>
      <c r="D23" s="4"/>
    </row>
    <row r="24" spans="1:11" ht="18" x14ac:dyDescent="0.35">
      <c r="A24" s="3">
        <v>4</v>
      </c>
      <c r="B24" s="37"/>
      <c r="C24" s="3" t="s">
        <v>22</v>
      </c>
      <c r="D24" s="4"/>
    </row>
    <row r="25" spans="1:11" ht="18" x14ac:dyDescent="0.35">
      <c r="A25" s="3">
        <v>5</v>
      </c>
      <c r="B25" s="37"/>
      <c r="C25" s="3" t="s">
        <v>22</v>
      </c>
      <c r="D25" s="4"/>
    </row>
    <row r="26" spans="1:11" x14ac:dyDescent="0.25">
      <c r="A26" s="10"/>
      <c r="B26" s="88"/>
      <c r="C26" s="10"/>
    </row>
    <row r="27" spans="1:11" ht="18.75" x14ac:dyDescent="0.3">
      <c r="A27" s="7" t="s">
        <v>95</v>
      </c>
    </row>
    <row r="28" spans="1:11" ht="15" customHeight="1" x14ac:dyDescent="0.25">
      <c r="A28" s="161" t="s">
        <v>98</v>
      </c>
      <c r="B28" s="161"/>
      <c r="C28" s="161"/>
      <c r="D28" s="161"/>
      <c r="E28" s="161"/>
      <c r="F28" s="161"/>
      <c r="G28" s="161"/>
      <c r="H28" s="161"/>
      <c r="I28" s="46"/>
      <c r="J28" s="46"/>
      <c r="K28" s="46"/>
    </row>
    <row r="29" spans="1:11" x14ac:dyDescent="0.25">
      <c r="A29" s="161"/>
      <c r="B29" s="161"/>
      <c r="C29" s="161"/>
      <c r="D29" s="161"/>
      <c r="E29" s="161"/>
      <c r="F29" s="161"/>
      <c r="G29" s="161"/>
      <c r="H29" s="161"/>
      <c r="I29" s="46"/>
      <c r="J29" s="46"/>
      <c r="K29" s="46"/>
    </row>
    <row r="30" spans="1:11" x14ac:dyDescent="0.25">
      <c r="A30" s="161"/>
      <c r="B30" s="161"/>
      <c r="C30" s="161"/>
      <c r="D30" s="161"/>
      <c r="E30" s="161"/>
      <c r="F30" s="161"/>
      <c r="G30" s="161"/>
      <c r="H30" s="161"/>
      <c r="I30" s="137"/>
      <c r="J30" s="137"/>
      <c r="K30" s="137"/>
    </row>
    <row r="31" spans="1:11" x14ac:dyDescent="0.25">
      <c r="A31" s="2" t="s">
        <v>4</v>
      </c>
      <c r="B31" s="2" t="s">
        <v>114</v>
      </c>
      <c r="C31" s="2" t="s">
        <v>6</v>
      </c>
      <c r="D31" s="2" t="s">
        <v>7</v>
      </c>
    </row>
    <row r="32" spans="1:11" ht="18" x14ac:dyDescent="0.35">
      <c r="A32" s="3">
        <v>1</v>
      </c>
      <c r="B32" s="37"/>
      <c r="C32" s="3" t="s">
        <v>22</v>
      </c>
      <c r="D32" s="4"/>
    </row>
    <row r="33" spans="1:8" ht="18" x14ac:dyDescent="0.35">
      <c r="A33" s="3">
        <v>2</v>
      </c>
      <c r="B33" s="37"/>
      <c r="C33" s="3" t="s">
        <v>22</v>
      </c>
      <c r="D33" s="4"/>
    </row>
    <row r="34" spans="1:8" ht="18" x14ac:dyDescent="0.35">
      <c r="A34" s="3">
        <v>3</v>
      </c>
      <c r="B34" s="37"/>
      <c r="C34" s="3" t="s">
        <v>22</v>
      </c>
      <c r="D34" s="4"/>
    </row>
    <row r="35" spans="1:8" ht="18" x14ac:dyDescent="0.35">
      <c r="A35" s="3">
        <v>4</v>
      </c>
      <c r="B35" s="37"/>
      <c r="C35" s="3" t="s">
        <v>22</v>
      </c>
      <c r="D35" s="4"/>
    </row>
    <row r="36" spans="1:8" ht="18" x14ac:dyDescent="0.35">
      <c r="A36" s="3">
        <v>5</v>
      </c>
      <c r="B36" s="37"/>
      <c r="C36" s="3" t="s">
        <v>22</v>
      </c>
      <c r="D36" s="4"/>
    </row>
    <row r="37" spans="1:8" x14ac:dyDescent="0.25">
      <c r="D37" s="33"/>
    </row>
    <row r="38" spans="1:8" ht="18.75" x14ac:dyDescent="0.3">
      <c r="A38" s="7" t="s">
        <v>96</v>
      </c>
    </row>
    <row r="39" spans="1:8" ht="15" customHeight="1" x14ac:dyDescent="0.25">
      <c r="A39" s="161" t="s">
        <v>97</v>
      </c>
      <c r="B39" s="161"/>
      <c r="C39" s="161"/>
      <c r="D39" s="161"/>
      <c r="E39" s="161"/>
      <c r="F39" s="161"/>
      <c r="G39" s="161"/>
      <c r="H39" s="161"/>
    </row>
    <row r="40" spans="1:8" x14ac:dyDescent="0.25">
      <c r="A40" s="161"/>
      <c r="B40" s="161"/>
      <c r="C40" s="161"/>
      <c r="D40" s="161"/>
      <c r="E40" s="161"/>
      <c r="F40" s="161"/>
      <c r="G40" s="161"/>
      <c r="H40" s="161"/>
    </row>
    <row r="41" spans="1:8" x14ac:dyDescent="0.25">
      <c r="A41" s="161"/>
      <c r="B41" s="161"/>
      <c r="C41" s="161"/>
      <c r="D41" s="161"/>
      <c r="E41" s="161"/>
      <c r="F41" s="161"/>
      <c r="G41" s="161"/>
      <c r="H41" s="161"/>
    </row>
    <row r="42" spans="1:8" x14ac:dyDescent="0.25">
      <c r="A42" s="2" t="s">
        <v>4</v>
      </c>
      <c r="B42" s="2" t="s">
        <v>115</v>
      </c>
      <c r="C42" s="2" t="s">
        <v>6</v>
      </c>
      <c r="D42" s="2" t="s">
        <v>7</v>
      </c>
    </row>
    <row r="43" spans="1:8" ht="18" x14ac:dyDescent="0.35">
      <c r="A43" s="3">
        <v>1</v>
      </c>
      <c r="B43" s="37"/>
      <c r="C43" s="3" t="s">
        <v>22</v>
      </c>
      <c r="D43" s="4"/>
    </row>
    <row r="44" spans="1:8" ht="18" x14ac:dyDescent="0.35">
      <c r="A44" s="3">
        <v>2</v>
      </c>
      <c r="B44" s="37"/>
      <c r="C44" s="3" t="s">
        <v>22</v>
      </c>
      <c r="D44" s="4"/>
    </row>
    <row r="45" spans="1:8" ht="18" x14ac:dyDescent="0.35">
      <c r="A45" s="3">
        <v>3</v>
      </c>
      <c r="B45" s="37"/>
      <c r="C45" s="3" t="s">
        <v>22</v>
      </c>
      <c r="D45" s="4"/>
    </row>
    <row r="46" spans="1:8" ht="18" x14ac:dyDescent="0.35">
      <c r="A46" s="3">
        <v>4</v>
      </c>
      <c r="B46" s="37"/>
      <c r="C46" s="3" t="s">
        <v>22</v>
      </c>
      <c r="D46" s="4"/>
    </row>
    <row r="47" spans="1:8" ht="18" x14ac:dyDescent="0.35">
      <c r="A47" s="3">
        <v>5</v>
      </c>
      <c r="B47" s="37"/>
      <c r="C47" s="3" t="s">
        <v>22</v>
      </c>
      <c r="D47" s="4"/>
    </row>
    <row r="49" spans="1:11" s="38" customFormat="1" x14ac:dyDescent="0.25">
      <c r="B49" s="48"/>
    </row>
    <row r="51" spans="1:11" x14ac:dyDescent="0.25">
      <c r="A51" s="65" t="s">
        <v>229</v>
      </c>
    </row>
    <row r="54" spans="1:11" x14ac:dyDescent="0.25">
      <c r="A54" s="61"/>
      <c r="B54" s="61"/>
      <c r="C54" s="61"/>
      <c r="D54" s="61"/>
      <c r="E54" s="61"/>
      <c r="F54" s="61"/>
      <c r="G54" s="61"/>
      <c r="H54" s="29"/>
    </row>
    <row r="55" spans="1:11" x14ac:dyDescent="0.25">
      <c r="A55" s="29"/>
      <c r="B55" s="29"/>
      <c r="C55" s="29"/>
      <c r="D55" s="29"/>
      <c r="E55" s="29"/>
      <c r="F55" s="29"/>
      <c r="G55" s="29"/>
      <c r="H55" s="29"/>
    </row>
    <row r="56" spans="1:11" x14ac:dyDescent="0.25">
      <c r="A56" s="29"/>
      <c r="B56" s="29"/>
      <c r="C56" s="29"/>
      <c r="D56" s="29"/>
      <c r="E56" s="29"/>
      <c r="F56" s="29"/>
      <c r="G56" s="29"/>
      <c r="H56" s="29"/>
    </row>
    <row r="57" spans="1:11" x14ac:dyDescent="0.25">
      <c r="A57" s="29"/>
      <c r="B57" s="29"/>
      <c r="C57" s="29"/>
      <c r="D57" s="29"/>
      <c r="E57" s="29"/>
      <c r="F57" s="29"/>
      <c r="G57" s="29"/>
      <c r="H57" s="29"/>
    </row>
    <row r="61" spans="1:11" ht="18.75" customHeight="1" x14ac:dyDescent="0.25">
      <c r="E61" s="62"/>
      <c r="F61" s="62"/>
      <c r="G61" s="62"/>
      <c r="H61" s="62"/>
      <c r="I61" s="62"/>
      <c r="J61" s="62"/>
      <c r="K61" s="62"/>
    </row>
    <row r="62" spans="1:11" x14ac:dyDescent="0.25">
      <c r="A62" s="46"/>
      <c r="B62" s="46"/>
      <c r="C62" s="46"/>
      <c r="D62" s="46"/>
      <c r="E62" s="46"/>
      <c r="F62" s="46"/>
      <c r="G62" s="46"/>
      <c r="H62" s="46"/>
    </row>
  </sheetData>
  <mergeCells count="4">
    <mergeCell ref="A6:E8"/>
    <mergeCell ref="A17:E19"/>
    <mergeCell ref="A28:H30"/>
    <mergeCell ref="A39:H4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D9BF-34B9-4227-BBE0-DB85268094D6}">
  <dimension ref="A1:U36"/>
  <sheetViews>
    <sheetView workbookViewId="0">
      <selection activeCell="E10" sqref="E10"/>
    </sheetView>
  </sheetViews>
  <sheetFormatPr defaultRowHeight="15" x14ac:dyDescent="0.25"/>
  <cols>
    <col min="1" max="1" width="18.85546875" customWidth="1"/>
    <col min="2" max="2" width="28.5703125" customWidth="1"/>
    <col min="3" max="3" width="22.140625" bestFit="1" customWidth="1"/>
    <col min="4" max="4" width="18" customWidth="1"/>
    <col min="5" max="5" width="15" customWidth="1"/>
    <col min="6" max="6" width="13" customWidth="1"/>
    <col min="7" max="7" width="13.7109375" customWidth="1"/>
    <col min="8" max="8" width="18.140625" customWidth="1"/>
    <col min="9" max="9" width="17.5703125" bestFit="1" customWidth="1"/>
  </cols>
  <sheetData>
    <row r="1" spans="1:4" ht="31.5" x14ac:dyDescent="0.5">
      <c r="A1" s="1" t="s">
        <v>80</v>
      </c>
    </row>
    <row r="3" spans="1:4" ht="21" x14ac:dyDescent="0.35">
      <c r="A3" s="43" t="s">
        <v>3</v>
      </c>
      <c r="B3" t="s">
        <v>33</v>
      </c>
    </row>
    <row r="5" spans="1:4" ht="18.75" x14ac:dyDescent="0.3">
      <c r="A5" s="7" t="s">
        <v>67</v>
      </c>
    </row>
    <row r="6" spans="1:4" x14ac:dyDescent="0.25">
      <c r="A6" t="s">
        <v>84</v>
      </c>
    </row>
    <row r="7" spans="1:4" x14ac:dyDescent="0.25">
      <c r="A7" s="2" t="s">
        <v>4</v>
      </c>
      <c r="B7" s="2" t="s">
        <v>44</v>
      </c>
      <c r="C7" s="2" t="s">
        <v>7</v>
      </c>
    </row>
    <row r="8" spans="1:4" x14ac:dyDescent="0.25">
      <c r="A8" s="3">
        <v>1</v>
      </c>
      <c r="B8" s="32"/>
      <c r="C8" s="3"/>
    </row>
    <row r="9" spans="1:4" x14ac:dyDescent="0.25">
      <c r="A9" s="3">
        <v>2</v>
      </c>
      <c r="B9" s="32"/>
      <c r="C9" s="3"/>
    </row>
    <row r="10" spans="1:4" x14ac:dyDescent="0.25">
      <c r="A10" s="3">
        <v>3</v>
      </c>
      <c r="B10" s="32"/>
      <c r="C10" s="3"/>
    </row>
    <row r="11" spans="1:4" x14ac:dyDescent="0.25">
      <c r="A11" s="3">
        <v>4</v>
      </c>
      <c r="B11" s="32"/>
      <c r="C11" s="3"/>
    </row>
    <row r="12" spans="1:4" x14ac:dyDescent="0.25">
      <c r="A12" s="3">
        <v>5</v>
      </c>
      <c r="B12" s="32"/>
      <c r="C12" s="3"/>
      <c r="D12" s="29"/>
    </row>
    <row r="14" spans="1:4" s="38" customFormat="1" x14ac:dyDescent="0.25">
      <c r="B14" s="48"/>
    </row>
    <row r="16" spans="1:4" ht="21" x14ac:dyDescent="0.35">
      <c r="A16" s="44" t="s">
        <v>8</v>
      </c>
    </row>
    <row r="18" spans="1:21" ht="18.75" x14ac:dyDescent="0.3">
      <c r="A18" s="7" t="s">
        <v>86</v>
      </c>
    </row>
    <row r="19" spans="1:21" ht="18" x14ac:dyDescent="0.35">
      <c r="A19" s="160" t="s">
        <v>82</v>
      </c>
      <c r="B19" s="160"/>
      <c r="C19" s="160"/>
      <c r="D19" s="160"/>
      <c r="E19" s="160"/>
    </row>
    <row r="21" spans="1:21" ht="49.5" x14ac:dyDescent="0.35">
      <c r="A21" s="11" t="s">
        <v>4</v>
      </c>
      <c r="B21" s="11" t="s">
        <v>217</v>
      </c>
      <c r="C21" s="11" t="s">
        <v>112</v>
      </c>
      <c r="D21" s="11" t="s">
        <v>114</v>
      </c>
      <c r="E21" s="11" t="s">
        <v>99</v>
      </c>
      <c r="F21" s="11" t="s">
        <v>46</v>
      </c>
      <c r="G21" s="11" t="s">
        <v>116</v>
      </c>
      <c r="I21" s="61"/>
      <c r="J21" s="61"/>
      <c r="K21" s="61"/>
      <c r="L21" s="61"/>
      <c r="M21" s="61"/>
      <c r="N21" s="61"/>
      <c r="O21" s="61"/>
      <c r="P21" s="61"/>
      <c r="Q21" s="61"/>
      <c r="R21" s="61"/>
      <c r="S21" s="61"/>
      <c r="T21" s="61"/>
      <c r="U21" s="61"/>
    </row>
    <row r="22" spans="1:21" x14ac:dyDescent="0.25">
      <c r="A22" s="3">
        <v>1</v>
      </c>
      <c r="B22" s="37">
        <f>'TREES CL'!D36</f>
        <v>0</v>
      </c>
      <c r="C22" s="37">
        <f>'Deductions Double Counting'!B10</f>
        <v>0</v>
      </c>
      <c r="D22" s="37">
        <f>'Deductions Double Counting'!B32</f>
        <v>0</v>
      </c>
      <c r="E22" s="40">
        <f>IF(B22-C22-D22&lt;0, 0, B22-C22-D22)</f>
        <v>0</v>
      </c>
      <c r="F22" s="32">
        <f>IF(E22&lt;0,0,'Deductions BUF'!B8)</f>
        <v>0</v>
      </c>
      <c r="G22" s="40">
        <f>E22*F22</f>
        <v>0</v>
      </c>
      <c r="H22" s="52"/>
      <c r="I22" s="29"/>
    </row>
    <row r="23" spans="1:21" x14ac:dyDescent="0.25">
      <c r="A23" s="3">
        <v>2</v>
      </c>
      <c r="B23" s="37">
        <f>'TREES CL'!D37</f>
        <v>0</v>
      </c>
      <c r="C23" s="37">
        <f>'Deductions Double Counting'!B11</f>
        <v>0</v>
      </c>
      <c r="D23" s="37">
        <f>'Deductions Double Counting'!B33</f>
        <v>0</v>
      </c>
      <c r="E23" s="40">
        <f t="shared" ref="E23:E26" si="0">IF(B23-C23-D23&lt;0, 0, B23-C23-D23)</f>
        <v>0</v>
      </c>
      <c r="F23" s="32">
        <f>IF(E23&lt;0,0,'Deductions BUF'!B9)</f>
        <v>0</v>
      </c>
      <c r="G23" s="40">
        <f>E23*F23</f>
        <v>0</v>
      </c>
    </row>
    <row r="24" spans="1:21" x14ac:dyDescent="0.25">
      <c r="A24" s="3">
        <v>3</v>
      </c>
      <c r="B24" s="37">
        <f>'TREES CL'!D38</f>
        <v>0</v>
      </c>
      <c r="C24" s="37">
        <f>'Deductions Double Counting'!B12</f>
        <v>0</v>
      </c>
      <c r="D24" s="37">
        <f>'Deductions Double Counting'!B34</f>
        <v>0</v>
      </c>
      <c r="E24" s="40">
        <f t="shared" si="0"/>
        <v>0</v>
      </c>
      <c r="F24" s="32">
        <f>IF(E24&lt;0,0,'Deductions BUF'!B10)</f>
        <v>0</v>
      </c>
      <c r="G24" s="40">
        <f>E24*F24</f>
        <v>0</v>
      </c>
    </row>
    <row r="25" spans="1:21" x14ac:dyDescent="0.25">
      <c r="A25" s="3">
        <v>4</v>
      </c>
      <c r="B25" s="37">
        <f>'TREES CL'!D39</f>
        <v>0</v>
      </c>
      <c r="C25" s="37">
        <f>'Deductions Double Counting'!B13</f>
        <v>0</v>
      </c>
      <c r="D25" s="37">
        <f>'Deductions Double Counting'!B35</f>
        <v>0</v>
      </c>
      <c r="E25" s="40">
        <f t="shared" si="0"/>
        <v>0</v>
      </c>
      <c r="F25" s="32">
        <f>IF(E25&lt;0,0,'Deductions BUF'!B11)</f>
        <v>0</v>
      </c>
      <c r="G25" s="40">
        <f>E25*F25</f>
        <v>0</v>
      </c>
    </row>
    <row r="26" spans="1:21" x14ac:dyDescent="0.25">
      <c r="A26" s="3">
        <v>5</v>
      </c>
      <c r="B26" s="37">
        <f>'TREES CL'!D40</f>
        <v>0</v>
      </c>
      <c r="C26" s="37">
        <f>'Deductions Double Counting'!B14</f>
        <v>0</v>
      </c>
      <c r="D26" s="37">
        <f>'Deductions Double Counting'!B36</f>
        <v>0</v>
      </c>
      <c r="E26" s="40">
        <f t="shared" si="0"/>
        <v>0</v>
      </c>
      <c r="F26" s="32">
        <f>IF(E26&lt;0,0,'Deductions BUF'!B12)</f>
        <v>0</v>
      </c>
      <c r="G26" s="40">
        <f>E26*F26</f>
        <v>0</v>
      </c>
    </row>
    <row r="28" spans="1:21" ht="18.75" x14ac:dyDescent="0.3">
      <c r="A28" s="7" t="s">
        <v>81</v>
      </c>
    </row>
    <row r="29" spans="1:21" ht="18" x14ac:dyDescent="0.35">
      <c r="A29" s="160" t="s">
        <v>83</v>
      </c>
      <c r="B29" s="160"/>
      <c r="C29" s="160"/>
      <c r="D29" s="160"/>
      <c r="E29" s="160"/>
    </row>
    <row r="31" spans="1:21" ht="49.5" x14ac:dyDescent="0.35">
      <c r="A31" s="11" t="s">
        <v>4</v>
      </c>
      <c r="B31" s="11" t="s">
        <v>31</v>
      </c>
      <c r="C31" s="11" t="s">
        <v>113</v>
      </c>
      <c r="D31" s="11" t="s">
        <v>115</v>
      </c>
      <c r="E31" s="11" t="s">
        <v>45</v>
      </c>
      <c r="F31" s="11" t="s">
        <v>46</v>
      </c>
      <c r="G31" s="11" t="s">
        <v>100</v>
      </c>
      <c r="I31" s="61"/>
      <c r="J31" s="61"/>
      <c r="K31" s="61"/>
      <c r="L31" s="61"/>
      <c r="M31" s="61"/>
      <c r="N31" s="61"/>
      <c r="O31" s="61"/>
      <c r="P31" s="61"/>
      <c r="Q31" s="61"/>
      <c r="R31" s="61"/>
      <c r="S31" s="61"/>
      <c r="T31" s="61"/>
      <c r="U31" s="61"/>
    </row>
    <row r="32" spans="1:21" x14ac:dyDescent="0.25">
      <c r="A32" s="3">
        <v>1</v>
      </c>
      <c r="B32" s="40">
        <f>Removals!D30</f>
        <v>0</v>
      </c>
      <c r="C32" s="40">
        <f>'Deductions Double Counting'!B21</f>
        <v>0</v>
      </c>
      <c r="D32" s="40">
        <f>'Deductions Double Counting'!B43</f>
        <v>0</v>
      </c>
      <c r="E32" s="40">
        <f>IF(B32-C32-D32&lt;0, 0, B32-C32-D32)</f>
        <v>0</v>
      </c>
      <c r="F32" s="32">
        <f>IF(E22&lt;0,0,'Deductions BUF'!B8)</f>
        <v>0</v>
      </c>
      <c r="G32" s="28">
        <f>E32*F32</f>
        <v>0</v>
      </c>
      <c r="H32" s="52"/>
      <c r="I32" s="143"/>
    </row>
    <row r="33" spans="1:7" x14ac:dyDescent="0.25">
      <c r="A33" s="3">
        <v>2</v>
      </c>
      <c r="B33" s="40">
        <f>Removals!D31</f>
        <v>0</v>
      </c>
      <c r="C33" s="40">
        <f>'Deductions Double Counting'!B22</f>
        <v>0</v>
      </c>
      <c r="D33" s="40">
        <f>'Deductions Double Counting'!B44</f>
        <v>0</v>
      </c>
      <c r="E33" s="40">
        <f t="shared" ref="E33:E36" si="1">IF(B33-C33-D33&lt;0, 0, B33-C33-D33)</f>
        <v>0</v>
      </c>
      <c r="F33" s="32">
        <f>IF(E23&lt;0,0,'Deductions BUF'!B9)</f>
        <v>0</v>
      </c>
      <c r="G33" s="28">
        <f t="shared" ref="G33:G36" si="2">E33*F33</f>
        <v>0</v>
      </c>
    </row>
    <row r="34" spans="1:7" x14ac:dyDescent="0.25">
      <c r="A34" s="3">
        <v>3</v>
      </c>
      <c r="B34" s="40">
        <f>Removals!D32</f>
        <v>0</v>
      </c>
      <c r="C34" s="40">
        <f>'Deductions Double Counting'!B23</f>
        <v>0</v>
      </c>
      <c r="D34" s="40">
        <f>'Deductions Double Counting'!B45</f>
        <v>0</v>
      </c>
      <c r="E34" s="40">
        <f t="shared" si="1"/>
        <v>0</v>
      </c>
      <c r="F34" s="32">
        <f>IF(E24&lt;0,0,'Deductions BUF'!B10)</f>
        <v>0</v>
      </c>
      <c r="G34" s="28">
        <f t="shared" si="2"/>
        <v>0</v>
      </c>
    </row>
    <row r="35" spans="1:7" x14ac:dyDescent="0.25">
      <c r="A35" s="3">
        <v>4</v>
      </c>
      <c r="B35" s="40">
        <f>Removals!D33</f>
        <v>0</v>
      </c>
      <c r="C35" s="40">
        <f>'Deductions Double Counting'!B24</f>
        <v>0</v>
      </c>
      <c r="D35" s="40">
        <f>'Deductions Double Counting'!B46</f>
        <v>0</v>
      </c>
      <c r="E35" s="40">
        <f t="shared" si="1"/>
        <v>0</v>
      </c>
      <c r="F35" s="32">
        <f>IF(E25&lt;0,0,'Deductions BUF'!B11)</f>
        <v>0</v>
      </c>
      <c r="G35" s="28">
        <f t="shared" si="2"/>
        <v>0</v>
      </c>
    </row>
    <row r="36" spans="1:7" x14ac:dyDescent="0.25">
      <c r="A36" s="3">
        <v>5</v>
      </c>
      <c r="B36" s="40">
        <f>Removals!D34</f>
        <v>0</v>
      </c>
      <c r="C36" s="40">
        <f>'Deductions Double Counting'!B25</f>
        <v>0</v>
      </c>
      <c r="D36" s="40">
        <f>'Deductions Double Counting'!B47</f>
        <v>0</v>
      </c>
      <c r="E36" s="40">
        <f t="shared" si="1"/>
        <v>0</v>
      </c>
      <c r="F36" s="32">
        <f>IF(E26&lt;0,0,'Deductions BUF'!B12)</f>
        <v>0</v>
      </c>
      <c r="G36" s="28">
        <f t="shared" si="2"/>
        <v>0</v>
      </c>
    </row>
  </sheetData>
  <mergeCells count="2">
    <mergeCell ref="A19:E19"/>
    <mergeCell ref="A29:E29"/>
  </mergeCells>
  <conditionalFormatting sqref="B22:B26">
    <cfRule type="cellIs" dxfId="20" priority="1" operator="lessThan">
      <formula>0</formula>
    </cfRule>
  </conditionalFormatting>
  <conditionalFormatting sqref="E22:E26 B32:E36">
    <cfRule type="cellIs" dxfId="19" priority="16" operator="lessThan">
      <formula>0</formula>
    </cfRule>
  </conditionalFormatting>
  <conditionalFormatting sqref="F22">
    <cfRule type="expression" dxfId="18" priority="15">
      <formula>$B$55&lt;0</formula>
    </cfRule>
  </conditionalFormatting>
  <conditionalFormatting sqref="F23">
    <cfRule type="expression" dxfId="17" priority="14">
      <formula>$B$56&lt;0</formula>
    </cfRule>
  </conditionalFormatting>
  <conditionalFormatting sqref="F24">
    <cfRule type="expression" dxfId="16" priority="13">
      <formula>$B$57&lt;0</formula>
    </cfRule>
  </conditionalFormatting>
  <conditionalFormatting sqref="F25">
    <cfRule type="expression" dxfId="15" priority="12">
      <formula>$B$58&lt;0</formula>
    </cfRule>
  </conditionalFormatting>
  <conditionalFormatting sqref="F26">
    <cfRule type="expression" dxfId="14" priority="11">
      <formula>$B$59&lt;0</formula>
    </cfRule>
  </conditionalFormatting>
  <conditionalFormatting sqref="F32:F36">
    <cfRule type="expression" dxfId="13" priority="6">
      <formula>$B$55&lt;0</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5"/>
  <sheetViews>
    <sheetView workbookViewId="0">
      <selection activeCell="B9" sqref="B9"/>
    </sheetView>
  </sheetViews>
  <sheetFormatPr defaultColWidth="9.140625" defaultRowHeight="15" x14ac:dyDescent="0.25"/>
  <cols>
    <col min="1" max="1" width="29.7109375" customWidth="1"/>
    <col min="2" max="2" width="26.28515625" customWidth="1"/>
    <col min="3" max="3" width="34.7109375" customWidth="1"/>
    <col min="4" max="4" width="14.5703125" customWidth="1"/>
    <col min="5" max="5" width="15.7109375" customWidth="1"/>
  </cols>
  <sheetData>
    <row r="1" spans="1:8" ht="31.5" x14ac:dyDescent="0.5">
      <c r="A1" s="1" t="s">
        <v>47</v>
      </c>
    </row>
    <row r="3" spans="1:8" ht="21" x14ac:dyDescent="0.35">
      <c r="A3" s="43" t="s">
        <v>3</v>
      </c>
    </row>
    <row r="4" spans="1:8" ht="21" x14ac:dyDescent="0.35">
      <c r="A4" s="6"/>
    </row>
    <row r="5" spans="1:8" x14ac:dyDescent="0.25">
      <c r="A5" s="2" t="s">
        <v>48</v>
      </c>
      <c r="B5" s="2" t="s">
        <v>49</v>
      </c>
      <c r="C5" s="2" t="s">
        <v>7</v>
      </c>
    </row>
    <row r="6" spans="1:8" ht="18" x14ac:dyDescent="0.35">
      <c r="A6" s="4" t="s">
        <v>218</v>
      </c>
      <c r="B6" s="40">
        <f>'TREES CL'!D36</f>
        <v>0</v>
      </c>
      <c r="C6" s="4" t="s">
        <v>219</v>
      </c>
      <c r="E6" s="141"/>
      <c r="F6" s="142"/>
      <c r="G6" s="142"/>
      <c r="H6" s="142"/>
    </row>
    <row r="7" spans="1:8" ht="18" x14ac:dyDescent="0.35">
      <c r="A7" s="4" t="s">
        <v>105</v>
      </c>
      <c r="B7" s="37">
        <f>Removals!D30</f>
        <v>0</v>
      </c>
      <c r="C7" s="4" t="s">
        <v>106</v>
      </c>
    </row>
    <row r="8" spans="1:8" ht="18" x14ac:dyDescent="0.35">
      <c r="A8" s="140" t="s">
        <v>107</v>
      </c>
      <c r="B8" s="37">
        <f>'Deductions UNC &amp; LEAK'!D56</f>
        <v>0</v>
      </c>
      <c r="C8" s="140" t="s">
        <v>120</v>
      </c>
    </row>
    <row r="9" spans="1:8" ht="18" x14ac:dyDescent="0.35">
      <c r="A9" s="140" t="s">
        <v>117</v>
      </c>
      <c r="B9" s="37">
        <f>'Deductions UNC &amp; LEAK'!E56</f>
        <v>0</v>
      </c>
      <c r="C9" s="140" t="s">
        <v>120</v>
      </c>
    </row>
    <row r="10" spans="1:8" ht="18" x14ac:dyDescent="0.35">
      <c r="A10" s="4" t="s">
        <v>108</v>
      </c>
      <c r="B10" s="37">
        <f>'Deductions UNC &amp; LEAK'!E66</f>
        <v>0</v>
      </c>
      <c r="C10" s="140" t="s">
        <v>120</v>
      </c>
    </row>
    <row r="11" spans="1:8" ht="18" x14ac:dyDescent="0.35">
      <c r="A11" s="4" t="s">
        <v>118</v>
      </c>
      <c r="B11" s="37">
        <f>'Deductions UNC &amp; LEAK'!F66</f>
        <v>0</v>
      </c>
      <c r="C11" s="140" t="s">
        <v>120</v>
      </c>
    </row>
    <row r="12" spans="1:8" ht="18" x14ac:dyDescent="0.35">
      <c r="A12" s="4" t="s">
        <v>109</v>
      </c>
      <c r="B12" s="37">
        <f>'Deductions BUF'!G22</f>
        <v>0</v>
      </c>
      <c r="C12" s="4" t="s">
        <v>121</v>
      </c>
    </row>
    <row r="13" spans="1:8" ht="18" x14ac:dyDescent="0.35">
      <c r="A13" s="4" t="s">
        <v>119</v>
      </c>
      <c r="B13" s="37">
        <f>'Deductions BUF'!G32</f>
        <v>0</v>
      </c>
      <c r="C13" s="4" t="s">
        <v>121</v>
      </c>
    </row>
    <row r="14" spans="1:8" ht="18" x14ac:dyDescent="0.35">
      <c r="A14" s="4" t="s">
        <v>123</v>
      </c>
      <c r="B14" s="39">
        <f>'Deductions Double Counting'!B10</f>
        <v>0</v>
      </c>
      <c r="C14" s="140" t="s">
        <v>122</v>
      </c>
    </row>
    <row r="15" spans="1:8" ht="18" x14ac:dyDescent="0.35">
      <c r="A15" s="4" t="s">
        <v>124</v>
      </c>
      <c r="B15" s="39">
        <f>'Deductions Double Counting'!B21</f>
        <v>0</v>
      </c>
      <c r="C15" s="140" t="s">
        <v>122</v>
      </c>
    </row>
    <row r="16" spans="1:8" ht="18" x14ac:dyDescent="0.35">
      <c r="A16" s="4" t="s">
        <v>125</v>
      </c>
      <c r="B16" s="37">
        <f>'Deductions Double Counting'!B32</f>
        <v>0</v>
      </c>
      <c r="C16" s="140" t="s">
        <v>122</v>
      </c>
    </row>
    <row r="17" spans="1:11" ht="18" x14ac:dyDescent="0.35">
      <c r="A17" s="4" t="s">
        <v>126</v>
      </c>
      <c r="B17" s="37">
        <f>'Deductions Double Counting'!B43</f>
        <v>0</v>
      </c>
      <c r="C17" s="140" t="s">
        <v>122</v>
      </c>
    </row>
    <row r="19" spans="1:11" s="38" customFormat="1" x14ac:dyDescent="0.25"/>
    <row r="21" spans="1:11" ht="21" x14ac:dyDescent="0.35">
      <c r="A21" s="44" t="s">
        <v>8</v>
      </c>
    </row>
    <row r="23" spans="1:11" ht="18.75" x14ac:dyDescent="0.3">
      <c r="A23" s="138" t="s">
        <v>101</v>
      </c>
      <c r="B23" s="139"/>
      <c r="C23" s="139"/>
    </row>
    <row r="24" spans="1:11" ht="18" x14ac:dyDescent="0.35">
      <c r="A24" s="162" t="s">
        <v>102</v>
      </c>
      <c r="B24" s="162"/>
      <c r="C24" s="162"/>
    </row>
    <row r="25" spans="1:11" x14ac:dyDescent="0.25">
      <c r="A25" s="22"/>
      <c r="B25" s="22"/>
      <c r="C25" s="22"/>
    </row>
    <row r="26" spans="1:11" ht="18.75" x14ac:dyDescent="0.3">
      <c r="A26" s="138" t="s">
        <v>104</v>
      </c>
      <c r="B26" s="139"/>
    </row>
    <row r="27" spans="1:11" ht="18" x14ac:dyDescent="0.35">
      <c r="A27" s="160" t="s">
        <v>103</v>
      </c>
      <c r="B27" s="160"/>
      <c r="C27" s="160"/>
    </row>
    <row r="28" spans="1:11" x14ac:dyDescent="0.25">
      <c r="A28" s="22"/>
      <c r="B28" s="22"/>
      <c r="C28" s="22"/>
    </row>
    <row r="29" spans="1:11" ht="15.75" x14ac:dyDescent="0.25">
      <c r="A29" s="53" t="s">
        <v>50</v>
      </c>
    </row>
    <row r="30" spans="1:11" ht="16.5" thickBot="1" x14ac:dyDescent="0.3">
      <c r="A30" s="53"/>
    </row>
    <row r="31" spans="1:11" s="57" customFormat="1" ht="16.5" thickBot="1" x14ac:dyDescent="0.3">
      <c r="A31" s="49" t="s">
        <v>66</v>
      </c>
      <c r="B31" s="54">
        <f>IF(B6&lt;0,ROUND(B6-B8,0),IF((ROUND(B6-B12-B10-B8-B14-B16,0))&lt;0,0,(ROUND(B6-B12-B10-B8-B14-B16,0))))</f>
        <v>0</v>
      </c>
      <c r="C31" s="55"/>
      <c r="D31" s="56"/>
    </row>
    <row r="32" spans="1:11" ht="15.75" thickBot="1" x14ac:dyDescent="0.3">
      <c r="D32" s="29"/>
      <c r="E32" s="29"/>
      <c r="F32" s="29"/>
      <c r="G32" s="29"/>
      <c r="H32" s="29"/>
      <c r="I32" s="29"/>
      <c r="J32" s="29"/>
      <c r="K32" s="29"/>
    </row>
    <row r="33" spans="1:11" ht="16.5" thickBot="1" x14ac:dyDescent="0.3">
      <c r="A33" s="49" t="s">
        <v>65</v>
      </c>
      <c r="B33" s="54">
        <f>IF(B7&lt;0,0,IF((ROUND(B7-B9-B11-B13-B15-B17,0))&lt;0,0,(ROUND(B7-B9-B11-B13-B15-B17,0))))</f>
        <v>0</v>
      </c>
      <c r="D33" s="29"/>
      <c r="E33" s="29"/>
      <c r="F33" s="29"/>
      <c r="G33" s="29"/>
      <c r="H33" s="29"/>
      <c r="I33" s="29"/>
      <c r="J33" s="29"/>
      <c r="K33" s="29"/>
    </row>
    <row r="35" spans="1:11" x14ac:dyDescent="0.25">
      <c r="A35" s="29" t="s">
        <v>51</v>
      </c>
    </row>
  </sheetData>
  <mergeCells count="2">
    <mergeCell ref="A24:C24"/>
    <mergeCell ref="A27:C27"/>
  </mergeCells>
  <conditionalFormatting sqref="B6:B13 B16:B17">
    <cfRule type="cellIs" dxfId="12" priority="2" operator="lessThan">
      <formula>0</formula>
    </cfRule>
  </conditionalFormatting>
  <conditionalFormatting sqref="B31">
    <cfRule type="cellIs" dxfId="11" priority="1" operator="lessThan">
      <formula>0</formula>
    </cfRule>
  </conditionalFormatting>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F5118-B7D4-43AB-8F81-33FB13C248DD}">
  <dimension ref="A1:K35"/>
  <sheetViews>
    <sheetView workbookViewId="0">
      <selection activeCell="B9" sqref="B9"/>
    </sheetView>
  </sheetViews>
  <sheetFormatPr defaultColWidth="9.140625" defaultRowHeight="15" x14ac:dyDescent="0.25"/>
  <cols>
    <col min="1" max="1" width="29.7109375" customWidth="1"/>
    <col min="2" max="2" width="26.28515625" customWidth="1"/>
    <col min="3" max="3" width="34.7109375" customWidth="1"/>
    <col min="4" max="4" width="14.5703125" customWidth="1"/>
    <col min="5" max="5" width="15.7109375" customWidth="1"/>
  </cols>
  <sheetData>
    <row r="1" spans="1:8" ht="31.5" x14ac:dyDescent="0.5">
      <c r="A1" s="1" t="s">
        <v>52</v>
      </c>
    </row>
    <row r="3" spans="1:8" ht="21" x14ac:dyDescent="0.35">
      <c r="A3" s="43" t="s">
        <v>3</v>
      </c>
    </row>
    <row r="4" spans="1:8" ht="21" x14ac:dyDescent="0.35">
      <c r="A4" s="6"/>
    </row>
    <row r="5" spans="1:8" x14ac:dyDescent="0.25">
      <c r="A5" s="2" t="s">
        <v>48</v>
      </c>
      <c r="B5" s="2" t="s">
        <v>49</v>
      </c>
      <c r="C5" s="2" t="s">
        <v>7</v>
      </c>
    </row>
    <row r="6" spans="1:8" ht="18" x14ac:dyDescent="0.35">
      <c r="A6" s="4" t="s">
        <v>220</v>
      </c>
      <c r="B6" s="40">
        <f>'TREES CL'!D37</f>
        <v>0</v>
      </c>
      <c r="C6" s="4" t="s">
        <v>219</v>
      </c>
      <c r="E6" s="141"/>
      <c r="F6" s="142"/>
      <c r="G6" s="142"/>
      <c r="H6" s="142"/>
    </row>
    <row r="7" spans="1:8" ht="18" x14ac:dyDescent="0.35">
      <c r="A7" s="4" t="s">
        <v>127</v>
      </c>
      <c r="B7" s="37">
        <f>Removals!D31</f>
        <v>0</v>
      </c>
      <c r="C7" s="4" t="s">
        <v>106</v>
      </c>
    </row>
    <row r="8" spans="1:8" ht="18" x14ac:dyDescent="0.35">
      <c r="A8" s="140" t="s">
        <v>128</v>
      </c>
      <c r="B8" s="37">
        <f>'Deductions UNC &amp; LEAK'!D57</f>
        <v>0</v>
      </c>
      <c r="C8" s="140" t="s">
        <v>120</v>
      </c>
    </row>
    <row r="9" spans="1:8" ht="18" x14ac:dyDescent="0.35">
      <c r="A9" s="140" t="s">
        <v>129</v>
      </c>
      <c r="B9" s="37">
        <f>'Deductions UNC &amp; LEAK'!E57</f>
        <v>0</v>
      </c>
      <c r="C9" s="140" t="s">
        <v>120</v>
      </c>
    </row>
    <row r="10" spans="1:8" ht="18" x14ac:dyDescent="0.35">
      <c r="A10" s="4" t="s">
        <v>130</v>
      </c>
      <c r="B10" s="37">
        <f>'Deductions UNC &amp; LEAK'!E67</f>
        <v>0</v>
      </c>
      <c r="C10" s="140" t="s">
        <v>120</v>
      </c>
    </row>
    <row r="11" spans="1:8" ht="18" x14ac:dyDescent="0.35">
      <c r="A11" s="4" t="s">
        <v>131</v>
      </c>
      <c r="B11" s="37">
        <f>'Deductions UNC &amp; LEAK'!F67</f>
        <v>0</v>
      </c>
      <c r="C11" s="140" t="s">
        <v>120</v>
      </c>
    </row>
    <row r="12" spans="1:8" ht="18" x14ac:dyDescent="0.35">
      <c r="A12" s="4" t="s">
        <v>132</v>
      </c>
      <c r="B12" s="37">
        <f>'Deductions BUF'!G23</f>
        <v>0</v>
      </c>
      <c r="C12" s="4" t="s">
        <v>121</v>
      </c>
    </row>
    <row r="13" spans="1:8" ht="18" x14ac:dyDescent="0.35">
      <c r="A13" s="4" t="s">
        <v>133</v>
      </c>
      <c r="B13" s="37">
        <f>'Deductions BUF'!G33</f>
        <v>0</v>
      </c>
      <c r="C13" s="4" t="s">
        <v>121</v>
      </c>
    </row>
    <row r="14" spans="1:8" ht="18" x14ac:dyDescent="0.35">
      <c r="A14" s="4" t="s">
        <v>134</v>
      </c>
      <c r="B14" s="39">
        <f>'Deductions Double Counting'!B11</f>
        <v>0</v>
      </c>
      <c r="C14" s="140" t="s">
        <v>122</v>
      </c>
    </row>
    <row r="15" spans="1:8" ht="18" x14ac:dyDescent="0.35">
      <c r="A15" s="4" t="s">
        <v>135</v>
      </c>
      <c r="B15" s="39">
        <f>'Deductions Double Counting'!B22</f>
        <v>0</v>
      </c>
      <c r="C15" s="140" t="s">
        <v>122</v>
      </c>
    </row>
    <row r="16" spans="1:8" ht="18" x14ac:dyDescent="0.35">
      <c r="A16" s="4" t="s">
        <v>136</v>
      </c>
      <c r="B16" s="37">
        <f>'Deductions Double Counting'!B33</f>
        <v>0</v>
      </c>
      <c r="C16" s="140" t="s">
        <v>122</v>
      </c>
    </row>
    <row r="17" spans="1:11" ht="18" x14ac:dyDescent="0.35">
      <c r="A17" s="4" t="s">
        <v>137</v>
      </c>
      <c r="B17" s="37">
        <f>'Deductions Double Counting'!B44</f>
        <v>0</v>
      </c>
      <c r="C17" s="140" t="s">
        <v>122</v>
      </c>
    </row>
    <row r="19" spans="1:11" s="38" customFormat="1" x14ac:dyDescent="0.25"/>
    <row r="21" spans="1:11" ht="21" x14ac:dyDescent="0.35">
      <c r="A21" s="44" t="s">
        <v>8</v>
      </c>
    </row>
    <row r="23" spans="1:11" ht="18.75" x14ac:dyDescent="0.3">
      <c r="A23" s="138" t="s">
        <v>101</v>
      </c>
      <c r="B23" s="139"/>
      <c r="C23" s="139"/>
    </row>
    <row r="24" spans="1:11" ht="18" x14ac:dyDescent="0.35">
      <c r="A24" s="162" t="s">
        <v>102</v>
      </c>
      <c r="B24" s="162"/>
      <c r="C24" s="162"/>
    </row>
    <row r="25" spans="1:11" x14ac:dyDescent="0.25">
      <c r="A25" s="22"/>
      <c r="B25" s="22"/>
      <c r="C25" s="22"/>
    </row>
    <row r="26" spans="1:11" ht="18.75" x14ac:dyDescent="0.3">
      <c r="A26" s="138" t="s">
        <v>104</v>
      </c>
      <c r="B26" s="139"/>
    </row>
    <row r="27" spans="1:11" ht="18" x14ac:dyDescent="0.35">
      <c r="A27" s="160" t="s">
        <v>103</v>
      </c>
      <c r="B27" s="160"/>
      <c r="C27" s="160"/>
    </row>
    <row r="28" spans="1:11" x14ac:dyDescent="0.25">
      <c r="A28" s="22"/>
      <c r="B28" s="22"/>
      <c r="C28" s="22"/>
    </row>
    <row r="29" spans="1:11" ht="15.75" x14ac:dyDescent="0.25">
      <c r="A29" s="53" t="s">
        <v>50</v>
      </c>
    </row>
    <row r="30" spans="1:11" ht="16.5" thickBot="1" x14ac:dyDescent="0.3">
      <c r="A30" s="53"/>
    </row>
    <row r="31" spans="1:11" s="57" customFormat="1" ht="16.5" thickBot="1" x14ac:dyDescent="0.3">
      <c r="A31" s="49" t="s">
        <v>138</v>
      </c>
      <c r="B31" s="54">
        <f>IF(B6&lt;0,ROUND(B6-B8,0),IF((ROUND(B6-B12-B10-B8-B14-B16,0))&lt;0,0,(ROUND(B6-B12-B10-B8-B14-B16,0))))</f>
        <v>0</v>
      </c>
      <c r="C31" s="55"/>
      <c r="D31" s="56"/>
    </row>
    <row r="32" spans="1:11" ht="15.75" thickBot="1" x14ac:dyDescent="0.3">
      <c r="D32" s="29"/>
      <c r="E32" s="29"/>
      <c r="F32" s="29"/>
      <c r="G32" s="29"/>
      <c r="H32" s="29"/>
      <c r="I32" s="29"/>
      <c r="J32" s="29"/>
      <c r="K32" s="29"/>
    </row>
    <row r="33" spans="1:11" ht="16.5" thickBot="1" x14ac:dyDescent="0.3">
      <c r="A33" s="49" t="s">
        <v>139</v>
      </c>
      <c r="B33" s="54">
        <f>IF(B7&lt;0,0,IF((ROUND(B7-B9-B11-B13-B15-B17,0))&lt;0,0,(ROUND(B7-B9-B11-B13-B15-B17,0))))</f>
        <v>0</v>
      </c>
      <c r="D33" s="29"/>
      <c r="E33" s="29"/>
      <c r="F33" s="29"/>
      <c r="G33" s="29"/>
      <c r="H33" s="29"/>
      <c r="I33" s="29"/>
      <c r="J33" s="29"/>
      <c r="K33" s="29"/>
    </row>
    <row r="35" spans="1:11" x14ac:dyDescent="0.25">
      <c r="A35" s="29" t="s">
        <v>51</v>
      </c>
    </row>
  </sheetData>
  <mergeCells count="2">
    <mergeCell ref="A24:C24"/>
    <mergeCell ref="A27:C27"/>
  </mergeCells>
  <conditionalFormatting sqref="B6:B13 B16:B17">
    <cfRule type="cellIs" dxfId="10" priority="2" operator="lessThan">
      <formula>0</formula>
    </cfRule>
  </conditionalFormatting>
  <conditionalFormatting sqref="B31">
    <cfRule type="cellIs" dxfId="9" priority="1" operator="lessThan">
      <formula>0</formula>
    </cfRule>
  </conditionalFormatting>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14884-D72E-4C84-8B3F-C3F54EA80445}">
  <dimension ref="A1:K35"/>
  <sheetViews>
    <sheetView zoomScaleNormal="100" workbookViewId="0">
      <selection activeCell="B9" sqref="B9"/>
    </sheetView>
  </sheetViews>
  <sheetFormatPr defaultColWidth="9.140625" defaultRowHeight="15" x14ac:dyDescent="0.25"/>
  <cols>
    <col min="1" max="1" width="29.7109375" customWidth="1"/>
    <col min="2" max="2" width="26.28515625" customWidth="1"/>
    <col min="3" max="3" width="34.7109375" customWidth="1"/>
    <col min="4" max="4" width="14.5703125" customWidth="1"/>
    <col min="5" max="5" width="15.7109375" customWidth="1"/>
  </cols>
  <sheetData>
    <row r="1" spans="1:8" ht="31.5" x14ac:dyDescent="0.5">
      <c r="A1" s="1" t="s">
        <v>53</v>
      </c>
    </row>
    <row r="3" spans="1:8" ht="21" x14ac:dyDescent="0.35">
      <c r="A3" s="43" t="s">
        <v>3</v>
      </c>
    </row>
    <row r="4" spans="1:8" ht="21" x14ac:dyDescent="0.35">
      <c r="A4" s="6"/>
    </row>
    <row r="5" spans="1:8" x14ac:dyDescent="0.25">
      <c r="A5" s="2" t="s">
        <v>48</v>
      </c>
      <c r="B5" s="2" t="s">
        <v>49</v>
      </c>
      <c r="C5" s="2" t="s">
        <v>7</v>
      </c>
    </row>
    <row r="6" spans="1:8" ht="18" x14ac:dyDescent="0.35">
      <c r="A6" s="4" t="s">
        <v>221</v>
      </c>
      <c r="B6" s="40">
        <f>'TREES CL'!D38</f>
        <v>0</v>
      </c>
      <c r="C6" s="4" t="s">
        <v>219</v>
      </c>
      <c r="E6" s="141"/>
      <c r="F6" s="142"/>
      <c r="G6" s="142"/>
      <c r="H6" s="142"/>
    </row>
    <row r="7" spans="1:8" ht="18" x14ac:dyDescent="0.35">
      <c r="A7" s="4" t="s">
        <v>140</v>
      </c>
      <c r="B7" s="37">
        <f>Removals!D32</f>
        <v>0</v>
      </c>
      <c r="C7" s="4" t="s">
        <v>106</v>
      </c>
    </row>
    <row r="8" spans="1:8" ht="18" x14ac:dyDescent="0.35">
      <c r="A8" s="140" t="s">
        <v>141</v>
      </c>
      <c r="B8" s="37">
        <f>'Deductions UNC &amp; LEAK'!D58</f>
        <v>0</v>
      </c>
      <c r="C8" s="140" t="s">
        <v>120</v>
      </c>
    </row>
    <row r="9" spans="1:8" ht="18" x14ac:dyDescent="0.35">
      <c r="A9" s="140" t="s">
        <v>142</v>
      </c>
      <c r="B9" s="37">
        <f>'Deductions UNC &amp; LEAK'!E58</f>
        <v>0</v>
      </c>
      <c r="C9" s="140" t="s">
        <v>120</v>
      </c>
    </row>
    <row r="10" spans="1:8" ht="18" x14ac:dyDescent="0.35">
      <c r="A10" s="4" t="s">
        <v>143</v>
      </c>
      <c r="B10" s="37">
        <f>'Deductions UNC &amp; LEAK'!E68</f>
        <v>0</v>
      </c>
      <c r="C10" s="140" t="s">
        <v>120</v>
      </c>
    </row>
    <row r="11" spans="1:8" ht="18" x14ac:dyDescent="0.35">
      <c r="A11" s="4" t="s">
        <v>144</v>
      </c>
      <c r="B11" s="37">
        <f>'Deductions UNC &amp; LEAK'!F68</f>
        <v>0</v>
      </c>
      <c r="C11" s="140" t="s">
        <v>120</v>
      </c>
    </row>
    <row r="12" spans="1:8" ht="18" x14ac:dyDescent="0.35">
      <c r="A12" s="4" t="s">
        <v>145</v>
      </c>
      <c r="B12" s="37">
        <f>'Deductions BUF'!G24</f>
        <v>0</v>
      </c>
      <c r="C12" s="4" t="s">
        <v>121</v>
      </c>
    </row>
    <row r="13" spans="1:8" ht="18" x14ac:dyDescent="0.35">
      <c r="A13" s="4" t="s">
        <v>146</v>
      </c>
      <c r="B13" s="37">
        <f>'Deductions BUF'!G34</f>
        <v>0</v>
      </c>
      <c r="C13" s="4" t="s">
        <v>121</v>
      </c>
    </row>
    <row r="14" spans="1:8" ht="18" x14ac:dyDescent="0.35">
      <c r="A14" s="4" t="s">
        <v>147</v>
      </c>
      <c r="B14" s="39">
        <f>'Deductions Double Counting'!B12</f>
        <v>0</v>
      </c>
      <c r="C14" s="140" t="s">
        <v>122</v>
      </c>
    </row>
    <row r="15" spans="1:8" ht="18" x14ac:dyDescent="0.35">
      <c r="A15" s="4" t="s">
        <v>148</v>
      </c>
      <c r="B15" s="39">
        <f>'Deductions Double Counting'!B23</f>
        <v>0</v>
      </c>
      <c r="C15" s="140" t="s">
        <v>122</v>
      </c>
    </row>
    <row r="16" spans="1:8" ht="18" x14ac:dyDescent="0.35">
      <c r="A16" s="4" t="s">
        <v>149</v>
      </c>
      <c r="B16" s="37">
        <f>'Deductions Double Counting'!B34</f>
        <v>0</v>
      </c>
      <c r="C16" s="140" t="s">
        <v>122</v>
      </c>
    </row>
    <row r="17" spans="1:11" ht="18" x14ac:dyDescent="0.35">
      <c r="A17" s="4" t="s">
        <v>150</v>
      </c>
      <c r="B17" s="37">
        <f>'Deductions Double Counting'!B45</f>
        <v>0</v>
      </c>
      <c r="C17" s="140" t="s">
        <v>122</v>
      </c>
    </row>
    <row r="19" spans="1:11" s="38" customFormat="1" x14ac:dyDescent="0.25"/>
    <row r="21" spans="1:11" ht="21" x14ac:dyDescent="0.35">
      <c r="A21" s="44" t="s">
        <v>8</v>
      </c>
    </row>
    <row r="23" spans="1:11" ht="18.75" x14ac:dyDescent="0.3">
      <c r="A23" s="138" t="s">
        <v>101</v>
      </c>
      <c r="B23" s="139"/>
      <c r="C23" s="139"/>
    </row>
    <row r="24" spans="1:11" ht="18" x14ac:dyDescent="0.35">
      <c r="A24" s="162" t="s">
        <v>102</v>
      </c>
      <c r="B24" s="162"/>
      <c r="C24" s="162"/>
    </row>
    <row r="25" spans="1:11" x14ac:dyDescent="0.25">
      <c r="A25" s="22"/>
      <c r="B25" s="22"/>
      <c r="C25" s="22"/>
    </row>
    <row r="26" spans="1:11" ht="18.75" x14ac:dyDescent="0.3">
      <c r="A26" s="138" t="s">
        <v>104</v>
      </c>
      <c r="B26" s="139"/>
    </row>
    <row r="27" spans="1:11" ht="18" x14ac:dyDescent="0.35">
      <c r="A27" s="160" t="s">
        <v>103</v>
      </c>
      <c r="B27" s="160"/>
      <c r="C27" s="160"/>
    </row>
    <row r="28" spans="1:11" x14ac:dyDescent="0.25">
      <c r="A28" s="22"/>
      <c r="B28" s="22"/>
      <c r="C28" s="22"/>
    </row>
    <row r="29" spans="1:11" ht="15.75" x14ac:dyDescent="0.25">
      <c r="A29" s="53" t="s">
        <v>50</v>
      </c>
    </row>
    <row r="30" spans="1:11" ht="16.5" thickBot="1" x14ac:dyDescent="0.3">
      <c r="A30" s="53"/>
    </row>
    <row r="31" spans="1:11" s="57" customFormat="1" ht="16.5" thickBot="1" x14ac:dyDescent="0.3">
      <c r="A31" s="49" t="s">
        <v>151</v>
      </c>
      <c r="B31" s="54">
        <f>IF(B6&lt;0,ROUND(B6-B8,0),IF((ROUND(B6-B12-B10-B8-B14-B16,0))&lt;0,0,(ROUND(B6-B12-B10-B8-B14-B16,0))))</f>
        <v>0</v>
      </c>
      <c r="C31" s="55"/>
      <c r="D31" s="56"/>
    </row>
    <row r="32" spans="1:11" ht="15.75" thickBot="1" x14ac:dyDescent="0.3">
      <c r="D32" s="29"/>
      <c r="E32" s="29"/>
      <c r="F32" s="29"/>
      <c r="G32" s="29"/>
      <c r="H32" s="29"/>
      <c r="I32" s="29"/>
      <c r="J32" s="29"/>
      <c r="K32" s="29"/>
    </row>
    <row r="33" spans="1:11" ht="16.5" thickBot="1" x14ac:dyDescent="0.3">
      <c r="A33" s="49" t="s">
        <v>152</v>
      </c>
      <c r="B33" s="54">
        <f>IF(B7&lt;0,0,IF((ROUND(B7-B9-B11-B13-B15-B17,0))&lt;0,0,(ROUND(B7-B9-B11-B13-B15-B17,0))))</f>
        <v>0</v>
      </c>
      <c r="D33" s="29"/>
      <c r="E33" s="29"/>
      <c r="F33" s="29"/>
      <c r="G33" s="29"/>
      <c r="H33" s="29"/>
      <c r="I33" s="29"/>
      <c r="J33" s="29"/>
      <c r="K33" s="29"/>
    </row>
    <row r="35" spans="1:11" x14ac:dyDescent="0.25">
      <c r="A35" s="29" t="s">
        <v>51</v>
      </c>
    </row>
  </sheetData>
  <mergeCells count="2">
    <mergeCell ref="A24:C24"/>
    <mergeCell ref="A27:C27"/>
  </mergeCells>
  <conditionalFormatting sqref="B6:B13 B16:B17">
    <cfRule type="cellIs" dxfId="8" priority="2" operator="lessThan">
      <formula>0</formula>
    </cfRule>
  </conditionalFormatting>
  <conditionalFormatting sqref="B31">
    <cfRule type="cellIs" dxfId="7" priority="1" operator="lessThan">
      <formula>0</formula>
    </cfRule>
  </conditionalFormatting>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Document" ma:contentTypeID="0x010100528BE39FBEAD1A48AE7B1BFFEBFF8A07" ma:contentTypeVersion="5558" ma:contentTypeDescription="Create a new document." ma:contentTypeScope="" ma:versionID="ba8629d779e73336d3921c6047c78396">
  <xsd:schema xmlns:xsd="http://www.w3.org/2001/XMLSchema" xmlns:xs="http://www.w3.org/2001/XMLSchema" xmlns:p="http://schemas.microsoft.com/office/2006/metadata/properties" xmlns:ns2="57536742-d7eb-4eb0-8cdb-d69a6240b5bc" xmlns:ns3="df3a4661-ae8f-4b53-9a15-a52e56768ad8" xmlns:ns4="e2400497-19ce-4944-bb67-66497a5b26c0" xmlns:ns5="abd54e9f-ac00-43e1-92ed-67ff343640da" targetNamespace="http://schemas.microsoft.com/office/2006/metadata/properties" ma:root="true" ma:fieldsID="bffbd9ac3d6bfa5c424c4c92bf64d278" ns2:_="" ns3:_="" ns4:_="" ns5:_="">
    <xsd:import namespace="57536742-d7eb-4eb0-8cdb-d69a6240b5bc"/>
    <xsd:import namespace="df3a4661-ae8f-4b53-9a15-a52e56768ad8"/>
    <xsd:import namespace="e2400497-19ce-4944-bb67-66497a5b26c0"/>
    <xsd:import namespace="abd54e9f-ac00-43e1-92ed-67ff343640da"/>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SharedWithUsers" minOccurs="0"/>
                <xsd:element ref="ns4:SharedWithDetails" minOccurs="0"/>
                <xsd:element ref="ns3:MediaLengthInSeconds" minOccurs="0"/>
                <xsd:element ref="ns3:lcf76f155ced4ddcb4097134ff3c332f" minOccurs="0"/>
                <xsd:element ref="ns5: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536742-d7eb-4eb0-8cdb-d69a6240b5bc"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f3a4661-ae8f-4b53-9a15-a52e56768ad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771c2b29-a11c-43ed-8b00-f264793a87c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400497-19ce-4944-bb67-66497a5b26c0" elementFormDefault="qualified">
    <xsd:import namespace="http://schemas.microsoft.com/office/2006/documentManagement/types"/>
    <xsd:import namespace="http://schemas.microsoft.com/office/infopath/2007/PartnerControls"/>
    <xsd:element name="SharedWithUsers" ma:index="21"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d54e9f-ac00-43e1-92ed-67ff343640da"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53d95a9d-c394-4146-a844-2453be9b8793}" ma:internalName="TaxCatchAll" ma:showField="CatchAllData" ma:web="57536742-d7eb-4eb0-8cdb-d69a6240b5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bd54e9f-ac00-43e1-92ed-67ff343640da" xsi:nil="true"/>
    <_dlc_DocId xmlns="57536742-d7eb-4eb0-8cdb-d69a6240b5bc" xsi:nil="true"/>
    <lcf76f155ced4ddcb4097134ff3c332f xmlns="df3a4661-ae8f-4b53-9a15-a52e56768ad8">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A27668-DEE1-4565-A2CC-970E71A84379}">
  <ds:schemaRefs>
    <ds:schemaRef ds:uri="http://schemas.microsoft.com/sharepoint/events"/>
  </ds:schemaRefs>
</ds:datastoreItem>
</file>

<file path=customXml/itemProps2.xml><?xml version="1.0" encoding="utf-8"?>
<ds:datastoreItem xmlns:ds="http://schemas.openxmlformats.org/officeDocument/2006/customXml" ds:itemID="{3A98E90A-F6AD-4CE5-B73A-D44393142AE2}"/>
</file>

<file path=customXml/itemProps3.xml><?xml version="1.0" encoding="utf-8"?>
<ds:datastoreItem xmlns:ds="http://schemas.openxmlformats.org/officeDocument/2006/customXml" ds:itemID="{8C443E1E-F920-403B-9DBB-615C3BEE3AF3}">
  <ds:schemaRefs>
    <ds:schemaRef ds:uri="http://schemas.microsoft.com/office/2006/metadata/properties"/>
    <ds:schemaRef ds:uri="http://schemas.microsoft.com/office/infopath/2007/PartnerControls"/>
    <ds:schemaRef ds:uri="abd54e9f-ac00-43e1-92ed-67ff343640da"/>
    <ds:schemaRef ds:uri="05ca19e9-e96e-480a-b85b-e3d66a0fa6bf"/>
    <ds:schemaRef ds:uri="85d43e43-9655-40f4-b412-73e289f2d0ba"/>
    <ds:schemaRef ds:uri="57536742-d7eb-4eb0-8cdb-d69a6240b5bc"/>
  </ds:schemaRefs>
</ds:datastoreItem>
</file>

<file path=customXml/itemProps4.xml><?xml version="1.0" encoding="utf-8"?>
<ds:datastoreItem xmlns:ds="http://schemas.openxmlformats.org/officeDocument/2006/customXml" ds:itemID="{6281D604-8279-4162-B161-32049143B5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TREES CL</vt:lpstr>
      <vt:lpstr>Removals</vt:lpstr>
      <vt:lpstr>Deductions UNC &amp; LEAK</vt:lpstr>
      <vt:lpstr>Deductions Double Counting</vt:lpstr>
      <vt:lpstr>Deductions BUF</vt:lpstr>
      <vt:lpstr>Y1 TREES Credits</vt:lpstr>
      <vt:lpstr>Y2 TREES Credits</vt:lpstr>
      <vt:lpstr>Y3 TREES Credits</vt:lpstr>
      <vt:lpstr>Y4 TREES Credits</vt:lpstr>
      <vt:lpstr>Y5 TREES Credits</vt:lpstr>
      <vt:lpstr>Summary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Christina Magerkurth</dc:creator>
  <cp:keywords/>
  <dc:description/>
  <cp:lastModifiedBy>Paltseva, Julia</cp:lastModifiedBy>
  <cp:revision/>
  <dcterms:created xsi:type="dcterms:W3CDTF">2021-08-26T16:35:16Z</dcterms:created>
  <dcterms:modified xsi:type="dcterms:W3CDTF">2025-02-27T23:52:12Z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5bd367d-9e3b-49e5-aa9a-caafdafee3aa_Enabled">
    <vt:lpwstr>true</vt:lpwstr>
  </property>
  <property fmtid="{D5CDD505-2E9C-101B-9397-08002B2CF9AE}" pid="3" name="MSIP_Label_65bd367d-9e3b-49e5-aa9a-caafdafee3aa_SetDate">
    <vt:lpwstr>2021-08-26T16:35:17Z</vt:lpwstr>
  </property>
  <property fmtid="{D5CDD505-2E9C-101B-9397-08002B2CF9AE}" pid="4" name="MSIP_Label_65bd367d-9e3b-49e5-aa9a-caafdafee3aa_Method">
    <vt:lpwstr>Standard</vt:lpwstr>
  </property>
  <property fmtid="{D5CDD505-2E9C-101B-9397-08002B2CF9AE}" pid="5" name="MSIP_Label_65bd367d-9e3b-49e5-aa9a-caafdafee3aa_Name">
    <vt:lpwstr>65bd367d-9e3b-49e5-aa9a-caafdafee3aa</vt:lpwstr>
  </property>
  <property fmtid="{D5CDD505-2E9C-101B-9397-08002B2CF9AE}" pid="6" name="MSIP_Label_65bd367d-9e3b-49e5-aa9a-caafdafee3aa_SiteId">
    <vt:lpwstr>9be3e276-28d8-4cd8-8f84-02cf1911da9c</vt:lpwstr>
  </property>
  <property fmtid="{D5CDD505-2E9C-101B-9397-08002B2CF9AE}" pid="7" name="MSIP_Label_65bd367d-9e3b-49e5-aa9a-caafdafee3aa_ActionId">
    <vt:lpwstr>bfc69bb3-0775-489f-bd75-738190424768</vt:lpwstr>
  </property>
  <property fmtid="{D5CDD505-2E9C-101B-9397-08002B2CF9AE}" pid="8" name="MSIP_Label_65bd367d-9e3b-49e5-aa9a-caafdafee3aa_ContentBits">
    <vt:lpwstr>0</vt:lpwstr>
  </property>
  <property fmtid="{D5CDD505-2E9C-101B-9397-08002B2CF9AE}" pid="9" name="ContentTypeId">
    <vt:lpwstr>0x010100528BE39FBEAD1A48AE7B1BFFEBFF8A07</vt:lpwstr>
  </property>
  <property fmtid="{D5CDD505-2E9C-101B-9397-08002B2CF9AE}" pid="10" name="MediaServiceImageTags">
    <vt:lpwstr/>
  </property>
  <property fmtid="{D5CDD505-2E9C-101B-9397-08002B2CF9AE}" pid="11" name="_ExtendedDescription">
    <vt:lpwstr/>
  </property>
</Properties>
</file>